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Kanri-server-01\07 自転車\09　自転車利用実態調査\2023(R5)\02方針伺\"/>
    </mc:Choice>
  </mc:AlternateContent>
  <xr:revisionPtr revIDLastSave="0" documentId="13_ncr:1_{4F02EB22-A3F3-4015-AFF3-F83006069AD8}" xr6:coauthVersionLast="47" xr6:coauthVersionMax="47" xr10:uidLastSave="{00000000-0000-0000-0000-000000000000}"/>
  <bookViews>
    <workbookView xWindow="2355" yWindow="45" windowWidth="27195" windowHeight="14850" xr2:uid="{00000000-000D-0000-FFFF-FFFF00000000}"/>
  </bookViews>
  <sheets>
    <sheet name="（様式２）R5-R4全駅比較表" sheetId="2" r:id="rId1"/>
    <sheet name="メモ" sheetId="3" r:id="rId2"/>
  </sheets>
  <definedNames>
    <definedName name="_xlnm.Print_Area" localSheetId="0">'（様式２）R5-R4全駅比較表'!$A$1:$V$105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03" i="2" l="1"/>
  <c r="X104" i="2"/>
  <c r="X105" i="2"/>
  <c r="X102" i="2"/>
  <c r="X94" i="2"/>
  <c r="X95" i="2"/>
  <c r="X96" i="2"/>
  <c r="X97" i="2"/>
  <c r="X93"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59"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O96" i="2" l="1"/>
  <c r="O97" i="2" s="1"/>
  <c r="O104" i="2" s="1"/>
  <c r="N96" i="2"/>
  <c r="N97" i="2" s="1"/>
  <c r="N104" i="2" s="1"/>
  <c r="M96" i="2"/>
  <c r="M97" i="2" s="1"/>
  <c r="O86" i="2"/>
  <c r="N86" i="2"/>
  <c r="M86" i="2"/>
  <c r="O76" i="2"/>
  <c r="N76" i="2"/>
  <c r="M76" i="2"/>
  <c r="L76" i="2"/>
  <c r="O73" i="2"/>
  <c r="N73" i="2"/>
  <c r="M73" i="2"/>
  <c r="L73" i="2"/>
  <c r="O55" i="2"/>
  <c r="N55" i="2"/>
  <c r="M55" i="2"/>
  <c r="L55" i="2"/>
  <c r="O42" i="2"/>
  <c r="N42" i="2"/>
  <c r="M42" i="2"/>
  <c r="O23" i="2"/>
  <c r="N23" i="2"/>
  <c r="M23" i="2"/>
  <c r="M56" i="2" l="1"/>
  <c r="M102" i="2" s="1"/>
  <c r="N56" i="2"/>
  <c r="N102" i="2" s="1"/>
  <c r="L96" i="2"/>
  <c r="L97" i="2" s="1"/>
  <c r="M87" i="2"/>
  <c r="M103" i="2" s="1"/>
  <c r="L86" i="2"/>
  <c r="L87" i="2" s="1"/>
  <c r="L42" i="2"/>
  <c r="O87" i="2"/>
  <c r="O103" i="2" s="1"/>
  <c r="N87" i="2"/>
  <c r="N103" i="2" s="1"/>
  <c r="M104" i="2"/>
  <c r="L104" i="2" s="1"/>
  <c r="L23" i="2"/>
  <c r="L56" i="2" s="1"/>
  <c r="O56" i="2"/>
  <c r="O102" i="2" s="1"/>
  <c r="B115" i="3"/>
  <c r="O105" i="2" l="1"/>
  <c r="L103" i="2"/>
  <c r="M88" i="2"/>
  <c r="N88" i="2"/>
  <c r="N105" i="2"/>
  <c r="L88" i="2"/>
  <c r="O88" i="2"/>
  <c r="M105" i="2"/>
  <c r="L102" i="2"/>
  <c r="L105" i="2" s="1"/>
  <c r="H55" i="2"/>
  <c r="S8" i="2"/>
  <c r="F86" i="2" l="1"/>
  <c r="F76" i="2"/>
  <c r="F42" i="2"/>
  <c r="F23" i="2"/>
  <c r="Q8" i="2" l="1"/>
  <c r="R8" i="2" s="1"/>
  <c r="F55" i="2"/>
  <c r="G96" i="2"/>
  <c r="G97" i="2" s="1"/>
  <c r="G86" i="2"/>
  <c r="G76" i="2"/>
  <c r="G73" i="2"/>
  <c r="G55" i="2"/>
  <c r="G42" i="2"/>
  <c r="G23" i="2"/>
  <c r="G56" i="2" l="1"/>
  <c r="G102" i="2" s="1"/>
  <c r="G87" i="2"/>
  <c r="G103" i="2" s="1"/>
  <c r="F73" i="2"/>
  <c r="F87" i="2" s="1"/>
  <c r="G104" i="2"/>
  <c r="G88" i="2" l="1"/>
  <c r="G105" i="2"/>
  <c r="Q94" i="2"/>
  <c r="R94" i="2" s="1"/>
  <c r="Q95" i="2"/>
  <c r="R95" i="2" s="1"/>
  <c r="Q93" i="2"/>
  <c r="Q78" i="2"/>
  <c r="R78" i="2" s="1"/>
  <c r="Q79" i="2"/>
  <c r="R79" i="2" s="1"/>
  <c r="Q80" i="2"/>
  <c r="R80" i="2" s="1"/>
  <c r="Q81" i="2"/>
  <c r="R81" i="2" s="1"/>
  <c r="Q82" i="2"/>
  <c r="R82" i="2" s="1"/>
  <c r="Q83" i="2"/>
  <c r="R83" i="2" s="1"/>
  <c r="Q84" i="2"/>
  <c r="R84" i="2" s="1"/>
  <c r="Q85" i="2"/>
  <c r="R85" i="2" s="1"/>
  <c r="Q77" i="2"/>
  <c r="R77" i="2" s="1"/>
  <c r="Q75" i="2"/>
  <c r="R75" i="2" s="1"/>
  <c r="Q74" i="2"/>
  <c r="R74" i="2" s="1"/>
  <c r="Q60" i="2"/>
  <c r="R60" i="2" s="1"/>
  <c r="Q61" i="2"/>
  <c r="R61" i="2" s="1"/>
  <c r="Q62" i="2"/>
  <c r="R62" i="2" s="1"/>
  <c r="Q63" i="2"/>
  <c r="R63" i="2" s="1"/>
  <c r="Q64" i="2"/>
  <c r="R64" i="2" s="1"/>
  <c r="Q65" i="2"/>
  <c r="R65" i="2" s="1"/>
  <c r="Q66" i="2"/>
  <c r="R66" i="2" s="1"/>
  <c r="Q67" i="2"/>
  <c r="R67" i="2" s="1"/>
  <c r="Q68" i="2"/>
  <c r="R68" i="2" s="1"/>
  <c r="Q69" i="2"/>
  <c r="R69" i="2" s="1"/>
  <c r="Q70" i="2"/>
  <c r="R70" i="2" s="1"/>
  <c r="Q71" i="2"/>
  <c r="R71" i="2" s="1"/>
  <c r="Q72" i="2"/>
  <c r="R72" i="2" s="1"/>
  <c r="Q59" i="2"/>
  <c r="R59" i="2" s="1"/>
  <c r="Q44" i="2"/>
  <c r="R44" i="2" s="1"/>
  <c r="Q45" i="2"/>
  <c r="R45" i="2" s="1"/>
  <c r="Q46" i="2"/>
  <c r="R46" i="2" s="1"/>
  <c r="Q47" i="2"/>
  <c r="R47" i="2" s="1"/>
  <c r="Q48" i="2"/>
  <c r="R48" i="2" s="1"/>
  <c r="Q49" i="2"/>
  <c r="R49" i="2" s="1"/>
  <c r="Q50" i="2"/>
  <c r="R50" i="2" s="1"/>
  <c r="Q51" i="2"/>
  <c r="R51" i="2" s="1"/>
  <c r="Q52" i="2"/>
  <c r="R52" i="2" s="1"/>
  <c r="Q53" i="2"/>
  <c r="R53" i="2" s="1"/>
  <c r="Q54" i="2"/>
  <c r="R54" i="2" s="1"/>
  <c r="Q43" i="2"/>
  <c r="R43" i="2" s="1"/>
  <c r="Q25" i="2"/>
  <c r="R25" i="2" s="1"/>
  <c r="Q26" i="2"/>
  <c r="R26" i="2" s="1"/>
  <c r="Q27" i="2"/>
  <c r="R27" i="2" s="1"/>
  <c r="Q28" i="2"/>
  <c r="R28" i="2" s="1"/>
  <c r="Q29" i="2"/>
  <c r="R29" i="2" s="1"/>
  <c r="Q30" i="2"/>
  <c r="R30" i="2" s="1"/>
  <c r="Q31" i="2"/>
  <c r="R31" i="2" s="1"/>
  <c r="Q32" i="2"/>
  <c r="R32" i="2" s="1"/>
  <c r="Q33" i="2"/>
  <c r="R33" i="2" s="1"/>
  <c r="Q34" i="2"/>
  <c r="R34" i="2" s="1"/>
  <c r="Q35" i="2"/>
  <c r="R35" i="2" s="1"/>
  <c r="Q36" i="2"/>
  <c r="R36" i="2" s="1"/>
  <c r="Q37" i="2"/>
  <c r="R37" i="2" s="1"/>
  <c r="Q38" i="2"/>
  <c r="R38" i="2" s="1"/>
  <c r="Q39" i="2"/>
  <c r="R39" i="2" s="1"/>
  <c r="Q40" i="2"/>
  <c r="R40" i="2" s="1"/>
  <c r="Q41" i="2"/>
  <c r="R41" i="2" s="1"/>
  <c r="Q24" i="2"/>
  <c r="R24" i="2" s="1"/>
  <c r="Q9" i="2"/>
  <c r="R9" i="2" s="1"/>
  <c r="Q10" i="2"/>
  <c r="R10" i="2" s="1"/>
  <c r="Q11" i="2"/>
  <c r="R11" i="2" s="1"/>
  <c r="Q12" i="2"/>
  <c r="R12" i="2" s="1"/>
  <c r="Q13" i="2"/>
  <c r="R13" i="2" s="1"/>
  <c r="Q14" i="2"/>
  <c r="R14" i="2" s="1"/>
  <c r="Q15" i="2"/>
  <c r="R15" i="2" s="1"/>
  <c r="Q16" i="2"/>
  <c r="R16" i="2" s="1"/>
  <c r="Q17" i="2"/>
  <c r="R17" i="2" s="1"/>
  <c r="Q18" i="2"/>
  <c r="R18" i="2" s="1"/>
  <c r="Q19" i="2"/>
  <c r="R19" i="2" s="1"/>
  <c r="Q20" i="2"/>
  <c r="R20" i="2" s="1"/>
  <c r="Q21" i="2"/>
  <c r="R21" i="2" s="1"/>
  <c r="Q22" i="2"/>
  <c r="R22" i="2" s="1"/>
  <c r="F96" i="2"/>
  <c r="F97" i="2" s="1"/>
  <c r="Q96" i="2" l="1"/>
  <c r="R96" i="2" s="1"/>
  <c r="R93" i="2"/>
  <c r="F56" i="2"/>
  <c r="F88" i="2" s="1"/>
  <c r="Q97" i="2" l="1"/>
  <c r="R97" i="2" s="1"/>
  <c r="D121" i="3" l="1"/>
  <c r="F115" i="3" l="1"/>
  <c r="D112" i="3" l="1"/>
  <c r="H115" i="3" l="1"/>
  <c r="D115" i="3"/>
  <c r="J115" i="3" s="1"/>
  <c r="H114" i="3"/>
  <c r="F114" i="3"/>
  <c r="D114" i="3"/>
  <c r="H113" i="3"/>
  <c r="F113" i="3"/>
  <c r="D113" i="3"/>
  <c r="H112" i="3"/>
  <c r="F112" i="3"/>
  <c r="J112" i="3"/>
  <c r="D85" i="3"/>
  <c r="F133" i="3"/>
  <c r="F132" i="3"/>
  <c r="F131" i="3"/>
  <c r="F130" i="3"/>
  <c r="F127" i="3"/>
  <c r="F126" i="3"/>
  <c r="F125" i="3"/>
  <c r="F124" i="3"/>
  <c r="F121" i="3"/>
  <c r="F120" i="3"/>
  <c r="F119" i="3"/>
  <c r="F118" i="3"/>
  <c r="J113" i="3" l="1"/>
  <c r="J114" i="3"/>
  <c r="P96" i="2" l="1"/>
  <c r="P97" i="2" s="1"/>
  <c r="J96" i="2"/>
  <c r="J97" i="2" s="1"/>
  <c r="I96" i="2"/>
  <c r="I97" i="2" s="1"/>
  <c r="H96" i="2"/>
  <c r="H97" i="2" s="1"/>
  <c r="H104" i="2" s="1"/>
  <c r="P86" i="2"/>
  <c r="J86" i="2"/>
  <c r="I86" i="2"/>
  <c r="H86" i="2"/>
  <c r="P76" i="2"/>
  <c r="J76" i="2"/>
  <c r="H76" i="2"/>
  <c r="I76" i="2"/>
  <c r="P73" i="2"/>
  <c r="J73" i="2"/>
  <c r="H73" i="2"/>
  <c r="I73" i="2"/>
  <c r="P55" i="2"/>
  <c r="J55" i="2"/>
  <c r="I55" i="2"/>
  <c r="H23" i="2"/>
  <c r="P42" i="2"/>
  <c r="J42" i="2"/>
  <c r="I42" i="2"/>
  <c r="H42" i="2"/>
  <c r="P23" i="2"/>
  <c r="J23" i="2"/>
  <c r="I23" i="2"/>
  <c r="H87" i="2" l="1"/>
  <c r="H103" i="2" s="1"/>
  <c r="J87" i="2"/>
  <c r="J56" i="2"/>
  <c r="I87" i="2"/>
  <c r="H56" i="2"/>
  <c r="H102" i="2" s="1"/>
  <c r="P87" i="2"/>
  <c r="P56" i="2"/>
  <c r="I56" i="2"/>
  <c r="H86" i="3"/>
  <c r="H87" i="3"/>
  <c r="H88" i="3"/>
  <c r="H85" i="3"/>
  <c r="F86" i="3"/>
  <c r="F87" i="3"/>
  <c r="F88" i="3"/>
  <c r="F85" i="3"/>
  <c r="J85" i="3" s="1"/>
  <c r="D86" i="3"/>
  <c r="J86" i="3" s="1"/>
  <c r="D87" i="3"/>
  <c r="J87" i="3" s="1"/>
  <c r="D88" i="3"/>
  <c r="J88" i="3" s="1"/>
  <c r="F106" i="3"/>
  <c r="F105" i="3"/>
  <c r="F104" i="3"/>
  <c r="F103" i="3"/>
  <c r="F100" i="3"/>
  <c r="F99" i="3"/>
  <c r="F98" i="3"/>
  <c r="F97" i="3"/>
  <c r="F94" i="3"/>
  <c r="F93" i="3"/>
  <c r="F92" i="3"/>
  <c r="F91" i="3"/>
  <c r="P88" i="2" l="1"/>
  <c r="H88" i="2"/>
  <c r="I88" i="2"/>
  <c r="J88" i="2"/>
  <c r="J59" i="3"/>
  <c r="J58" i="3"/>
  <c r="F79" i="3"/>
  <c r="F78" i="3"/>
  <c r="F77" i="3"/>
  <c r="F76" i="3"/>
  <c r="F73" i="3"/>
  <c r="F72" i="3"/>
  <c r="F71" i="3"/>
  <c r="F70" i="3"/>
  <c r="F67" i="3"/>
  <c r="F66" i="3"/>
  <c r="F65" i="3"/>
  <c r="F64" i="3"/>
  <c r="J61" i="3"/>
  <c r="J34" i="3" l="1"/>
  <c r="J31" i="3"/>
  <c r="S32" i="2"/>
  <c r="F52" i="3" l="1"/>
  <c r="F51" i="3"/>
  <c r="F50" i="3"/>
  <c r="F49" i="3"/>
  <c r="F46" i="3" l="1"/>
  <c r="F45" i="3"/>
  <c r="F44" i="3"/>
  <c r="F43" i="3"/>
  <c r="F38" i="3"/>
  <c r="F39" i="3"/>
  <c r="F40" i="3"/>
  <c r="F37" i="3"/>
  <c r="T8" i="2" l="1"/>
  <c r="T94" i="2" l="1"/>
  <c r="S81" i="2"/>
  <c r="S63" i="2"/>
  <c r="S70" i="2"/>
  <c r="S67" i="2"/>
  <c r="S77" i="2"/>
  <c r="S95" i="2"/>
  <c r="T95" i="2"/>
  <c r="T93" i="2"/>
  <c r="T85" i="2"/>
  <c r="T84" i="2"/>
  <c r="T83" i="2"/>
  <c r="T82" i="2"/>
  <c r="T81" i="2"/>
  <c r="T80" i="2"/>
  <c r="T79" i="2"/>
  <c r="T78" i="2"/>
  <c r="T77" i="2"/>
  <c r="T75" i="2"/>
  <c r="T74" i="2"/>
  <c r="T72" i="2"/>
  <c r="T71" i="2"/>
  <c r="T70" i="2"/>
  <c r="T69" i="2"/>
  <c r="T68" i="2"/>
  <c r="T67" i="2"/>
  <c r="T66" i="2"/>
  <c r="T65" i="2"/>
  <c r="T64" i="2"/>
  <c r="T63" i="2"/>
  <c r="T62" i="2"/>
  <c r="T61" i="2"/>
  <c r="T60" i="2"/>
  <c r="T59" i="2"/>
  <c r="T54" i="2"/>
  <c r="T53" i="2"/>
  <c r="T52" i="2"/>
  <c r="T51" i="2"/>
  <c r="T50" i="2"/>
  <c r="T49" i="2"/>
  <c r="T48" i="2"/>
  <c r="T47" i="2"/>
  <c r="T46" i="2"/>
  <c r="T45" i="2"/>
  <c r="T44" i="2"/>
  <c r="T43" i="2"/>
  <c r="T41" i="2"/>
  <c r="T40" i="2"/>
  <c r="T39" i="2"/>
  <c r="T38" i="2"/>
  <c r="T37" i="2"/>
  <c r="T36" i="2"/>
  <c r="T35" i="2"/>
  <c r="T34" i="2"/>
  <c r="T33" i="2"/>
  <c r="T32" i="2"/>
  <c r="T31" i="2"/>
  <c r="T30" i="2"/>
  <c r="T29" i="2"/>
  <c r="T28" i="2"/>
  <c r="T27" i="2"/>
  <c r="T26" i="2"/>
  <c r="T25" i="2"/>
  <c r="T24" i="2"/>
  <c r="T22" i="2"/>
  <c r="T21" i="2"/>
  <c r="T20" i="2"/>
  <c r="T19" i="2"/>
  <c r="T18" i="2"/>
  <c r="T17" i="2"/>
  <c r="T16" i="2"/>
  <c r="T15" i="2"/>
  <c r="T14" i="2"/>
  <c r="T13" i="2"/>
  <c r="T12" i="2"/>
  <c r="T11" i="2"/>
  <c r="T10" i="2"/>
  <c r="T9" i="2"/>
  <c r="U95" i="2"/>
  <c r="U94" i="2"/>
  <c r="U93" i="2"/>
  <c r="U85" i="2"/>
  <c r="U84" i="2"/>
  <c r="U83" i="2"/>
  <c r="U82" i="2"/>
  <c r="U81" i="2"/>
  <c r="U80" i="2"/>
  <c r="U79" i="2"/>
  <c r="U78" i="2"/>
  <c r="U77" i="2"/>
  <c r="U75" i="2"/>
  <c r="U74" i="2"/>
  <c r="U72" i="2"/>
  <c r="U71" i="2"/>
  <c r="U70" i="2"/>
  <c r="U69" i="2"/>
  <c r="U68" i="2"/>
  <c r="U67" i="2"/>
  <c r="U66" i="2"/>
  <c r="U65" i="2"/>
  <c r="U64" i="2"/>
  <c r="U63" i="2"/>
  <c r="U62" i="2"/>
  <c r="U61" i="2"/>
  <c r="U60" i="2"/>
  <c r="U59" i="2"/>
  <c r="U54" i="2"/>
  <c r="U53" i="2"/>
  <c r="U52" i="2"/>
  <c r="U51" i="2"/>
  <c r="U50" i="2"/>
  <c r="U49" i="2"/>
  <c r="U48" i="2"/>
  <c r="U47" i="2"/>
  <c r="U46" i="2"/>
  <c r="U45" i="2"/>
  <c r="U44" i="2"/>
  <c r="U43" i="2"/>
  <c r="U41" i="2"/>
  <c r="U40" i="2"/>
  <c r="U39" i="2"/>
  <c r="U38" i="2"/>
  <c r="U37" i="2"/>
  <c r="U36" i="2"/>
  <c r="U35" i="2"/>
  <c r="U34" i="2"/>
  <c r="U33" i="2"/>
  <c r="U32" i="2"/>
  <c r="U31" i="2"/>
  <c r="U30" i="2"/>
  <c r="U29" i="2"/>
  <c r="U28" i="2"/>
  <c r="U27" i="2"/>
  <c r="U26" i="2"/>
  <c r="U25" i="2"/>
  <c r="U24" i="2"/>
  <c r="U22" i="2"/>
  <c r="U21" i="2"/>
  <c r="U20" i="2"/>
  <c r="U19" i="2"/>
  <c r="U18" i="2"/>
  <c r="U17" i="2"/>
  <c r="U16" i="2"/>
  <c r="U15" i="2"/>
  <c r="U14" i="2"/>
  <c r="U13" i="2"/>
  <c r="U12" i="2"/>
  <c r="U11" i="2"/>
  <c r="U10" i="2"/>
  <c r="U9" i="2"/>
  <c r="U8" i="2"/>
  <c r="U96" i="2" l="1"/>
  <c r="U97" i="2" s="1"/>
  <c r="U76" i="2"/>
  <c r="U86" i="2"/>
  <c r="T86" i="2"/>
  <c r="T76" i="2"/>
  <c r="U73" i="2"/>
  <c r="T73" i="2"/>
  <c r="U55" i="2"/>
  <c r="T55" i="2"/>
  <c r="U42" i="2"/>
  <c r="T42" i="2"/>
  <c r="U23" i="2"/>
  <c r="T23" i="2"/>
  <c r="T96" i="2"/>
  <c r="T97" i="2" s="1"/>
  <c r="T87" i="2" l="1"/>
  <c r="U87" i="2"/>
  <c r="T56" i="2"/>
  <c r="U56" i="2"/>
  <c r="T88" i="2" l="1"/>
  <c r="U88" i="2"/>
  <c r="I104" i="2" l="1"/>
  <c r="P104" i="2"/>
  <c r="T104" i="2" l="1"/>
  <c r="P103" i="2"/>
  <c r="I103" i="2"/>
  <c r="I102" i="2"/>
  <c r="I105" i="2" l="1"/>
  <c r="F102" i="2"/>
  <c r="T103" i="2"/>
  <c r="T102" i="2"/>
  <c r="P102" i="2"/>
  <c r="P105" i="2" s="1"/>
  <c r="T105" i="2" l="1"/>
  <c r="S94" i="2" l="1"/>
  <c r="S93" i="2"/>
  <c r="S85" i="2"/>
  <c r="S84" i="2"/>
  <c r="S83" i="2"/>
  <c r="S82" i="2"/>
  <c r="S80" i="2"/>
  <c r="S79" i="2"/>
  <c r="S78" i="2"/>
  <c r="S75" i="2"/>
  <c r="S74" i="2"/>
  <c r="S72" i="2"/>
  <c r="S71" i="2"/>
  <c r="S69" i="2"/>
  <c r="S68" i="2"/>
  <c r="S66" i="2"/>
  <c r="S65" i="2"/>
  <c r="S64" i="2"/>
  <c r="S62" i="2"/>
  <c r="S61" i="2"/>
  <c r="S60" i="2"/>
  <c r="S59" i="2"/>
  <c r="S54" i="2"/>
  <c r="S53" i="2"/>
  <c r="S52" i="2"/>
  <c r="S51" i="2"/>
  <c r="S50" i="2"/>
  <c r="S49" i="2"/>
  <c r="S48" i="2"/>
  <c r="S47" i="2"/>
  <c r="S46" i="2"/>
  <c r="S45" i="2"/>
  <c r="S44" i="2"/>
  <c r="S43" i="2"/>
  <c r="S41" i="2"/>
  <c r="S40" i="2"/>
  <c r="S39" i="2"/>
  <c r="S38" i="2"/>
  <c r="S37" i="2"/>
  <c r="S36" i="2"/>
  <c r="S35" i="2"/>
  <c r="S34" i="2"/>
  <c r="S33" i="2"/>
  <c r="S31" i="2"/>
  <c r="S30" i="2"/>
  <c r="S29" i="2"/>
  <c r="S28" i="2"/>
  <c r="S27" i="2"/>
  <c r="S26" i="2"/>
  <c r="S25" i="2"/>
  <c r="S24" i="2"/>
  <c r="S22" i="2"/>
  <c r="S21" i="2"/>
  <c r="S20" i="2"/>
  <c r="S19" i="2"/>
  <c r="S18" i="2"/>
  <c r="S17" i="2"/>
  <c r="S16" i="2"/>
  <c r="S15" i="2"/>
  <c r="S14" i="2"/>
  <c r="S13" i="2"/>
  <c r="S12" i="2"/>
  <c r="S11" i="2"/>
  <c r="S10" i="2"/>
  <c r="S9" i="2"/>
  <c r="S42" i="2" l="1"/>
  <c r="S55" i="2"/>
  <c r="S23" i="2"/>
  <c r="S96" i="2"/>
  <c r="S97" i="2" s="1"/>
  <c r="Q86" i="2"/>
  <c r="R86" i="2" s="1"/>
  <c r="S86" i="2"/>
  <c r="S76" i="2"/>
  <c r="Q76" i="2"/>
  <c r="R76" i="2" s="1"/>
  <c r="Q73" i="2"/>
  <c r="R73" i="2" s="1"/>
  <c r="S73" i="2"/>
  <c r="Q55" i="2"/>
  <c r="R55" i="2" s="1"/>
  <c r="Q42" i="2"/>
  <c r="R42" i="2" s="1"/>
  <c r="Q23" i="2"/>
  <c r="R23" i="2" s="1"/>
  <c r="F103" i="2"/>
  <c r="Q103" i="2" s="1"/>
  <c r="R103" i="2" s="1"/>
  <c r="J104" i="2"/>
  <c r="U104" i="2" s="1"/>
  <c r="S87" i="2" l="1"/>
  <c r="S102" i="2"/>
  <c r="Q87" i="2"/>
  <c r="R87" i="2" s="1"/>
  <c r="S56" i="2"/>
  <c r="Q56" i="2"/>
  <c r="R56" i="2" s="1"/>
  <c r="H105" i="2"/>
  <c r="J102" i="2"/>
  <c r="J103" i="2"/>
  <c r="S88" i="2" l="1"/>
  <c r="S104" i="2"/>
  <c r="F104" i="2"/>
  <c r="Q104" i="2" s="1"/>
  <c r="R104" i="2" s="1"/>
  <c r="U102" i="2"/>
  <c r="J105" i="2"/>
  <c r="Q102" i="2"/>
  <c r="Q88" i="2"/>
  <c r="R88" i="2" s="1"/>
  <c r="U103" i="2"/>
  <c r="S103" i="2"/>
  <c r="S105" i="2" s="1"/>
  <c r="U105" i="2" l="1"/>
  <c r="Q105" i="2"/>
  <c r="R105" i="2" s="1"/>
  <c r="R102" i="2"/>
  <c r="F10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J6" authorId="0" shapeId="0" xr:uid="{00000000-0006-0000-0000-000001000000}">
      <text>
        <r>
          <rPr>
            <sz val="12"/>
            <color indexed="81"/>
            <rFont val="ＭＳ Ｐゴシック"/>
            <family val="3"/>
            <charset val="128"/>
          </rPr>
          <t>R5年9月1日時点</t>
        </r>
      </text>
    </comment>
    <comment ref="P6" authorId="0" shapeId="0" xr:uid="{00000000-0006-0000-0000-000002000000}">
      <text>
        <r>
          <rPr>
            <sz val="12"/>
            <color indexed="81"/>
            <rFont val="ＭＳ Ｐゴシック"/>
            <family val="3"/>
            <charset val="128"/>
          </rPr>
          <t>R4年9月1日時点</t>
        </r>
      </text>
    </comment>
  </commentList>
</comments>
</file>

<file path=xl/sharedStrings.xml><?xml version="1.0" encoding="utf-8"?>
<sst xmlns="http://schemas.openxmlformats.org/spreadsheetml/2006/main" count="359" uniqueCount="157">
  <si>
    <t>［地下鉄、JR線］</t>
  </si>
  <si>
    <t>指定駐車場
施設容量</t>
  </si>
  <si>
    <t>増減率</t>
  </si>
  <si>
    <t>地下鉄</t>
  </si>
  <si>
    <t>麻生</t>
  </si>
  <si>
    <t>北34条</t>
  </si>
  <si>
    <t>北24条</t>
  </si>
  <si>
    <t>北18条</t>
  </si>
  <si>
    <t>北12条</t>
  </si>
  <si>
    <t>すすきの</t>
  </si>
  <si>
    <t>中島公園</t>
  </si>
  <si>
    <t>幌平橋</t>
  </si>
  <si>
    <t>中の島</t>
  </si>
  <si>
    <t>平岸</t>
  </si>
  <si>
    <t>南平岸</t>
  </si>
  <si>
    <t>澄川</t>
  </si>
  <si>
    <t>自衛隊前</t>
  </si>
  <si>
    <t>真駒内</t>
  </si>
  <si>
    <t>小計</t>
  </si>
  <si>
    <t>東西線</t>
  </si>
  <si>
    <t>宮の沢</t>
  </si>
  <si>
    <t>発寒南</t>
  </si>
  <si>
    <t>琴似</t>
  </si>
  <si>
    <t>二十四軒</t>
  </si>
  <si>
    <t>西28丁目</t>
  </si>
  <si>
    <t>円山公園</t>
  </si>
  <si>
    <t>西18丁目</t>
  </si>
  <si>
    <t>西11丁目</t>
  </si>
  <si>
    <t>ﾊﾞｽｾﾝﾀｰ前</t>
  </si>
  <si>
    <t>菊水</t>
  </si>
  <si>
    <t>東札幌</t>
  </si>
  <si>
    <t>南郷7丁目</t>
  </si>
  <si>
    <t>南郷13丁目</t>
  </si>
  <si>
    <t>南郷18丁目</t>
  </si>
  <si>
    <t>大谷地</t>
  </si>
  <si>
    <t>ひばりが丘</t>
  </si>
  <si>
    <t>新さっぽろ</t>
  </si>
  <si>
    <t>東豊線</t>
  </si>
  <si>
    <t>栄町</t>
  </si>
  <si>
    <t>新道東</t>
  </si>
  <si>
    <t>元町</t>
  </si>
  <si>
    <t>環状通東</t>
  </si>
  <si>
    <t>東区役所前</t>
  </si>
  <si>
    <t>北13条東</t>
  </si>
  <si>
    <t>学園前</t>
  </si>
  <si>
    <t>豊平公園</t>
  </si>
  <si>
    <t>美園</t>
  </si>
  <si>
    <t>月寒中央</t>
  </si>
  <si>
    <t>福住</t>
  </si>
  <si>
    <t>地下鉄合計</t>
  </si>
  <si>
    <t>JR線</t>
  </si>
  <si>
    <t>函館本線</t>
  </si>
  <si>
    <t>ほしみ</t>
  </si>
  <si>
    <t>星置</t>
  </si>
  <si>
    <t>稲穂</t>
  </si>
  <si>
    <t>手稲</t>
  </si>
  <si>
    <t>稲積公園</t>
  </si>
  <si>
    <t>発寒</t>
  </si>
  <si>
    <t>発寒中央</t>
  </si>
  <si>
    <t>桑園</t>
  </si>
  <si>
    <t>札幌</t>
  </si>
  <si>
    <t>苗穂</t>
  </si>
  <si>
    <t>厚別</t>
  </si>
  <si>
    <t>森林公園</t>
  </si>
  <si>
    <t>千歳線</t>
  </si>
  <si>
    <t>平和</t>
  </si>
  <si>
    <t>上野幌</t>
  </si>
  <si>
    <t>八軒</t>
  </si>
  <si>
    <t>新川</t>
  </si>
  <si>
    <t>新琴似</t>
  </si>
  <si>
    <t>太平</t>
  </si>
  <si>
    <t>百合が原</t>
  </si>
  <si>
    <t>篠路</t>
  </si>
  <si>
    <t>拓北</t>
  </si>
  <si>
    <t>あいの里教育大</t>
  </si>
  <si>
    <t>あいの里公園</t>
  </si>
  <si>
    <t>JR線合計</t>
  </si>
  <si>
    <t>総合計</t>
  </si>
  <si>
    <t>［バス路線］</t>
  </si>
  <si>
    <t>バス路線</t>
  </si>
  <si>
    <t>バス路線合計</t>
  </si>
  <si>
    <t>［地下鉄、JR線、バス路線全体］</t>
  </si>
  <si>
    <t>中央バス合計</t>
    <phoneticPr fontId="2"/>
  </si>
  <si>
    <t>指定駐車場
施設容量</t>
    <rPh sb="0" eb="2">
      <t>シテイ</t>
    </rPh>
    <rPh sb="2" eb="4">
      <t>チュウシャ</t>
    </rPh>
    <rPh sb="4" eb="5">
      <t>バ</t>
    </rPh>
    <rPh sb="6" eb="8">
      <t>シセツ</t>
    </rPh>
    <rPh sb="8" eb="10">
      <t>ヨウリョウ</t>
    </rPh>
    <phoneticPr fontId="7"/>
  </si>
  <si>
    <t>路上放置</t>
    <rPh sb="0" eb="2">
      <t>ロジョウ</t>
    </rPh>
    <rPh sb="2" eb="4">
      <t>ホウチ</t>
    </rPh>
    <phoneticPr fontId="7"/>
  </si>
  <si>
    <t>南北線</t>
    <phoneticPr fontId="2"/>
  </si>
  <si>
    <t>大通</t>
    <phoneticPr fontId="2"/>
  </si>
  <si>
    <t>調査駅
（内閣府調査の基準に準拠）</t>
    <rPh sb="5" eb="7">
      <t>ナイカク</t>
    </rPh>
    <rPh sb="7" eb="8">
      <t>フ</t>
    </rPh>
    <rPh sb="8" eb="10">
      <t>チョウサ</t>
    </rPh>
    <rPh sb="11" eb="13">
      <t>キジュン</t>
    </rPh>
    <rPh sb="14" eb="16">
      <t>ジュンキョ</t>
    </rPh>
    <phoneticPr fontId="2"/>
  </si>
  <si>
    <t>乗入台数</t>
    <rPh sb="0" eb="2">
      <t>ノリイレ</t>
    </rPh>
    <rPh sb="2" eb="4">
      <t>ダイスウ</t>
    </rPh>
    <phoneticPr fontId="7"/>
  </si>
  <si>
    <t>乗入台数</t>
    <rPh sb="0" eb="2">
      <t>ノリイレ</t>
    </rPh>
    <phoneticPr fontId="2"/>
  </si>
  <si>
    <t>路上放置
A</t>
    <rPh sb="0" eb="2">
      <t>ホウチ</t>
    </rPh>
    <phoneticPr fontId="7"/>
  </si>
  <si>
    <t>その他
B</t>
    <rPh sb="1" eb="2">
      <t>タ</t>
    </rPh>
    <phoneticPr fontId="2"/>
  </si>
  <si>
    <t>調査駅</t>
    <phoneticPr fontId="2"/>
  </si>
  <si>
    <t>新川営業所</t>
    <rPh sb="0" eb="2">
      <t>シンカワ</t>
    </rPh>
    <rPh sb="2" eb="5">
      <t>エイギョウショ</t>
    </rPh>
    <phoneticPr fontId="2"/>
  </si>
  <si>
    <t>その他</t>
    <rPh sb="2" eb="3">
      <t>タ</t>
    </rPh>
    <phoneticPr fontId="2"/>
  </si>
  <si>
    <t>全駅比較の表は実態調査のアルファベットの位置は集計されていない。</t>
    <rPh sb="0" eb="2">
      <t>ゼンエキ</t>
    </rPh>
    <rPh sb="2" eb="4">
      <t>ヒカク</t>
    </rPh>
    <rPh sb="5" eb="6">
      <t>ヒョウ</t>
    </rPh>
    <rPh sb="7" eb="9">
      <t>ジッタイ</t>
    </rPh>
    <rPh sb="9" eb="11">
      <t>チョウサ</t>
    </rPh>
    <rPh sb="20" eb="22">
      <t>イチ</t>
    </rPh>
    <rPh sb="23" eb="25">
      <t>シュウケイ</t>
    </rPh>
    <phoneticPr fontId="2"/>
  </si>
  <si>
    <t>札幌は札幌のアルファベット抜き</t>
    <rPh sb="0" eb="2">
      <t>サッポロ</t>
    </rPh>
    <rPh sb="3" eb="5">
      <t>サッポロ</t>
    </rPh>
    <rPh sb="13" eb="14">
      <t>ヌ</t>
    </rPh>
    <phoneticPr fontId="2"/>
  </si>
  <si>
    <t>すすきのは大通地区の黄丸+郊外扱いのすすきの</t>
    <rPh sb="5" eb="7">
      <t>オオドオリ</t>
    </rPh>
    <rPh sb="7" eb="9">
      <t>チク</t>
    </rPh>
    <rPh sb="10" eb="11">
      <t>キ</t>
    </rPh>
    <rPh sb="11" eb="12">
      <t>マル</t>
    </rPh>
    <rPh sb="13" eb="15">
      <t>コウガイ</t>
    </rPh>
    <rPh sb="15" eb="16">
      <t>アツカ</t>
    </rPh>
    <phoneticPr fontId="2"/>
  </si>
  <si>
    <t>豊水すすきのは大通地区のピンク丸+郊外扱いの豊水すすきの</t>
    <rPh sb="0" eb="2">
      <t>ホウスイ</t>
    </rPh>
    <rPh sb="7" eb="9">
      <t>オオドオリ</t>
    </rPh>
    <rPh sb="9" eb="11">
      <t>チク</t>
    </rPh>
    <rPh sb="15" eb="16">
      <t>マル</t>
    </rPh>
    <rPh sb="17" eb="19">
      <t>コウガイ</t>
    </rPh>
    <rPh sb="19" eb="20">
      <t>アツカ</t>
    </rPh>
    <rPh sb="22" eb="24">
      <t>ホウスイ</t>
    </rPh>
    <phoneticPr fontId="2"/>
  </si>
  <si>
    <t>アルファベットは別紙の都心部駐輪台数の集計にプラスされている。</t>
    <rPh sb="8" eb="10">
      <t>ベッシ</t>
    </rPh>
    <rPh sb="11" eb="14">
      <t>トシンブ</t>
    </rPh>
    <rPh sb="14" eb="16">
      <t>チュウリン</t>
    </rPh>
    <rPh sb="16" eb="18">
      <t>ダイスウ</t>
    </rPh>
    <rPh sb="19" eb="21">
      <t>シュウケイ</t>
    </rPh>
    <phoneticPr fontId="2"/>
  </si>
  <si>
    <t>都心部駐輪台数の乗入れ数と、全駅比較の札幌、大通、すすきの、豊水すすきのの数字は合わない。</t>
    <rPh sb="0" eb="3">
      <t>トシンブ</t>
    </rPh>
    <rPh sb="3" eb="5">
      <t>チュウリン</t>
    </rPh>
    <rPh sb="5" eb="7">
      <t>ダイスウ</t>
    </rPh>
    <rPh sb="8" eb="10">
      <t>ノリイ</t>
    </rPh>
    <rPh sb="11" eb="12">
      <t>スウ</t>
    </rPh>
    <rPh sb="14" eb="16">
      <t>ゼンエキ</t>
    </rPh>
    <rPh sb="16" eb="18">
      <t>ヒカク</t>
    </rPh>
    <rPh sb="19" eb="21">
      <t>サッポロ</t>
    </rPh>
    <rPh sb="22" eb="24">
      <t>オオドオ</t>
    </rPh>
    <rPh sb="30" eb="32">
      <t>ホウスイ</t>
    </rPh>
    <rPh sb="37" eb="39">
      <t>スウジ</t>
    </rPh>
    <rPh sb="40" eb="41">
      <t>ア</t>
    </rPh>
    <phoneticPr fontId="2"/>
  </si>
  <si>
    <t>大通は大通地区の緑丸＋官民の乗入れ＋市役所の乗り入れ＋西6丁目の乗り入れ</t>
    <rPh sb="0" eb="2">
      <t>オオドオ</t>
    </rPh>
    <rPh sb="3" eb="5">
      <t>オオドオリ</t>
    </rPh>
    <rPh sb="5" eb="7">
      <t>チク</t>
    </rPh>
    <rPh sb="8" eb="9">
      <t>ミドリ</t>
    </rPh>
    <rPh sb="9" eb="10">
      <t>マル</t>
    </rPh>
    <rPh sb="11" eb="13">
      <t>カンミン</t>
    </rPh>
    <rPh sb="14" eb="16">
      <t>ノリイ</t>
    </rPh>
    <rPh sb="18" eb="21">
      <t>シヤクショ</t>
    </rPh>
    <rPh sb="22" eb="23">
      <t>ノ</t>
    </rPh>
    <rPh sb="24" eb="25">
      <t>イ</t>
    </rPh>
    <rPh sb="27" eb="28">
      <t>ニシ</t>
    </rPh>
    <rPh sb="29" eb="31">
      <t>チョウメ</t>
    </rPh>
    <rPh sb="32" eb="33">
      <t>ノ</t>
    </rPh>
    <rPh sb="34" eb="35">
      <t>イ</t>
    </rPh>
    <phoneticPr fontId="2"/>
  </si>
  <si>
    <t>バスセンターは大通地区の一部と大通駅第３路上</t>
    <rPh sb="7" eb="9">
      <t>オオドオ</t>
    </rPh>
    <rPh sb="9" eb="11">
      <t>チク</t>
    </rPh>
    <rPh sb="12" eb="14">
      <t>イチブ</t>
    </rPh>
    <rPh sb="15" eb="17">
      <t>オオドオ</t>
    </rPh>
    <rPh sb="17" eb="18">
      <t>エキ</t>
    </rPh>
    <rPh sb="18" eb="19">
      <t>ダイ</t>
    </rPh>
    <rPh sb="20" eb="22">
      <t>ロジョウ</t>
    </rPh>
    <phoneticPr fontId="2"/>
  </si>
  <si>
    <t>H30.11.1メモ</t>
    <phoneticPr fontId="2"/>
  </si>
  <si>
    <t>大通の駐輪場</t>
    <rPh sb="0" eb="2">
      <t>オオドオ</t>
    </rPh>
    <rPh sb="3" eb="5">
      <t>チュウリン</t>
    </rPh>
    <rPh sb="5" eb="6">
      <t>ジョウ</t>
    </rPh>
    <phoneticPr fontId="2"/>
  </si>
  <si>
    <t>H29から、大通第３路上（25台）と旧北１西１（64台）の数字を引いて</t>
    <rPh sb="6" eb="8">
      <t>オオドオリ</t>
    </rPh>
    <rPh sb="8" eb="9">
      <t>ダイ</t>
    </rPh>
    <rPh sb="10" eb="12">
      <t>ロジョウ</t>
    </rPh>
    <rPh sb="15" eb="16">
      <t>ダイ</t>
    </rPh>
    <rPh sb="18" eb="19">
      <t>キュウ</t>
    </rPh>
    <rPh sb="19" eb="20">
      <t>キタ</t>
    </rPh>
    <rPh sb="21" eb="22">
      <t>ニシ</t>
    </rPh>
    <rPh sb="26" eb="27">
      <t>ダイ</t>
    </rPh>
    <rPh sb="29" eb="31">
      <t>スウジ</t>
    </rPh>
    <rPh sb="32" eb="33">
      <t>ヒ</t>
    </rPh>
    <phoneticPr fontId="2"/>
  </si>
  <si>
    <t>大通西6丁目（76台）と市役所（326台）と北１西１地下（767台）を加えた。</t>
    <rPh sb="0" eb="2">
      <t>オオドオ</t>
    </rPh>
    <rPh sb="2" eb="3">
      <t>ニシ</t>
    </rPh>
    <rPh sb="4" eb="6">
      <t>チョウメ</t>
    </rPh>
    <rPh sb="9" eb="10">
      <t>ダイ</t>
    </rPh>
    <rPh sb="12" eb="15">
      <t>シヤクショ</t>
    </rPh>
    <rPh sb="19" eb="20">
      <t>ダイ</t>
    </rPh>
    <rPh sb="22" eb="23">
      <t>キタ</t>
    </rPh>
    <rPh sb="24" eb="25">
      <t>ニシ</t>
    </rPh>
    <rPh sb="26" eb="28">
      <t>チカ</t>
    </rPh>
    <rPh sb="32" eb="33">
      <t>ダイ</t>
    </rPh>
    <rPh sb="35" eb="36">
      <t>クワ</t>
    </rPh>
    <phoneticPr fontId="2"/>
  </si>
  <si>
    <t>1074-25-64+76+326+767＝2154</t>
    <phoneticPr fontId="2"/>
  </si>
  <si>
    <t>バスセンターの駐輪場</t>
    <rPh sb="7" eb="9">
      <t>チュウリン</t>
    </rPh>
    <rPh sb="9" eb="10">
      <t>ジョウ</t>
    </rPh>
    <phoneticPr fontId="2"/>
  </si>
  <si>
    <t>H29に大通第３路上（25台）とバスセンター暫定（558台）を加えた</t>
    <rPh sb="4" eb="6">
      <t>オオドオ</t>
    </rPh>
    <rPh sb="6" eb="7">
      <t>ダイ</t>
    </rPh>
    <rPh sb="8" eb="10">
      <t>ロジョウ</t>
    </rPh>
    <rPh sb="13" eb="14">
      <t>ダイ</t>
    </rPh>
    <rPh sb="22" eb="24">
      <t>ザンテイ</t>
    </rPh>
    <rPh sb="28" eb="29">
      <t>ダイ</t>
    </rPh>
    <rPh sb="31" eb="32">
      <t>クワ</t>
    </rPh>
    <phoneticPr fontId="2"/>
  </si>
  <si>
    <t>340+25+558＝923</t>
    <phoneticPr fontId="2"/>
  </si>
  <si>
    <t>R1.10.17メモ</t>
    <phoneticPr fontId="2"/>
  </si>
  <si>
    <t>路上</t>
    <rPh sb="0" eb="2">
      <t>ロジョウ</t>
    </rPh>
    <phoneticPr fontId="2"/>
  </si>
  <si>
    <t>乗り入れ</t>
    <rPh sb="0" eb="1">
      <t>ノ</t>
    </rPh>
    <rPh sb="2" eb="3">
      <t>イ</t>
    </rPh>
    <phoneticPr fontId="2"/>
  </si>
  <si>
    <t>その他</t>
    <rPh sb="2" eb="3">
      <t>タ</t>
    </rPh>
    <phoneticPr fontId="2"/>
  </si>
  <si>
    <t>容量</t>
    <rPh sb="0" eb="2">
      <t>ヨウリョウ</t>
    </rPh>
    <phoneticPr fontId="2"/>
  </si>
  <si>
    <t>+</t>
  </si>
  <si>
    <t>+</t>
    <phoneticPr fontId="2"/>
  </si>
  <si>
    <t>緑丸（1702）+官民（347）+市役所（362）+西6（142）-大通駅第３路上（19）</t>
    <phoneticPr fontId="2"/>
  </si>
  <si>
    <t>緑丸（691）+官民（0）+市役所（0）+西6（6）-大通駅第３路上（0）</t>
    <phoneticPr fontId="2"/>
  </si>
  <si>
    <t>緑丸（42）+官民（0）+市役所（0）+西6（0）-大通駅第３路上（0）</t>
    <phoneticPr fontId="2"/>
  </si>
  <si>
    <t>緑丸（1250）+官民（467）+市役所（326）+西6（76）-大通駅第３路上（25）</t>
    <phoneticPr fontId="2"/>
  </si>
  <si>
    <t>大通　大通地区の緑丸＋官民の乗入れ＋市役所の乗り入れ＋西6丁目の乗り入れ-大通駅第３路上</t>
    <rPh sb="0" eb="2">
      <t>オオドオ</t>
    </rPh>
    <rPh sb="3" eb="5">
      <t>オオドオリ</t>
    </rPh>
    <rPh sb="5" eb="7">
      <t>チク</t>
    </rPh>
    <rPh sb="8" eb="9">
      <t>ミドリ</t>
    </rPh>
    <rPh sb="9" eb="10">
      <t>マル</t>
    </rPh>
    <rPh sb="11" eb="13">
      <t>カンミン</t>
    </rPh>
    <rPh sb="14" eb="16">
      <t>ノリイ</t>
    </rPh>
    <rPh sb="18" eb="21">
      <t>シヤクショ</t>
    </rPh>
    <rPh sb="22" eb="23">
      <t>ノ</t>
    </rPh>
    <rPh sb="24" eb="25">
      <t>イ</t>
    </rPh>
    <rPh sb="27" eb="28">
      <t>ニシ</t>
    </rPh>
    <rPh sb="29" eb="31">
      <t>チョウメ</t>
    </rPh>
    <rPh sb="32" eb="33">
      <t>ノ</t>
    </rPh>
    <rPh sb="34" eb="35">
      <t>イ</t>
    </rPh>
    <phoneticPr fontId="2"/>
  </si>
  <si>
    <t>すすきの　大通地区の黄丸+郊外扱いのすすきの</t>
    <rPh sb="5" eb="7">
      <t>オオドオリ</t>
    </rPh>
    <rPh sb="7" eb="9">
      <t>チク</t>
    </rPh>
    <rPh sb="10" eb="11">
      <t>キ</t>
    </rPh>
    <rPh sb="11" eb="12">
      <t>マル</t>
    </rPh>
    <rPh sb="13" eb="15">
      <t>コウガイ</t>
    </rPh>
    <rPh sb="15" eb="16">
      <t>アツカ</t>
    </rPh>
    <phoneticPr fontId="2"/>
  </si>
  <si>
    <t>豊水すすきの　大通地区のピンク丸+郊外扱いの豊水すすきの</t>
    <rPh sb="0" eb="2">
      <t>ホウスイ</t>
    </rPh>
    <rPh sb="7" eb="9">
      <t>オオドオリ</t>
    </rPh>
    <rPh sb="9" eb="11">
      <t>チク</t>
    </rPh>
    <rPh sb="15" eb="16">
      <t>マル</t>
    </rPh>
    <rPh sb="17" eb="19">
      <t>コウガイ</t>
    </rPh>
    <rPh sb="19" eb="20">
      <t>アツカ</t>
    </rPh>
    <rPh sb="22" eb="24">
      <t>ホウスイ</t>
    </rPh>
    <phoneticPr fontId="2"/>
  </si>
  <si>
    <t>バスセンター　大通駅第３路上+郊外扱いのバスセンター前</t>
    <rPh sb="7" eb="9">
      <t>オオドオ</t>
    </rPh>
    <rPh sb="9" eb="10">
      <t>エキ</t>
    </rPh>
    <rPh sb="10" eb="11">
      <t>ダイ</t>
    </rPh>
    <rPh sb="12" eb="14">
      <t>ロジョウ</t>
    </rPh>
    <rPh sb="15" eb="17">
      <t>コウガイ</t>
    </rPh>
    <rPh sb="17" eb="18">
      <t>アツカ</t>
    </rPh>
    <rPh sb="26" eb="27">
      <t>マエ</t>
    </rPh>
    <phoneticPr fontId="2"/>
  </si>
  <si>
    <t>R1.11.22メモ</t>
    <phoneticPr fontId="2"/>
  </si>
  <si>
    <t>緑丸（1690）+官民（347）+市役所（362）+西6（142）-大通駅第３路上（18）</t>
    <phoneticPr fontId="2"/>
  </si>
  <si>
    <t>緑丸（579）+官民（0）+市役所（0）+西6（6）-大通駅第３路上（0）</t>
    <phoneticPr fontId="2"/>
  </si>
  <si>
    <t>Ｒ2.10.6メモ</t>
    <phoneticPr fontId="2"/>
  </si>
  <si>
    <t>すすきの　大通地区のＡ+すすきの</t>
    <rPh sb="5" eb="7">
      <t>オオドオリ</t>
    </rPh>
    <rPh sb="7" eb="9">
      <t>チク</t>
    </rPh>
    <phoneticPr fontId="2"/>
  </si>
  <si>
    <t>豊水すすきの　大通地区のＢ（Ｄ9-4含む）+豊水すすきの</t>
    <rPh sb="0" eb="2">
      <t>ホウスイ</t>
    </rPh>
    <rPh sb="7" eb="9">
      <t>オオドオリ</t>
    </rPh>
    <rPh sb="9" eb="11">
      <t>チク</t>
    </rPh>
    <rPh sb="18" eb="19">
      <t>フク</t>
    </rPh>
    <rPh sb="22" eb="24">
      <t>ホウスイ</t>
    </rPh>
    <phoneticPr fontId="2"/>
  </si>
  <si>
    <t>-</t>
    <phoneticPr fontId="2"/>
  </si>
  <si>
    <t>石山望豊台</t>
    <phoneticPr fontId="2"/>
  </si>
  <si>
    <t>Ｒ3.9.28メモ</t>
    <phoneticPr fontId="2"/>
  </si>
  <si>
    <t>東苗穂8条3</t>
    <phoneticPr fontId="2"/>
  </si>
  <si>
    <t>学園
都市線</t>
    <phoneticPr fontId="2"/>
  </si>
  <si>
    <t>中央
バス</t>
    <phoneticPr fontId="2"/>
  </si>
  <si>
    <t>大通　大通地区-Ａ-Ｂ-大通駅第３路上</t>
    <rPh sb="0" eb="2">
      <t>オオドオ</t>
    </rPh>
    <rPh sb="3" eb="5">
      <t>オオドオリ</t>
    </rPh>
    <rPh sb="5" eb="7">
      <t>チク</t>
    </rPh>
    <rPh sb="12" eb="15">
      <t>オオドオリエキ</t>
    </rPh>
    <rPh sb="15" eb="16">
      <t>ダイ</t>
    </rPh>
    <rPh sb="17" eb="19">
      <t>ロジョウ</t>
    </rPh>
    <phoneticPr fontId="2"/>
  </si>
  <si>
    <t>大通　大通地区-Ａ-Ｂ-大通駅第３路上</t>
    <rPh sb="0" eb="2">
      <t>オオドオ</t>
    </rPh>
    <rPh sb="3" eb="5">
      <t>オオドオリ</t>
    </rPh>
    <rPh sb="5" eb="7">
      <t>チク</t>
    </rPh>
    <rPh sb="12" eb="15">
      <t>オオドオリエキ</t>
    </rPh>
    <rPh sb="17" eb="19">
      <t>ロジョウ</t>
    </rPh>
    <phoneticPr fontId="2"/>
  </si>
  <si>
    <t>豊水すすきの　大通地区のＢ（Ｄ9-1・D11-1含む）+豊水すすきの（A-3・F-3・G-3除く）</t>
    <rPh sb="0" eb="2">
      <t>ホウスイ</t>
    </rPh>
    <rPh sb="7" eb="9">
      <t>オオドオリ</t>
    </rPh>
    <rPh sb="9" eb="11">
      <t>チク</t>
    </rPh>
    <rPh sb="24" eb="25">
      <t>フク</t>
    </rPh>
    <rPh sb="28" eb="30">
      <t>ホウスイ</t>
    </rPh>
    <rPh sb="46" eb="47">
      <t>ノゾ</t>
    </rPh>
    <phoneticPr fontId="2"/>
  </si>
  <si>
    <t>すすきの　大通地区のＡ（南4西4第１路上を含む）+すすきの（南4西4第１路上・A-3・F-3除く）</t>
    <rPh sb="5" eb="7">
      <t>オオドオリ</t>
    </rPh>
    <rPh sb="7" eb="9">
      <t>チク</t>
    </rPh>
    <rPh sb="21" eb="22">
      <t>フク</t>
    </rPh>
    <rPh sb="46" eb="47">
      <t>ノゾ</t>
    </rPh>
    <phoneticPr fontId="2"/>
  </si>
  <si>
    <t>乗入台数</t>
    <phoneticPr fontId="2"/>
  </si>
  <si>
    <t>調査日</t>
    <rPh sb="0" eb="1">
      <t>チョウサ</t>
    </rPh>
    <rPh sb="1" eb="2">
      <t>ビ</t>
    </rPh>
    <phoneticPr fontId="2"/>
  </si>
  <si>
    <t>豊水すすきの</t>
    <rPh sb="0" eb="2">
      <t>ホウスイ</t>
    </rPh>
    <phoneticPr fontId="2"/>
  </si>
  <si>
    <t>駐輪場内</t>
    <phoneticPr fontId="2"/>
  </si>
  <si>
    <t>JR琴似</t>
    <phoneticPr fontId="2"/>
  </si>
  <si>
    <t>JR白石</t>
    <phoneticPr fontId="2"/>
  </si>
  <si>
    <t>白石</t>
    <phoneticPr fontId="2"/>
  </si>
  <si>
    <t>（様式２）</t>
    <rPh sb="1" eb="3">
      <t>ヨウシキ</t>
    </rPh>
    <phoneticPr fontId="2"/>
  </si>
  <si>
    <t>その他</t>
    <rPh sb="1" eb="2">
      <t>タ</t>
    </rPh>
    <phoneticPr fontId="2"/>
  </si>
  <si>
    <t>路上放置</t>
    <rPh sb="0" eb="2">
      <t>ホウチ</t>
    </rPh>
    <phoneticPr fontId="7"/>
  </si>
  <si>
    <t>R5調査</t>
    <rPh sb="1" eb="3">
      <t>チョウサ</t>
    </rPh>
    <phoneticPr fontId="7"/>
  </si>
  <si>
    <t>●実態調査R5年度・R4年度比較（AM9:00～10:00調査）</t>
    <rPh sb="1" eb="3">
      <t>ジッタイ</t>
    </rPh>
    <rPh sb="3" eb="5">
      <t>チョウサ</t>
    </rPh>
    <rPh sb="7" eb="9">
      <t>ネンド</t>
    </rPh>
    <rPh sb="12" eb="14">
      <t>ネンド</t>
    </rPh>
    <rPh sb="14" eb="16">
      <t>ヒカク</t>
    </rPh>
    <rPh sb="29" eb="31">
      <t>チョウサ</t>
    </rPh>
    <phoneticPr fontId="2"/>
  </si>
  <si>
    <t>R4調査</t>
    <rPh sb="1" eb="3">
      <t>チョウサ</t>
    </rPh>
    <phoneticPr fontId="7"/>
  </si>
  <si>
    <t>増減(＝R5-R4)</t>
    <rPh sb="0" eb="2">
      <t>ゾウゲン</t>
    </rPh>
    <phoneticPr fontId="7"/>
  </si>
  <si>
    <t>2023年　月　日作成</t>
    <rPh sb="4" eb="5">
      <t>ネン</t>
    </rPh>
    <rPh sb="6" eb="7">
      <t>ガツ</t>
    </rPh>
    <rPh sb="8" eb="9">
      <t>ヒ</t>
    </rPh>
    <rPh sb="9" eb="11">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</si>
</sst>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m&quot;月&quot;d&quot;日&quot;;@"/>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8"/>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14"/>
      <name val="ＭＳ Ｐゴシック"/>
      <family val="3"/>
      <charset val="128"/>
      <scheme val="major"/>
    </font>
    <font>
      <sz val="10"/>
      <name val="ＭＳ Ｐゴシック"/>
      <family val="3"/>
      <charset val="128"/>
      <scheme val="minor"/>
    </font>
    <font>
      <sz val="11"/>
      <color theme="1"/>
      <name val="ＭＳ Ｐゴシック"/>
      <family val="2"/>
      <scheme val="minor"/>
    </font>
    <font>
      <b/>
      <sz val="14"/>
      <color theme="1"/>
      <name val="ＭＳ Ｐゴシック"/>
      <family val="3"/>
      <charset val="128"/>
      <scheme val="minor"/>
    </font>
    <font>
      <sz val="12"/>
      <color indexed="81"/>
      <name val="ＭＳ Ｐゴシック"/>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8" tint="0.59999389629810485"/>
        <bgColor indexed="65"/>
      </patternFill>
    </fill>
    <fill>
      <patternFill patternType="solid">
        <fgColor rgb="FFFFFF00"/>
        <bgColor indexed="64"/>
      </patternFill>
    </fill>
    <fill>
      <patternFill patternType="solid">
        <fgColor indexed="13"/>
        <bgColor indexed="64"/>
      </patternFill>
    </fill>
    <fill>
      <patternFill patternType="solid">
        <fgColor rgb="FFA9F7F5"/>
        <bgColor indexed="64"/>
      </patternFill>
    </fill>
    <fill>
      <patternFill patternType="solid">
        <fgColor theme="0" tint="-0.14999847407452621"/>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medium">
        <color indexed="64"/>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medium">
        <color indexed="64"/>
      </left>
      <right/>
      <top/>
      <bottom style="medium">
        <color indexed="64"/>
      </bottom>
      <diagonal style="thin">
        <color indexed="64"/>
      </diagonal>
    </border>
    <border>
      <left style="thin">
        <color indexed="64"/>
      </left>
      <right style="thin">
        <color indexed="64"/>
      </right>
      <top/>
      <bottom style="double">
        <color indexed="64"/>
      </bottom>
      <diagonal/>
    </border>
    <border>
      <left/>
      <right/>
      <top style="double">
        <color indexed="64"/>
      </top>
      <bottom style="medium">
        <color indexed="64"/>
      </bottom>
      <diagonal/>
    </border>
    <border diagonalUp="1">
      <left style="medium">
        <color indexed="64"/>
      </left>
      <right/>
      <top style="medium">
        <color indexed="64"/>
      </top>
      <bottom style="medium">
        <color indexed="64"/>
      </bottom>
      <diagonal style="thin">
        <color indexed="64"/>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s>
  <cellStyleXfs count="7">
    <xf numFmtId="0" fontId="0" fillId="0" borderId="0">
      <alignment vertical="center"/>
    </xf>
    <xf numFmtId="0" fontId="1" fillId="2" borderId="0" applyNumberFormat="0" applyBorder="0" applyAlignment="0" applyProtection="0">
      <alignment vertical="center"/>
    </xf>
    <xf numFmtId="38" fontId="1" fillId="0" borderId="0" applyFont="0" applyFill="0" applyBorder="0" applyAlignment="0" applyProtection="0">
      <alignment vertical="center"/>
    </xf>
    <xf numFmtId="0" fontId="5" fillId="0" borderId="0"/>
    <xf numFmtId="0" fontId="17" fillId="0" borderId="0"/>
    <xf numFmtId="9" fontId="1" fillId="0" borderId="0" applyFont="0" applyFill="0" applyBorder="0" applyAlignment="0" applyProtection="0">
      <alignment vertical="center"/>
    </xf>
    <xf numFmtId="0" fontId="5" fillId="0" borderId="0"/>
  </cellStyleXfs>
  <cellXfs count="212">
    <xf numFmtId="0" fontId="0" fillId="0" borderId="0" xfId="0">
      <alignment vertical="center"/>
    </xf>
    <xf numFmtId="0" fontId="0" fillId="0" borderId="6" xfId="0" applyBorder="1">
      <alignment vertical="center"/>
    </xf>
    <xf numFmtId="0" fontId="0" fillId="0" borderId="0" xfId="0" applyBorder="1">
      <alignment vertical="center"/>
    </xf>
    <xf numFmtId="0" fontId="0" fillId="0" borderId="8" xfId="0" applyBorder="1">
      <alignment vertical="center"/>
    </xf>
    <xf numFmtId="0" fontId="0" fillId="0" borderId="7" xfId="0" applyBorder="1">
      <alignment vertical="center"/>
    </xf>
    <xf numFmtId="0" fontId="0" fillId="0" borderId="18" xfId="0" applyBorder="1">
      <alignment vertical="center"/>
    </xf>
    <xf numFmtId="0" fontId="0" fillId="0" borderId="19" xfId="0" applyBorder="1">
      <alignment vertical="center"/>
    </xf>
    <xf numFmtId="0" fontId="0" fillId="0" borderId="24" xfId="0" applyBorder="1">
      <alignment vertical="center"/>
    </xf>
    <xf numFmtId="0" fontId="0" fillId="0" borderId="17"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2"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4" fillId="0" borderId="29" xfId="0" applyFont="1" applyBorder="1">
      <alignment vertical="center"/>
    </xf>
    <xf numFmtId="0" fontId="6" fillId="0" borderId="0" xfId="3" applyFont="1" applyFill="1" applyAlignment="1">
      <alignment vertical="center"/>
    </xf>
    <xf numFmtId="38" fontId="6" fillId="0" borderId="0" xfId="2" applyFont="1" applyFill="1" applyAlignment="1">
      <alignment vertical="center"/>
    </xf>
    <xf numFmtId="0" fontId="3" fillId="3" borderId="20" xfId="0" applyFont="1" applyFill="1" applyBorder="1" applyAlignment="1">
      <alignment horizontal="center" vertical="center"/>
    </xf>
    <xf numFmtId="0" fontId="0" fillId="0" borderId="0" xfId="0" applyNumberFormat="1">
      <alignment vertical="center"/>
    </xf>
    <xf numFmtId="0" fontId="8" fillId="0" borderId="29" xfId="0" applyFont="1" applyBorder="1">
      <alignment vertical="center"/>
    </xf>
    <xf numFmtId="0" fontId="3" fillId="0" borderId="32" xfId="0" applyFont="1" applyBorder="1">
      <alignment vertical="center"/>
    </xf>
    <xf numFmtId="0" fontId="12" fillId="0" borderId="8" xfId="0" applyFont="1" applyBorder="1">
      <alignment vertical="center"/>
    </xf>
    <xf numFmtId="0" fontId="14" fillId="0" borderId="0" xfId="0" applyFont="1">
      <alignment vertical="center"/>
    </xf>
    <xf numFmtId="38" fontId="16" fillId="4" borderId="22" xfId="2" quotePrefix="1" applyFont="1" applyFill="1" applyBorder="1" applyAlignment="1">
      <alignment horizontal="center" vertical="center" wrapText="1"/>
    </xf>
    <xf numFmtId="0" fontId="0" fillId="0" borderId="55" xfId="0" applyBorder="1">
      <alignment vertical="center"/>
    </xf>
    <xf numFmtId="0" fontId="0" fillId="0" borderId="8" xfId="0" applyFill="1" applyBorder="1">
      <alignment vertical="center"/>
    </xf>
    <xf numFmtId="0" fontId="0" fillId="0" borderId="29" xfId="0" applyFill="1" applyBorder="1">
      <alignment vertical="center"/>
    </xf>
    <xf numFmtId="38" fontId="0" fillId="0" borderId="0" xfId="0" applyNumberFormat="1">
      <alignment vertical="center"/>
    </xf>
    <xf numFmtId="0" fontId="0" fillId="0" borderId="0" xfId="0" applyAlignment="1">
      <alignment horizontal="center" vertical="center"/>
    </xf>
    <xf numFmtId="0" fontId="0" fillId="0" borderId="26" xfId="0" applyBorder="1">
      <alignment vertical="center"/>
    </xf>
    <xf numFmtId="176" fontId="9" fillId="0" borderId="25" xfId="2" applyNumberFormat="1" applyFont="1" applyFill="1" applyBorder="1" applyAlignment="1">
      <alignment horizontal="right" vertical="center"/>
    </xf>
    <xf numFmtId="176" fontId="9" fillId="0" borderId="26" xfId="2" applyNumberFormat="1" applyFont="1" applyFill="1" applyBorder="1" applyAlignment="1">
      <alignment horizontal="right" vertical="center"/>
    </xf>
    <xf numFmtId="176" fontId="9" fillId="0" borderId="31" xfId="2" applyNumberFormat="1" applyFont="1" applyFill="1" applyBorder="1" applyAlignment="1">
      <alignment horizontal="right" vertical="center"/>
    </xf>
    <xf numFmtId="176" fontId="9" fillId="0" borderId="34" xfId="2" applyNumberFormat="1" applyFont="1" applyFill="1" applyBorder="1" applyAlignment="1">
      <alignment horizontal="right" vertical="center"/>
    </xf>
    <xf numFmtId="176" fontId="9" fillId="4" borderId="14" xfId="2" applyNumberFormat="1" applyFont="1" applyFill="1" applyBorder="1" applyAlignment="1">
      <alignment horizontal="right" vertical="center"/>
    </xf>
    <xf numFmtId="176" fontId="0" fillId="3" borderId="11" xfId="0" applyNumberFormat="1" applyFill="1" applyBorder="1">
      <alignment vertical="center"/>
    </xf>
    <xf numFmtId="176" fontId="9" fillId="0" borderId="25" xfId="2" quotePrefix="1" applyNumberFormat="1" applyFont="1" applyFill="1" applyBorder="1" applyAlignment="1">
      <alignment horizontal="right" vertical="center"/>
    </xf>
    <xf numFmtId="176" fontId="9" fillId="0" borderId="31" xfId="2" quotePrefix="1" applyNumberFormat="1" applyFont="1" applyFill="1" applyBorder="1" applyAlignment="1">
      <alignment horizontal="right" vertical="center"/>
    </xf>
    <xf numFmtId="176" fontId="6" fillId="0" borderId="0" xfId="2" applyNumberFormat="1" applyFont="1" applyFill="1" applyAlignment="1">
      <alignment vertical="center"/>
    </xf>
    <xf numFmtId="176" fontId="6" fillId="0" borderId="0" xfId="3" applyNumberFormat="1" applyFont="1" applyFill="1" applyAlignment="1">
      <alignment vertical="center"/>
    </xf>
    <xf numFmtId="176" fontId="0" fillId="0" borderId="5" xfId="0" applyNumberFormat="1" applyBorder="1">
      <alignment vertical="center"/>
    </xf>
    <xf numFmtId="176" fontId="11" fillId="0" borderId="45" xfId="0" applyNumberFormat="1" applyFont="1" applyBorder="1">
      <alignment vertical="center"/>
    </xf>
    <xf numFmtId="176" fontId="11" fillId="0" borderId="26" xfId="0" applyNumberFormat="1" applyFont="1" applyBorder="1">
      <alignment vertical="center"/>
    </xf>
    <xf numFmtId="176" fontId="11" fillId="0" borderId="48" xfId="0" applyNumberFormat="1" applyFont="1" applyBorder="1">
      <alignment vertical="center"/>
    </xf>
    <xf numFmtId="176" fontId="11" fillId="0" borderId="41" xfId="0" applyNumberFormat="1" applyFont="1" applyBorder="1">
      <alignment vertical="center"/>
    </xf>
    <xf numFmtId="176" fontId="11" fillId="0" borderId="49" xfId="0" applyNumberFormat="1" applyFont="1" applyBorder="1">
      <alignment vertical="center"/>
    </xf>
    <xf numFmtId="176" fontId="11" fillId="0" borderId="39" xfId="0" applyNumberFormat="1" applyFont="1" applyBorder="1">
      <alignment vertical="center"/>
    </xf>
    <xf numFmtId="176" fontId="9" fillId="0" borderId="52" xfId="2" applyNumberFormat="1" applyFont="1" applyFill="1" applyBorder="1" applyAlignment="1">
      <alignment horizontal="right" vertical="center"/>
    </xf>
    <xf numFmtId="176" fontId="11" fillId="0" borderId="52" xfId="0" applyNumberFormat="1" applyFont="1" applyBorder="1">
      <alignment vertical="center"/>
    </xf>
    <xf numFmtId="176" fontId="11" fillId="0" borderId="47" xfId="0" applyNumberFormat="1" applyFont="1" applyBorder="1">
      <alignment vertical="center"/>
    </xf>
    <xf numFmtId="176" fontId="11" fillId="0" borderId="54" xfId="0" applyNumberFormat="1" applyFont="1" applyBorder="1">
      <alignment vertical="center"/>
    </xf>
    <xf numFmtId="176" fontId="11" fillId="0" borderId="31" xfId="0" applyNumberFormat="1" applyFont="1" applyBorder="1">
      <alignment vertical="center"/>
    </xf>
    <xf numFmtId="176" fontId="11" fillId="0" borderId="50" xfId="0" applyNumberFormat="1" applyFont="1" applyBorder="1">
      <alignment vertical="center"/>
    </xf>
    <xf numFmtId="176" fontId="11" fillId="0" borderId="43" xfId="0" applyNumberFormat="1" applyFont="1" applyBorder="1">
      <alignment vertical="center"/>
    </xf>
    <xf numFmtId="176" fontId="9" fillId="0" borderId="0" xfId="2" applyNumberFormat="1" applyFont="1" applyFill="1" applyAlignment="1">
      <alignment vertical="center"/>
    </xf>
    <xf numFmtId="176" fontId="9" fillId="0" borderId="0" xfId="3" applyNumberFormat="1" applyFont="1" applyFill="1" applyAlignment="1">
      <alignment vertical="center"/>
    </xf>
    <xf numFmtId="176" fontId="11" fillId="0" borderId="0" xfId="0" applyNumberFormat="1" applyFont="1">
      <alignment vertical="center"/>
    </xf>
    <xf numFmtId="176" fontId="11" fillId="0" borderId="0" xfId="0" applyNumberFormat="1" applyFont="1" applyBorder="1">
      <alignment vertical="center"/>
    </xf>
    <xf numFmtId="176" fontId="11" fillId="0" borderId="10" xfId="0" applyNumberFormat="1" applyFont="1" applyBorder="1">
      <alignment vertical="center"/>
    </xf>
    <xf numFmtId="176" fontId="9" fillId="0" borderId="17" xfId="2" applyNumberFormat="1" applyFont="1" applyFill="1" applyBorder="1" applyAlignment="1">
      <alignment horizontal="right" vertical="center"/>
    </xf>
    <xf numFmtId="176" fontId="11" fillId="0" borderId="26" xfId="2" applyNumberFormat="1" applyFont="1" applyBorder="1">
      <alignment vertical="center"/>
    </xf>
    <xf numFmtId="176" fontId="11" fillId="0" borderId="48" xfId="2" applyNumberFormat="1" applyFont="1" applyBorder="1">
      <alignment vertical="center"/>
    </xf>
    <xf numFmtId="176" fontId="11" fillId="0" borderId="42" xfId="0" applyNumberFormat="1" applyFont="1" applyBorder="1">
      <alignment vertical="center"/>
    </xf>
    <xf numFmtId="176" fontId="9" fillId="0" borderId="21" xfId="2" applyNumberFormat="1" applyFont="1" applyFill="1" applyBorder="1" applyAlignment="1">
      <alignment horizontal="right" vertical="center"/>
    </xf>
    <xf numFmtId="176" fontId="9" fillId="0" borderId="8" xfId="2" applyNumberFormat="1" applyFont="1" applyFill="1" applyBorder="1" applyAlignment="1">
      <alignment horizontal="right" vertical="center"/>
    </xf>
    <xf numFmtId="176" fontId="11" fillId="0" borderId="49" xfId="2" applyNumberFormat="1" applyFont="1" applyBorder="1">
      <alignment vertical="center"/>
    </xf>
    <xf numFmtId="176" fontId="9" fillId="0" borderId="32" xfId="2" quotePrefix="1" applyNumberFormat="1" applyFont="1" applyFill="1" applyBorder="1" applyAlignment="1">
      <alignment horizontal="right" vertical="center"/>
    </xf>
    <xf numFmtId="176" fontId="11" fillId="0" borderId="50" xfId="2" applyNumberFormat="1" applyFont="1" applyBorder="1">
      <alignment vertical="center"/>
    </xf>
    <xf numFmtId="0" fontId="15" fillId="4" borderId="16" xfId="3" quotePrefix="1" applyFont="1" applyFill="1" applyBorder="1" applyAlignment="1">
      <alignment vertical="center"/>
    </xf>
    <xf numFmtId="0" fontId="15" fillId="4" borderId="5" xfId="3" quotePrefix="1" applyFont="1" applyFill="1" applyBorder="1" applyAlignment="1">
      <alignment vertical="center"/>
    </xf>
    <xf numFmtId="0" fontId="15" fillId="4" borderId="17" xfId="3" quotePrefix="1" applyFont="1" applyFill="1" applyBorder="1" applyAlignment="1">
      <alignment vertical="center"/>
    </xf>
    <xf numFmtId="0" fontId="0" fillId="3" borderId="16" xfId="0" applyFill="1" applyBorder="1" applyAlignment="1">
      <alignment vertical="center"/>
    </xf>
    <xf numFmtId="0" fontId="0" fillId="3" borderId="17" xfId="0" applyFill="1" applyBorder="1" applyAlignment="1">
      <alignment vertical="center"/>
    </xf>
    <xf numFmtId="177" fontId="11" fillId="0" borderId="0" xfId="0" applyNumberFormat="1" applyFont="1">
      <alignment vertical="center"/>
    </xf>
    <xf numFmtId="0" fontId="18" fillId="3" borderId="15" xfId="0" applyFont="1" applyFill="1" applyBorder="1" applyAlignment="1">
      <alignment vertical="center"/>
    </xf>
    <xf numFmtId="0" fontId="18" fillId="3" borderId="16" xfId="0" applyFont="1" applyFill="1" applyBorder="1" applyAlignment="1">
      <alignment vertical="center"/>
    </xf>
    <xf numFmtId="0" fontId="18" fillId="3" borderId="17" xfId="0" applyFont="1" applyFill="1" applyBorder="1" applyAlignment="1">
      <alignment vertical="center"/>
    </xf>
    <xf numFmtId="9" fontId="12" fillId="3" borderId="20" xfId="0" applyNumberFormat="1" applyFont="1" applyFill="1" applyBorder="1" applyAlignment="1">
      <alignment horizontal="center" vertical="center"/>
    </xf>
    <xf numFmtId="0" fontId="13" fillId="3" borderId="20" xfId="0" applyNumberFormat="1" applyFont="1" applyFill="1" applyBorder="1" applyAlignment="1">
      <alignment horizontal="center" vertical="center"/>
    </xf>
    <xf numFmtId="177" fontId="11" fillId="0" borderId="34" xfId="0" applyNumberFormat="1" applyFont="1" applyBorder="1">
      <alignment vertical="center"/>
    </xf>
    <xf numFmtId="176" fontId="11" fillId="0" borderId="34" xfId="0" applyNumberFormat="1" applyFont="1" applyBorder="1">
      <alignment vertical="center"/>
    </xf>
    <xf numFmtId="176" fontId="11" fillId="0" borderId="41" xfId="0" applyNumberFormat="1" applyFont="1" applyFill="1" applyBorder="1">
      <alignment vertical="center"/>
    </xf>
    <xf numFmtId="176" fontId="11" fillId="0" borderId="39" xfId="0" applyNumberFormat="1" applyFont="1" applyFill="1" applyBorder="1">
      <alignment vertical="center"/>
    </xf>
    <xf numFmtId="176" fontId="11" fillId="0" borderId="43" xfId="0" applyNumberFormat="1" applyFont="1" applyFill="1" applyBorder="1">
      <alignment vertical="center"/>
    </xf>
    <xf numFmtId="176" fontId="11" fillId="3" borderId="33" xfId="0" applyNumberFormat="1" applyFont="1" applyFill="1" applyBorder="1">
      <alignment vertical="center"/>
    </xf>
    <xf numFmtId="177" fontId="11" fillId="3" borderId="23" xfId="0" applyNumberFormat="1" applyFont="1" applyFill="1" applyBorder="1">
      <alignment vertical="center"/>
    </xf>
    <xf numFmtId="176" fontId="11" fillId="3" borderId="23" xfId="0" applyNumberFormat="1" applyFont="1" applyFill="1" applyBorder="1">
      <alignment vertical="center"/>
    </xf>
    <xf numFmtId="176" fontId="11" fillId="3" borderId="40" xfId="0" applyNumberFormat="1" applyFont="1" applyFill="1" applyBorder="1">
      <alignment vertical="center"/>
    </xf>
    <xf numFmtId="176" fontId="11" fillId="0" borderId="31" xfId="2" applyNumberFormat="1" applyFont="1" applyBorder="1">
      <alignment vertical="center"/>
    </xf>
    <xf numFmtId="177" fontId="11" fillId="0" borderId="34" xfId="5" applyNumberFormat="1" applyFont="1" applyBorder="1">
      <alignment vertical="center"/>
    </xf>
    <xf numFmtId="176" fontId="9" fillId="5" borderId="22" xfId="2" quotePrefix="1" applyNumberFormat="1" applyFont="1" applyFill="1" applyBorder="1" applyAlignment="1">
      <alignment horizontal="right" vertical="center"/>
    </xf>
    <xf numFmtId="176" fontId="9" fillId="5" borderId="11" xfId="2" quotePrefix="1" applyNumberFormat="1" applyFont="1" applyFill="1" applyBorder="1" applyAlignment="1">
      <alignment horizontal="right" vertical="center"/>
    </xf>
    <xf numFmtId="176" fontId="11" fillId="5" borderId="56" xfId="1" applyNumberFormat="1" applyFont="1" applyFill="1" applyBorder="1">
      <alignment vertical="center"/>
    </xf>
    <xf numFmtId="177" fontId="11" fillId="5" borderId="22" xfId="1" applyNumberFormat="1" applyFont="1" applyFill="1" applyBorder="1">
      <alignment vertical="center"/>
    </xf>
    <xf numFmtId="176" fontId="11" fillId="5" borderId="57" xfId="1" applyNumberFormat="1" applyFont="1" applyFill="1" applyBorder="1">
      <alignment vertical="center"/>
    </xf>
    <xf numFmtId="176" fontId="11" fillId="5" borderId="58" xfId="1" applyNumberFormat="1" applyFont="1" applyFill="1" applyBorder="1">
      <alignment vertical="center"/>
    </xf>
    <xf numFmtId="176" fontId="9" fillId="5" borderId="59" xfId="2" quotePrefix="1" applyNumberFormat="1" applyFont="1" applyFill="1" applyBorder="1" applyAlignment="1">
      <alignment horizontal="right" vertical="center"/>
    </xf>
    <xf numFmtId="176" fontId="9" fillId="5" borderId="57" xfId="2" quotePrefix="1" applyNumberFormat="1" applyFont="1" applyFill="1" applyBorder="1" applyAlignment="1">
      <alignment horizontal="right" vertical="center"/>
    </xf>
    <xf numFmtId="0" fontId="0" fillId="5" borderId="11" xfId="0" applyFill="1" applyBorder="1">
      <alignment vertical="center"/>
    </xf>
    <xf numFmtId="0" fontId="0" fillId="5" borderId="9" xfId="0" applyFill="1" applyBorder="1">
      <alignment vertical="center"/>
    </xf>
    <xf numFmtId="0" fontId="0" fillId="5" borderId="10" xfId="0" applyFill="1" applyBorder="1">
      <alignment vertical="center"/>
    </xf>
    <xf numFmtId="176" fontId="9" fillId="0" borderId="26" xfId="2" applyNumberFormat="1" applyFont="1" applyBorder="1">
      <alignment vertical="center"/>
    </xf>
    <xf numFmtId="0" fontId="0" fillId="6" borderId="0" xfId="0" applyFill="1">
      <alignment vertical="center"/>
    </xf>
    <xf numFmtId="176" fontId="9" fillId="5" borderId="44" xfId="2" quotePrefix="1" applyNumberFormat="1" applyFont="1" applyFill="1" applyBorder="1" applyAlignment="1">
      <alignment horizontal="right" vertical="center"/>
    </xf>
    <xf numFmtId="0" fontId="0" fillId="3" borderId="16" xfId="0" quotePrefix="1" applyFill="1" applyBorder="1" applyAlignment="1">
      <alignment vertical="center"/>
    </xf>
    <xf numFmtId="176" fontId="9" fillId="4" borderId="23" xfId="2" applyNumberFormat="1" applyFont="1" applyFill="1" applyBorder="1" applyAlignment="1">
      <alignment horizontal="right" vertical="center"/>
    </xf>
    <xf numFmtId="178" fontId="9" fillId="0" borderId="25" xfId="2" applyNumberFormat="1" applyFont="1" applyFill="1" applyBorder="1" applyAlignment="1">
      <alignment horizontal="right" vertical="center"/>
    </xf>
    <xf numFmtId="178" fontId="9" fillId="0" borderId="26" xfId="2" applyNumberFormat="1" applyFont="1" applyFill="1" applyBorder="1" applyAlignment="1">
      <alignment horizontal="right" vertical="center"/>
    </xf>
    <xf numFmtId="178" fontId="9" fillId="0" borderId="31" xfId="2" applyNumberFormat="1" applyFont="1" applyFill="1" applyBorder="1" applyAlignment="1">
      <alignment horizontal="right" vertical="center"/>
    </xf>
    <xf numFmtId="178" fontId="9" fillId="5" borderId="64" xfId="2" quotePrefix="1" applyNumberFormat="1" applyFont="1" applyFill="1" applyBorder="1" applyAlignment="1">
      <alignment horizontal="right" vertical="center"/>
    </xf>
    <xf numFmtId="178" fontId="9" fillId="0" borderId="34" xfId="2" applyNumberFormat="1" applyFont="1" applyFill="1" applyBorder="1" applyAlignment="1">
      <alignment horizontal="right" vertical="center"/>
    </xf>
    <xf numFmtId="178" fontId="9" fillId="5" borderId="63" xfId="2" quotePrefix="1" applyNumberFormat="1" applyFont="1" applyFill="1" applyBorder="1" applyAlignment="1">
      <alignment horizontal="right" vertical="center"/>
    </xf>
    <xf numFmtId="178" fontId="9" fillId="0" borderId="25" xfId="2" quotePrefix="1" applyNumberFormat="1" applyFont="1" applyFill="1" applyBorder="1" applyAlignment="1">
      <alignment horizontal="right" vertical="center"/>
    </xf>
    <xf numFmtId="178" fontId="9" fillId="0" borderId="31" xfId="2" quotePrefix="1" applyNumberFormat="1" applyFont="1" applyFill="1" applyBorder="1" applyAlignment="1">
      <alignment horizontal="right" vertical="center"/>
    </xf>
    <xf numFmtId="178" fontId="9" fillId="5" borderId="65" xfId="2" quotePrefix="1" applyNumberFormat="1" applyFont="1" applyFill="1" applyBorder="1" applyAlignment="1">
      <alignment horizontal="right" vertical="center"/>
    </xf>
    <xf numFmtId="178" fontId="6" fillId="0" borderId="0" xfId="2" applyNumberFormat="1" applyFont="1" applyFill="1" applyAlignment="1">
      <alignment vertical="center"/>
    </xf>
    <xf numFmtId="178" fontId="9" fillId="0" borderId="52" xfId="2" applyNumberFormat="1" applyFont="1" applyFill="1" applyBorder="1" applyAlignment="1">
      <alignment horizontal="right" vertical="center"/>
    </xf>
    <xf numFmtId="178" fontId="9" fillId="0" borderId="0" xfId="2" applyNumberFormat="1" applyFont="1" applyFill="1" applyAlignment="1">
      <alignment vertical="center"/>
    </xf>
    <xf numFmtId="178" fontId="9" fillId="0" borderId="60" xfId="2" applyNumberFormat="1" applyFont="1" applyFill="1" applyBorder="1" applyAlignment="1">
      <alignment horizontal="right" vertical="center"/>
    </xf>
    <xf numFmtId="178" fontId="9" fillId="0" borderId="61" xfId="2" applyNumberFormat="1" applyFont="1" applyFill="1" applyBorder="1" applyAlignment="1">
      <alignment horizontal="right" vertical="center"/>
    </xf>
    <xf numFmtId="178" fontId="9" fillId="0" borderId="62" xfId="2" quotePrefix="1" applyNumberFormat="1" applyFont="1" applyFill="1" applyBorder="1" applyAlignment="1">
      <alignment horizontal="right" vertical="center"/>
    </xf>
    <xf numFmtId="177" fontId="11" fillId="0" borderId="21" xfId="0" applyNumberFormat="1" applyFont="1" applyBorder="1">
      <alignment vertical="center"/>
    </xf>
    <xf numFmtId="177" fontId="11" fillId="5" borderId="59" xfId="1" applyNumberFormat="1" applyFont="1" applyFill="1" applyBorder="1">
      <alignment vertical="center"/>
    </xf>
    <xf numFmtId="177" fontId="11" fillId="0" borderId="66" xfId="0" applyNumberFormat="1" applyFont="1" applyBorder="1">
      <alignment vertical="center"/>
    </xf>
    <xf numFmtId="177" fontId="11" fillId="0" borderId="0" xfId="0" applyNumberFormat="1" applyFont="1" applyBorder="1">
      <alignment vertical="center"/>
    </xf>
    <xf numFmtId="177" fontId="11" fillId="0" borderId="66" xfId="5" applyNumberFormat="1" applyFont="1" applyBorder="1">
      <alignment vertical="center"/>
    </xf>
    <xf numFmtId="176" fontId="9" fillId="5" borderId="67" xfId="2" quotePrefix="1" applyNumberFormat="1" applyFont="1" applyFill="1" applyBorder="1" applyAlignment="1">
      <alignment horizontal="right" vertical="center"/>
    </xf>
    <xf numFmtId="176" fontId="9" fillId="4" borderId="33" xfId="2" applyNumberFormat="1" applyFont="1" applyFill="1" applyBorder="1" applyAlignment="1">
      <alignment horizontal="right" vertical="center"/>
    </xf>
    <xf numFmtId="176" fontId="9" fillId="5" borderId="10" xfId="2" quotePrefix="1" applyNumberFormat="1" applyFont="1" applyFill="1" applyBorder="1" applyAlignment="1">
      <alignment horizontal="right" vertical="center"/>
    </xf>
    <xf numFmtId="178" fontId="9" fillId="4" borderId="68" xfId="2" applyNumberFormat="1" applyFont="1" applyFill="1" applyBorder="1" applyAlignment="1">
      <alignment horizontal="right" vertical="center"/>
    </xf>
    <xf numFmtId="0" fontId="15" fillId="4" borderId="0" xfId="3" quotePrefix="1" applyFont="1" applyFill="1" applyBorder="1" applyAlignment="1">
      <alignment vertical="center"/>
    </xf>
    <xf numFmtId="0" fontId="0" fillId="3" borderId="0" xfId="0" applyFill="1" applyBorder="1" applyAlignment="1">
      <alignment vertical="center"/>
    </xf>
    <xf numFmtId="0" fontId="18" fillId="3" borderId="0" xfId="0" applyFont="1" applyFill="1" applyBorder="1" applyAlignment="1">
      <alignment vertical="center"/>
    </xf>
    <xf numFmtId="38" fontId="10" fillId="4" borderId="20" xfId="2" quotePrefix="1" applyFont="1" applyFill="1" applyBorder="1" applyAlignment="1">
      <alignment horizontal="center" vertical="center" wrapText="1"/>
    </xf>
    <xf numFmtId="0" fontId="0" fillId="3" borderId="72" xfId="0" applyFill="1" applyBorder="1" applyAlignment="1">
      <alignment vertical="center"/>
    </xf>
    <xf numFmtId="0" fontId="18" fillId="3" borderId="72" xfId="0" applyFont="1" applyFill="1" applyBorder="1" applyAlignment="1">
      <alignment vertical="center"/>
    </xf>
    <xf numFmtId="176" fontId="0" fillId="0" borderId="0" xfId="0" applyNumberFormat="1" applyBorder="1">
      <alignment vertical="center"/>
    </xf>
    <xf numFmtId="0" fontId="18" fillId="3" borderId="5" xfId="0" applyFont="1" applyFill="1" applyBorder="1" applyAlignment="1">
      <alignment vertical="center"/>
    </xf>
    <xf numFmtId="0" fontId="18" fillId="3" borderId="74" xfId="0" applyFont="1" applyFill="1" applyBorder="1" applyAlignment="1">
      <alignment vertical="center"/>
    </xf>
    <xf numFmtId="177" fontId="20" fillId="5" borderId="22" xfId="1" applyNumberFormat="1" applyFont="1" applyFill="1" applyBorder="1">
      <alignment vertical="center"/>
    </xf>
    <xf numFmtId="0" fontId="4" fillId="3" borderId="0" xfId="0" applyFont="1" applyFill="1" applyBorder="1" applyAlignment="1">
      <alignment horizontal="center" vertical="center" wrapText="1"/>
    </xf>
    <xf numFmtId="38" fontId="16" fillId="4" borderId="20" xfId="2" quotePrefix="1" applyFont="1" applyFill="1" applyBorder="1" applyAlignment="1">
      <alignment horizontal="center" vertical="center" wrapText="1"/>
    </xf>
    <xf numFmtId="0" fontId="0" fillId="3" borderId="0" xfId="0" applyFill="1">
      <alignment vertical="center"/>
    </xf>
    <xf numFmtId="176" fontId="9" fillId="0" borderId="29" xfId="2" applyNumberFormat="1" applyFont="1" applyFill="1" applyBorder="1" applyAlignment="1">
      <alignment horizontal="right" vertical="center"/>
    </xf>
    <xf numFmtId="176" fontId="9" fillId="0" borderId="32" xfId="2" applyNumberFormat="1" applyFont="1" applyFill="1" applyBorder="1" applyAlignment="1">
      <alignment horizontal="right" vertical="center"/>
    </xf>
    <xf numFmtId="176" fontId="9" fillId="0" borderId="51" xfId="2" applyNumberFormat="1" applyFont="1" applyFill="1" applyBorder="1" applyAlignment="1">
      <alignment horizontal="right" vertical="center"/>
    </xf>
    <xf numFmtId="176" fontId="9" fillId="0" borderId="17" xfId="2" quotePrefix="1" applyNumberFormat="1" applyFont="1" applyFill="1" applyBorder="1" applyAlignment="1">
      <alignment horizontal="right" vertical="center"/>
    </xf>
    <xf numFmtId="176" fontId="9" fillId="0" borderId="53" xfId="2" applyNumberFormat="1" applyFont="1" applyFill="1" applyBorder="1" applyAlignment="1">
      <alignment horizontal="right"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5" borderId="1" xfId="0" applyFill="1" applyBorder="1" applyAlignment="1">
      <alignment horizontal="center" vertical="center" textRotation="255" wrapText="1"/>
    </xf>
    <xf numFmtId="0" fontId="0" fillId="5" borderId="2" xfId="0" applyFill="1" applyBorder="1" applyAlignment="1">
      <alignment horizontal="center" vertical="center" textRotation="255" wrapText="1"/>
    </xf>
    <xf numFmtId="0" fontId="0" fillId="5" borderId="3" xfId="0" applyFill="1" applyBorder="1" applyAlignment="1">
      <alignment horizontal="center" vertical="center" textRotation="255" wrapText="1"/>
    </xf>
    <xf numFmtId="0" fontId="0" fillId="5" borderId="9" xfId="0" applyFill="1" applyBorder="1" applyAlignment="1">
      <alignment horizontal="center" vertical="center"/>
    </xf>
    <xf numFmtId="0" fontId="0" fillId="5" borderId="11" xfId="0" applyFill="1" applyBorder="1" applyAlignment="1">
      <alignment horizontal="center" vertic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1" xfId="1" applyFont="1" applyFill="1" applyBorder="1" applyAlignment="1">
      <alignment horizontal="center" vertical="center" textRotation="255"/>
    </xf>
    <xf numFmtId="0" fontId="1" fillId="5" borderId="2" xfId="1" applyFill="1" applyBorder="1" applyAlignment="1">
      <alignment horizontal="center" vertical="center" textRotation="255"/>
    </xf>
    <xf numFmtId="0" fontId="1" fillId="5" borderId="3" xfId="1" applyFill="1" applyBorder="1" applyAlignment="1">
      <alignment horizontal="center" vertical="center" textRotation="255"/>
    </xf>
    <xf numFmtId="0" fontId="1" fillId="5" borderId="9" xfId="1" applyFill="1" applyBorder="1" applyAlignment="1">
      <alignment horizontal="center" vertical="center"/>
    </xf>
    <xf numFmtId="0" fontId="1" fillId="5" borderId="11" xfId="1" applyFill="1" applyBorder="1" applyAlignment="1">
      <alignment horizontal="center" vertical="center"/>
    </xf>
    <xf numFmtId="0" fontId="1" fillId="5" borderId="1" xfId="1" applyFill="1" applyBorder="1" applyAlignment="1">
      <alignment horizontal="center" vertical="center" textRotation="255"/>
    </xf>
    <xf numFmtId="0" fontId="1" fillId="5" borderId="10" xfId="1" applyFill="1" applyBorder="1" applyAlignment="1">
      <alignment horizontal="center" vertical="center"/>
    </xf>
    <xf numFmtId="0" fontId="0" fillId="5" borderId="12" xfId="0" applyFill="1" applyBorder="1" applyAlignment="1">
      <alignment horizontal="center" vertical="center"/>
    </xf>
    <xf numFmtId="0" fontId="0" fillId="5" borderId="10" xfId="0" applyFill="1" applyBorder="1" applyAlignment="1">
      <alignment horizontal="center" vertical="center"/>
    </xf>
    <xf numFmtId="0" fontId="0" fillId="5" borderId="0" xfId="0" applyFill="1" applyBorder="1" applyAlignment="1">
      <alignment horizontal="center" vertical="center"/>
    </xf>
    <xf numFmtId="0" fontId="0" fillId="5" borderId="8" xfId="0" applyFill="1" applyBorder="1" applyAlignment="1">
      <alignment horizontal="center" vertical="center"/>
    </xf>
    <xf numFmtId="0" fontId="4" fillId="3" borderId="47"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10" fillId="4" borderId="54" xfId="3" quotePrefix="1"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11" xfId="0" applyFont="1" applyFill="1" applyBorder="1" applyAlignment="1">
      <alignment horizontal="center" vertical="center" wrapText="1"/>
    </xf>
    <xf numFmtId="38" fontId="12" fillId="3" borderId="69" xfId="0" applyNumberFormat="1" applyFont="1" applyFill="1" applyBorder="1" applyAlignment="1">
      <alignment horizontal="center" vertical="center" wrapText="1"/>
    </xf>
    <xf numFmtId="38" fontId="12" fillId="3" borderId="9" xfId="0" applyNumberFormat="1" applyFont="1" applyFill="1" applyBorder="1" applyAlignment="1">
      <alignment horizontal="center" vertical="center" wrapText="1"/>
    </xf>
    <xf numFmtId="38" fontId="16" fillId="4" borderId="70" xfId="2" quotePrefix="1" applyFont="1" applyFill="1" applyBorder="1" applyAlignment="1">
      <alignment horizontal="center" vertical="center" wrapText="1"/>
    </xf>
    <xf numFmtId="38" fontId="16" fillId="4" borderId="71" xfId="2" quotePrefix="1" applyFont="1" applyFill="1" applyBorder="1" applyAlignment="1">
      <alignment horizontal="center" vertical="center" wrapText="1"/>
    </xf>
    <xf numFmtId="38" fontId="16" fillId="4" borderId="47" xfId="2" quotePrefix="1" applyFont="1" applyFill="1" applyBorder="1" applyAlignment="1">
      <alignment horizontal="center" vertical="center" wrapText="1"/>
    </xf>
    <xf numFmtId="38" fontId="16" fillId="4" borderId="46" xfId="2" quotePrefix="1" applyFont="1" applyFill="1" applyBorder="1" applyAlignment="1">
      <alignment horizontal="center" vertical="center" wrapText="1"/>
    </xf>
    <xf numFmtId="0" fontId="10" fillId="4" borderId="53" xfId="3" quotePrefix="1" applyFont="1" applyFill="1" applyBorder="1" applyAlignment="1">
      <alignment horizontal="center" vertical="center" wrapText="1"/>
    </xf>
    <xf numFmtId="0" fontId="10" fillId="4" borderId="75" xfId="3" quotePrefix="1" applyFont="1" applyFill="1" applyBorder="1" applyAlignment="1">
      <alignment horizontal="center" vertical="center" wrapText="1"/>
    </xf>
    <xf numFmtId="38" fontId="12" fillId="3" borderId="4"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38" fontId="16" fillId="4" borderId="18" xfId="2" quotePrefix="1" applyFont="1" applyFill="1" applyBorder="1" applyAlignment="1">
      <alignment horizontal="center" vertical="center" wrapText="1"/>
    </xf>
    <xf numFmtId="38" fontId="16" fillId="4" borderId="73" xfId="2" quotePrefix="1" applyFont="1" applyFill="1" applyBorder="1" applyAlignment="1">
      <alignment horizontal="center" vertical="center" wrapText="1"/>
    </xf>
    <xf numFmtId="0" fontId="10" fillId="4" borderId="6" xfId="3" quotePrefix="1" applyFont="1" applyFill="1" applyBorder="1" applyAlignment="1">
      <alignment horizontal="center" vertical="center" wrapText="1"/>
    </xf>
    <xf numFmtId="0" fontId="4" fillId="0" borderId="8" xfId="0" applyFont="1" applyFill="1" applyBorder="1">
      <alignment vertical="center"/>
    </xf>
    <xf numFmtId="0" fontId="10" fillId="4" borderId="11" xfId="3" quotePrefix="1" applyFont="1" applyFill="1" applyBorder="1" applyAlignment="1">
      <alignment horizontal="center" vertical="center" wrapText="1"/>
    </xf>
    <xf numFmtId="0" fontId="15" fillId="4" borderId="76" xfId="3" quotePrefix="1" applyFont="1" applyFill="1" applyBorder="1" applyAlignment="1">
      <alignment vertical="center"/>
    </xf>
    <xf numFmtId="176" fontId="1" fillId="5" borderId="11" xfId="1" applyNumberFormat="1" applyFill="1" applyBorder="1">
      <alignment vertical="center"/>
    </xf>
    <xf numFmtId="176" fontId="1" fillId="5" borderId="10" xfId="1" applyNumberFormat="1" applyFill="1" applyBorder="1">
      <alignment vertical="center"/>
    </xf>
    <xf numFmtId="0" fontId="0" fillId="0" borderId="15" xfId="0" applyBorder="1">
      <alignment vertical="center"/>
    </xf>
  </cellXfs>
  <cellStyles count="7">
    <cellStyle name="40% - アクセント 5" xfId="1" builtinId="47"/>
    <cellStyle name="パーセント" xfId="5" builtinId="5"/>
    <cellStyle name="桁区切り" xfId="2" builtinId="6"/>
    <cellStyle name="標準" xfId="0" builtinId="0"/>
    <cellStyle name="標準 2" xfId="4" xr:uid="{00000000-0005-0000-0000-000004000000}"/>
    <cellStyle name="標準 3" xfId="6" xr:uid="{00000000-0005-0000-0000-000005000000}"/>
    <cellStyle name="標準_ｐｕｂ職員録" xfId="3" xr:uid="{00000000-0005-0000-0000-000006000000}"/>
  </cellStyles>
  <dxfs count="2">
    <dxf>
      <font>
        <color rgb="FFFF0000"/>
      </font>
    </dxf>
    <dxf>
      <font>
        <color rgb="FFFF0000"/>
      </font>
    </dxf>
  </dxfs>
  <tableStyles count="0" defaultTableStyle="TableStyleMedium2" defaultPivotStyle="PivotStyleLight16"/>
  <colors>
    <mruColors>
      <color rgb="FFFFE1F9"/>
      <color rgb="FFA9F7F5"/>
      <color rgb="FF0066FF"/>
      <color rgb="FFA3F2FD"/>
      <color rgb="FFFFFFCC"/>
      <color rgb="FF92D050"/>
      <color rgb="FFB8E8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44824</xdr:colOff>
      <xdr:row>0</xdr:row>
      <xdr:rowOff>56030</xdr:rowOff>
    </xdr:from>
    <xdr:to>
      <xdr:col>18</xdr:col>
      <xdr:colOff>692525</xdr:colOff>
      <xdr:row>3</xdr:row>
      <xdr:rowOff>122705</xdr:rowOff>
    </xdr:to>
    <xdr:sp macro="" textlink="">
      <xdr:nvSpPr>
        <xdr:cNvPr id="3" name="テキスト ボックス 2">
          <a:extLst>
            <a:ext uri="{FF2B5EF4-FFF2-40B4-BE49-F238E27FC236}">
              <a16:creationId xmlns:a16="http://schemas.microsoft.com/office/drawing/2014/main" id="{415E2C98-A0CA-46C6-A403-DCA2B426F0DA}"/>
            </a:ext>
          </a:extLst>
        </xdr:cNvPr>
        <xdr:cNvSpPr txBox="1"/>
      </xdr:nvSpPr>
      <xdr:spPr>
        <a:xfrm>
          <a:off x="7026089" y="56030"/>
          <a:ext cx="5746377" cy="70541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国交省調査に準じ、</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駐輪場内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「自転車」「原付一種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50CC</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」「原付二種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125CC</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」をカウント</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路上放置</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「自転車」「原付一種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50CC</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」のみをカウント</a:t>
          </a:r>
          <a:endParaRPr lang="ja-JP" altLang="ja-JP">
            <a:effectLst/>
          </a:endParaRPr>
        </a:p>
      </xdr:txBody>
    </xdr:sp>
    <xdr:clientData/>
  </xdr:twoCellAnchor>
  <xdr:twoCellAnchor>
    <xdr:from>
      <xdr:col>22</xdr:col>
      <xdr:colOff>212912</xdr:colOff>
      <xdr:row>0</xdr:row>
      <xdr:rowOff>112061</xdr:rowOff>
    </xdr:from>
    <xdr:to>
      <xdr:col>28</xdr:col>
      <xdr:colOff>207723</xdr:colOff>
      <xdr:row>6</xdr:row>
      <xdr:rowOff>112061</xdr:rowOff>
    </xdr:to>
    <xdr:sp macro="" textlink="">
      <xdr:nvSpPr>
        <xdr:cNvPr id="4" name="テキスト ボックス 3">
          <a:extLst>
            <a:ext uri="{FF2B5EF4-FFF2-40B4-BE49-F238E27FC236}">
              <a16:creationId xmlns:a16="http://schemas.microsoft.com/office/drawing/2014/main" id="{200C85CF-DF71-4ED8-B839-1D413D54C1CD}"/>
            </a:ext>
          </a:extLst>
        </xdr:cNvPr>
        <xdr:cNvSpPr txBox="1"/>
      </xdr:nvSpPr>
      <xdr:spPr>
        <a:xfrm>
          <a:off x="14578853" y="112061"/>
          <a:ext cx="4096164" cy="12998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※R3</a:t>
          </a:r>
          <a:r>
            <a:rPr kumimoji="1" lang="ja-JP" altLang="en-US" sz="1200">
              <a:solidFill>
                <a:srgbClr val="FF0000"/>
              </a:solidFill>
            </a:rPr>
            <a:t>まで、駐輪場内・路上放置・その他の欄すべてに自転車から自動二輪まで計上していた。</a:t>
          </a:r>
          <a:endParaRPr kumimoji="1" lang="en-US" altLang="ja-JP" sz="1200">
            <a:solidFill>
              <a:srgbClr val="FF0000"/>
            </a:solidFill>
          </a:endParaRPr>
        </a:p>
        <a:p>
          <a:endParaRPr kumimoji="1" lang="en-US" altLang="ja-JP" sz="1200">
            <a:solidFill>
              <a:srgbClr val="FF0000"/>
            </a:solidFill>
          </a:endParaRPr>
        </a:p>
        <a:p>
          <a:r>
            <a:rPr kumimoji="1" lang="en-US" altLang="ja-JP" sz="1200">
              <a:solidFill>
                <a:srgbClr val="FF0000"/>
              </a:solidFill>
            </a:rPr>
            <a:t>R4</a:t>
          </a:r>
          <a:r>
            <a:rPr kumimoji="1" lang="ja-JP" altLang="en-US" sz="1200">
              <a:solidFill>
                <a:srgbClr val="FF0000"/>
              </a:solidFill>
            </a:rPr>
            <a:t>からは、</a:t>
          </a:r>
          <a:r>
            <a:rPr kumimoji="1" lang="en-US" altLang="ja-JP" sz="1200">
              <a:solidFill>
                <a:srgbClr val="FF0000"/>
              </a:solidFill>
            </a:rPr>
            <a:t>2</a:t>
          </a:r>
          <a:r>
            <a:rPr kumimoji="1" lang="ja-JP" altLang="en-US" sz="1200">
              <a:solidFill>
                <a:srgbClr val="FF0000"/>
              </a:solidFill>
            </a:rPr>
            <a:t>年に</a:t>
          </a:r>
          <a:r>
            <a:rPr kumimoji="1" lang="en-US" altLang="ja-JP" sz="1200">
              <a:solidFill>
                <a:srgbClr val="FF0000"/>
              </a:solidFill>
            </a:rPr>
            <a:t>1</a:t>
          </a:r>
          <a:r>
            <a:rPr kumimoji="1" lang="ja-JP" altLang="en-US" sz="1200">
              <a:solidFill>
                <a:srgbClr val="FF0000"/>
              </a:solidFill>
            </a:rPr>
            <a:t>回の国交省調査の内容に準じて、</a:t>
          </a:r>
          <a:r>
            <a:rPr kumimoji="1" lang="ja-JP" altLang="ja-JP" sz="1200">
              <a:solidFill>
                <a:srgbClr val="FF0000"/>
              </a:solidFill>
              <a:effectLst/>
              <a:latin typeface="+mn-lt"/>
              <a:ea typeface="+mn-ea"/>
              <a:cs typeface="+mn-cs"/>
            </a:rPr>
            <a:t>駐輪場内には「自転車」「原付一種」「原付二種」をカウント</a:t>
          </a:r>
          <a:r>
            <a:rPr kumimoji="1" lang="ja-JP" altLang="en-US" sz="1200">
              <a:solidFill>
                <a:srgbClr val="FF0000"/>
              </a:solidFill>
              <a:effectLst/>
              <a:latin typeface="+mn-lt"/>
              <a:ea typeface="+mn-ea"/>
              <a:cs typeface="+mn-cs"/>
            </a:rPr>
            <a:t>し、</a:t>
          </a:r>
          <a:r>
            <a:rPr kumimoji="1" lang="ja-JP" altLang="ja-JP" sz="1200">
              <a:solidFill>
                <a:srgbClr val="FF0000"/>
              </a:solidFill>
              <a:effectLst/>
              <a:latin typeface="+mn-lt"/>
              <a:ea typeface="+mn-ea"/>
              <a:cs typeface="+mn-cs"/>
            </a:rPr>
            <a:t>路上放置には「自転車」「原付一種」のみをカウント</a:t>
          </a:r>
          <a:r>
            <a:rPr kumimoji="1" lang="ja-JP" altLang="en-US" sz="1200">
              <a:solidFill>
                <a:srgbClr val="FF0000"/>
              </a:solidFill>
              <a:effectLst/>
              <a:latin typeface="+mn-lt"/>
              <a:ea typeface="+mn-ea"/>
              <a:cs typeface="+mn-cs"/>
            </a:rPr>
            <a:t>することとした</a:t>
          </a:r>
          <a:r>
            <a:rPr kumimoji="1" lang="ja-JP" altLang="ja-JP" sz="1200">
              <a:solidFill>
                <a:srgbClr val="FF0000"/>
              </a:solidFill>
              <a:effectLst/>
              <a:latin typeface="+mn-lt"/>
              <a:ea typeface="+mn-ea"/>
              <a:cs typeface="+mn-cs"/>
            </a:rPr>
            <a:t>。</a:t>
          </a:r>
          <a:endParaRPr lang="ja-JP" altLang="ja-JP" sz="12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670891</xdr:colOff>
      <xdr:row>119</xdr:row>
      <xdr:rowOff>99392</xdr:rowOff>
    </xdr:from>
    <xdr:to>
      <xdr:col>10</xdr:col>
      <xdr:colOff>654325</xdr:colOff>
      <xdr:row>129</xdr:row>
      <xdr:rowOff>41414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83087" y="20797631"/>
          <a:ext cx="2045803" cy="16813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駐輪台数は、</a:t>
          </a:r>
          <a:r>
            <a:rPr kumimoji="1" lang="en-US" altLang="ja-JP" sz="1100"/>
            <a:t>R2</a:t>
          </a:r>
          <a:r>
            <a:rPr kumimoji="1" lang="ja-JP" altLang="en-US" sz="1100"/>
            <a:t>年度から「駐輪場一覧</a:t>
          </a:r>
          <a:r>
            <a:rPr kumimoji="1" lang="en-US" altLang="ja-JP" sz="1100"/>
            <a:t>.xls</a:t>
          </a:r>
          <a:r>
            <a:rPr kumimoji="1" lang="ja-JP" altLang="en-US" sz="1100"/>
            <a:t>」の駅ごとの駐輪台数と同じになるはず！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5"/>
  <sheetViews>
    <sheetView tabSelected="1" showWhiteSpace="0" view="pageBreakPreview" zoomScale="85" zoomScaleNormal="100" zoomScaleSheetLayoutView="85" workbookViewId="0">
      <pane xSplit="4" ySplit="7" topLeftCell="E8" activePane="bottomRight" state="frozen"/>
      <selection pane="topRight" activeCell="E1" sqref="E1"/>
      <selection pane="bottomLeft" activeCell="A6" sqref="A6"/>
      <selection pane="bottomRight" activeCell="T11" sqref="T11"/>
    </sheetView>
  </sheetViews>
  <sheetFormatPr defaultRowHeight="13.5" x14ac:dyDescent="0.15"/>
  <cols>
    <col min="1" max="1" width="3.75" customWidth="1"/>
    <col min="2" max="2" width="6.75" customWidth="1"/>
    <col min="3" max="3" width="3" customWidth="1"/>
    <col min="4" max="4" width="11.125" bestFit="1" customWidth="1"/>
    <col min="5" max="9" width="9.5" style="20" customWidth="1"/>
    <col min="10" max="10" width="9.5" style="19" customWidth="1"/>
    <col min="11" max="18" width="9.5" customWidth="1"/>
    <col min="19" max="20" width="9.5" style="22" customWidth="1"/>
    <col min="21" max="21" width="9.5" customWidth="1"/>
    <col min="22" max="22" width="1.375" customWidth="1"/>
  </cols>
  <sheetData>
    <row r="1" spans="1:24" ht="18.75" x14ac:dyDescent="0.15">
      <c r="A1" s="26" t="s">
        <v>153</v>
      </c>
      <c r="J1" s="22" t="s">
        <v>156</v>
      </c>
      <c r="U1" t="s">
        <v>149</v>
      </c>
    </row>
    <row r="2" spans="1:24" ht="18.75" x14ac:dyDescent="0.15">
      <c r="A2" s="26"/>
    </row>
    <row r="3" spans="1:24" ht="13.5" customHeight="1" x14ac:dyDescent="0.15"/>
    <row r="4" spans="1:24" ht="14.25" thickBot="1" x14ac:dyDescent="0.2">
      <c r="A4" t="s">
        <v>0</v>
      </c>
    </row>
    <row r="5" spans="1:24" ht="24.75" customHeight="1" x14ac:dyDescent="0.15">
      <c r="A5" s="152" t="s">
        <v>87</v>
      </c>
      <c r="B5" s="153"/>
      <c r="C5" s="153"/>
      <c r="D5" s="154"/>
      <c r="E5" s="72" t="s">
        <v>152</v>
      </c>
      <c r="F5" s="72"/>
      <c r="G5" s="72"/>
      <c r="H5" s="72"/>
      <c r="I5" s="72"/>
      <c r="J5" s="74"/>
      <c r="K5" s="72" t="s">
        <v>154</v>
      </c>
      <c r="L5" s="108"/>
      <c r="M5" s="108"/>
      <c r="N5" s="75"/>
      <c r="O5" s="75"/>
      <c r="P5" s="76"/>
      <c r="Q5" s="78" t="s">
        <v>155</v>
      </c>
      <c r="R5" s="79"/>
      <c r="S5" s="79"/>
      <c r="T5" s="79"/>
      <c r="U5" s="80"/>
    </row>
    <row r="6" spans="1:24" ht="13.5" customHeight="1" x14ac:dyDescent="0.15">
      <c r="A6" s="155"/>
      <c r="B6" s="156"/>
      <c r="C6" s="156"/>
      <c r="D6" s="157"/>
      <c r="E6" s="195" t="s">
        <v>143</v>
      </c>
      <c r="F6" s="197" t="s">
        <v>88</v>
      </c>
      <c r="G6" s="134"/>
      <c r="H6" s="134"/>
      <c r="I6" s="134"/>
      <c r="J6" s="190" t="s">
        <v>83</v>
      </c>
      <c r="K6" s="195" t="s">
        <v>143</v>
      </c>
      <c r="L6" s="188" t="s">
        <v>142</v>
      </c>
      <c r="M6" s="144"/>
      <c r="N6" s="135"/>
      <c r="O6" s="138"/>
      <c r="P6" s="190" t="s">
        <v>83</v>
      </c>
      <c r="Q6" s="193" t="s">
        <v>89</v>
      </c>
      <c r="R6" s="136"/>
      <c r="S6" s="136"/>
      <c r="T6" s="139"/>
      <c r="U6" s="191" t="s">
        <v>1</v>
      </c>
    </row>
    <row r="7" spans="1:24" ht="27" customHeight="1" thickBot="1" x14ac:dyDescent="0.2">
      <c r="A7" s="158"/>
      <c r="B7" s="159"/>
      <c r="C7" s="159"/>
      <c r="D7" s="160"/>
      <c r="E7" s="196"/>
      <c r="F7" s="198"/>
      <c r="G7" s="145" t="s">
        <v>145</v>
      </c>
      <c r="H7" s="137" t="s">
        <v>151</v>
      </c>
      <c r="I7" s="137" t="s">
        <v>150</v>
      </c>
      <c r="J7" s="207"/>
      <c r="K7" s="196"/>
      <c r="L7" s="189"/>
      <c r="M7" s="145" t="s">
        <v>145</v>
      </c>
      <c r="N7" s="21" t="s">
        <v>84</v>
      </c>
      <c r="O7" s="21" t="s">
        <v>94</v>
      </c>
      <c r="P7" s="207"/>
      <c r="Q7" s="194"/>
      <c r="R7" s="81" t="s">
        <v>2</v>
      </c>
      <c r="S7" s="82" t="s">
        <v>84</v>
      </c>
      <c r="T7" s="82" t="s">
        <v>94</v>
      </c>
      <c r="U7" s="192"/>
    </row>
    <row r="8" spans="1:24" ht="14.25" customHeight="1" x14ac:dyDescent="0.15">
      <c r="A8" s="152" t="s">
        <v>3</v>
      </c>
      <c r="B8" s="177" t="s">
        <v>85</v>
      </c>
      <c r="C8" s="5">
        <v>1</v>
      </c>
      <c r="D8" s="1" t="s">
        <v>4</v>
      </c>
      <c r="E8" s="110"/>
      <c r="F8" s="34"/>
      <c r="G8" s="34"/>
      <c r="H8" s="34"/>
      <c r="I8" s="34"/>
      <c r="J8" s="63"/>
      <c r="K8" s="110">
        <v>44806</v>
      </c>
      <c r="L8" s="34">
        <v>1683</v>
      </c>
      <c r="M8" s="34">
        <v>1548</v>
      </c>
      <c r="N8" s="34">
        <v>1</v>
      </c>
      <c r="O8" s="34">
        <v>134</v>
      </c>
      <c r="P8" s="63">
        <v>1495</v>
      </c>
      <c r="Q8" s="45">
        <f t="shared" ref="Q8:Q22" si="0">F8-L8</f>
        <v>-1683</v>
      </c>
      <c r="R8" s="83">
        <f>Q8/L8</f>
        <v>-1</v>
      </c>
      <c r="S8" s="84">
        <f t="shared" ref="S8:S22" si="1">H8-N8</f>
        <v>-1</v>
      </c>
      <c r="T8" s="84">
        <f t="shared" ref="T8:T22" si="2">I8-O8</f>
        <v>-134</v>
      </c>
      <c r="U8" s="85">
        <f t="shared" ref="U8:U22" si="3">J8-P8</f>
        <v>-1495</v>
      </c>
      <c r="X8" s="31">
        <f>F8-J8</f>
        <v>0</v>
      </c>
    </row>
    <row r="9" spans="1:24" ht="14.25" customHeight="1" x14ac:dyDescent="0.15">
      <c r="A9" s="155"/>
      <c r="B9" s="178"/>
      <c r="C9" s="10">
        <v>2</v>
      </c>
      <c r="D9" s="11" t="s">
        <v>5</v>
      </c>
      <c r="E9" s="111"/>
      <c r="F9" s="35"/>
      <c r="G9" s="35"/>
      <c r="H9" s="35"/>
      <c r="I9" s="35"/>
      <c r="J9" s="147"/>
      <c r="K9" s="111">
        <v>44806</v>
      </c>
      <c r="L9" s="35">
        <v>734</v>
      </c>
      <c r="M9" s="35">
        <v>734</v>
      </c>
      <c r="N9" s="35">
        <v>0</v>
      </c>
      <c r="O9" s="35">
        <v>0</v>
      </c>
      <c r="P9" s="147">
        <v>816</v>
      </c>
      <c r="Q9" s="45">
        <f t="shared" si="0"/>
        <v>-734</v>
      </c>
      <c r="R9" s="83">
        <f t="shared" ref="R9:R22" si="4">Q9/L9</f>
        <v>-1</v>
      </c>
      <c r="S9" s="84">
        <f t="shared" si="1"/>
        <v>0</v>
      </c>
      <c r="T9" s="47">
        <f t="shared" si="2"/>
        <v>0</v>
      </c>
      <c r="U9" s="86">
        <f t="shared" si="3"/>
        <v>-816</v>
      </c>
      <c r="X9" s="31">
        <f t="shared" ref="X9:X56" si="5">F9-J9</f>
        <v>0</v>
      </c>
    </row>
    <row r="10" spans="1:24" ht="14.25" customHeight="1" x14ac:dyDescent="0.15">
      <c r="A10" s="155"/>
      <c r="B10" s="178"/>
      <c r="C10" s="6">
        <v>3</v>
      </c>
      <c r="D10" s="3" t="s">
        <v>6</v>
      </c>
      <c r="E10" s="111"/>
      <c r="F10" s="35"/>
      <c r="G10" s="35"/>
      <c r="H10" s="35"/>
      <c r="I10" s="35"/>
      <c r="J10" s="147"/>
      <c r="K10" s="111">
        <v>44805</v>
      </c>
      <c r="L10" s="35">
        <v>1098</v>
      </c>
      <c r="M10" s="35">
        <v>1080</v>
      </c>
      <c r="N10" s="35">
        <v>0</v>
      </c>
      <c r="O10" s="35">
        <v>18</v>
      </c>
      <c r="P10" s="147">
        <v>1142</v>
      </c>
      <c r="Q10" s="45">
        <f t="shared" si="0"/>
        <v>-1098</v>
      </c>
      <c r="R10" s="83">
        <f t="shared" si="4"/>
        <v>-1</v>
      </c>
      <c r="S10" s="84">
        <f t="shared" si="1"/>
        <v>0</v>
      </c>
      <c r="T10" s="47">
        <f t="shared" si="2"/>
        <v>-18</v>
      </c>
      <c r="U10" s="86">
        <f t="shared" si="3"/>
        <v>-1142</v>
      </c>
      <c r="X10" s="31">
        <f t="shared" si="5"/>
        <v>0</v>
      </c>
    </row>
    <row r="11" spans="1:24" ht="14.25" customHeight="1" x14ac:dyDescent="0.15">
      <c r="A11" s="155"/>
      <c r="B11" s="178"/>
      <c r="C11" s="10">
        <v>4</v>
      </c>
      <c r="D11" s="11" t="s">
        <v>7</v>
      </c>
      <c r="E11" s="111"/>
      <c r="F11" s="35"/>
      <c r="G11" s="35"/>
      <c r="H11" s="35"/>
      <c r="I11" s="35"/>
      <c r="J11" s="147"/>
      <c r="K11" s="111">
        <v>44805</v>
      </c>
      <c r="L11" s="35">
        <v>364</v>
      </c>
      <c r="M11" s="35">
        <v>364</v>
      </c>
      <c r="N11" s="35">
        <v>0</v>
      </c>
      <c r="O11" s="35">
        <v>0</v>
      </c>
      <c r="P11" s="147">
        <v>364</v>
      </c>
      <c r="Q11" s="45">
        <f t="shared" si="0"/>
        <v>-364</v>
      </c>
      <c r="R11" s="83">
        <f t="shared" si="4"/>
        <v>-1</v>
      </c>
      <c r="S11" s="84">
        <f t="shared" si="1"/>
        <v>0</v>
      </c>
      <c r="T11" s="47">
        <f t="shared" si="2"/>
        <v>0</v>
      </c>
      <c r="U11" s="86">
        <f t="shared" si="3"/>
        <v>-364</v>
      </c>
      <c r="X11" s="31">
        <f t="shared" si="5"/>
        <v>0</v>
      </c>
    </row>
    <row r="12" spans="1:24" ht="14.25" customHeight="1" x14ac:dyDescent="0.15">
      <c r="A12" s="155"/>
      <c r="B12" s="178"/>
      <c r="C12" s="6">
        <v>5</v>
      </c>
      <c r="D12" s="3" t="s">
        <v>8</v>
      </c>
      <c r="E12" s="111"/>
      <c r="F12" s="35"/>
      <c r="G12" s="35"/>
      <c r="H12" s="35"/>
      <c r="I12" s="35"/>
      <c r="J12" s="147"/>
      <c r="K12" s="111">
        <v>44805</v>
      </c>
      <c r="L12" s="35">
        <v>281</v>
      </c>
      <c r="M12" s="35">
        <v>243</v>
      </c>
      <c r="N12" s="35">
        <v>0</v>
      </c>
      <c r="O12" s="35">
        <v>38</v>
      </c>
      <c r="P12" s="147">
        <v>306</v>
      </c>
      <c r="Q12" s="45">
        <f t="shared" si="0"/>
        <v>-281</v>
      </c>
      <c r="R12" s="83">
        <f t="shared" si="4"/>
        <v>-1</v>
      </c>
      <c r="S12" s="84">
        <f t="shared" si="1"/>
        <v>0</v>
      </c>
      <c r="T12" s="47">
        <f t="shared" si="2"/>
        <v>-38</v>
      </c>
      <c r="U12" s="86">
        <f t="shared" si="3"/>
        <v>-306</v>
      </c>
      <c r="X12" s="31">
        <f t="shared" si="5"/>
        <v>0</v>
      </c>
    </row>
    <row r="13" spans="1:24" ht="14.25" customHeight="1" x14ac:dyDescent="0.15">
      <c r="A13" s="155"/>
      <c r="B13" s="178"/>
      <c r="C13" s="10">
        <v>6</v>
      </c>
      <c r="D13" s="30" t="s">
        <v>86</v>
      </c>
      <c r="E13" s="111"/>
      <c r="F13" s="35"/>
      <c r="G13" s="35"/>
      <c r="H13" s="35"/>
      <c r="I13" s="35"/>
      <c r="J13" s="147"/>
      <c r="K13" s="111">
        <v>44798</v>
      </c>
      <c r="L13" s="35">
        <v>2717</v>
      </c>
      <c r="M13" s="35">
        <v>1962</v>
      </c>
      <c r="N13" s="35">
        <v>609</v>
      </c>
      <c r="O13" s="35">
        <v>146</v>
      </c>
      <c r="P13" s="147">
        <v>4324</v>
      </c>
      <c r="Q13" s="45">
        <f t="shared" si="0"/>
        <v>-2717</v>
      </c>
      <c r="R13" s="83">
        <f>Q13/L13</f>
        <v>-1</v>
      </c>
      <c r="S13" s="84">
        <f t="shared" si="1"/>
        <v>-609</v>
      </c>
      <c r="T13" s="47">
        <f t="shared" si="2"/>
        <v>-146</v>
      </c>
      <c r="U13" s="86">
        <f t="shared" si="3"/>
        <v>-4324</v>
      </c>
      <c r="X13" s="31">
        <f t="shared" si="5"/>
        <v>0</v>
      </c>
    </row>
    <row r="14" spans="1:24" ht="14.25" customHeight="1" x14ac:dyDescent="0.15">
      <c r="A14" s="155"/>
      <c r="B14" s="178"/>
      <c r="C14" s="6">
        <v>7</v>
      </c>
      <c r="D14" s="29" t="s">
        <v>9</v>
      </c>
      <c r="E14" s="111"/>
      <c r="F14" s="35"/>
      <c r="G14" s="35"/>
      <c r="H14" s="35"/>
      <c r="I14" s="35"/>
      <c r="J14" s="147"/>
      <c r="K14" s="111">
        <v>44799</v>
      </c>
      <c r="L14" s="35">
        <v>913</v>
      </c>
      <c r="M14" s="35">
        <v>327</v>
      </c>
      <c r="N14" s="35">
        <v>510</v>
      </c>
      <c r="O14" s="35">
        <v>76</v>
      </c>
      <c r="P14" s="147">
        <v>347</v>
      </c>
      <c r="Q14" s="45">
        <f t="shared" si="0"/>
        <v>-913</v>
      </c>
      <c r="R14" s="83">
        <f t="shared" si="4"/>
        <v>-1</v>
      </c>
      <c r="S14" s="84">
        <f t="shared" si="1"/>
        <v>-510</v>
      </c>
      <c r="T14" s="47">
        <f t="shared" si="2"/>
        <v>-76</v>
      </c>
      <c r="U14" s="86">
        <f t="shared" si="3"/>
        <v>-347</v>
      </c>
      <c r="X14" s="31">
        <f t="shared" si="5"/>
        <v>0</v>
      </c>
    </row>
    <row r="15" spans="1:24" ht="14.25" customHeight="1" x14ac:dyDescent="0.15">
      <c r="A15" s="155"/>
      <c r="B15" s="178"/>
      <c r="C15" s="10">
        <v>8</v>
      </c>
      <c r="D15" s="30" t="s">
        <v>10</v>
      </c>
      <c r="E15" s="111"/>
      <c r="F15" s="35"/>
      <c r="G15" s="35"/>
      <c r="H15" s="35"/>
      <c r="I15" s="35"/>
      <c r="J15" s="147"/>
      <c r="K15" s="111">
        <v>44805</v>
      </c>
      <c r="L15" s="35">
        <v>355</v>
      </c>
      <c r="M15" s="35">
        <v>353</v>
      </c>
      <c r="N15" s="35">
        <v>2</v>
      </c>
      <c r="O15" s="35">
        <v>0</v>
      </c>
      <c r="P15" s="147">
        <v>104</v>
      </c>
      <c r="Q15" s="45">
        <f t="shared" si="0"/>
        <v>-355</v>
      </c>
      <c r="R15" s="83">
        <f t="shared" si="4"/>
        <v>-1</v>
      </c>
      <c r="S15" s="84">
        <f t="shared" si="1"/>
        <v>-2</v>
      </c>
      <c r="T15" s="47">
        <f t="shared" si="2"/>
        <v>0</v>
      </c>
      <c r="U15" s="86">
        <f t="shared" si="3"/>
        <v>-104</v>
      </c>
      <c r="X15" s="31">
        <f t="shared" si="5"/>
        <v>0</v>
      </c>
    </row>
    <row r="16" spans="1:24" ht="14.25" customHeight="1" x14ac:dyDescent="0.15">
      <c r="A16" s="155"/>
      <c r="B16" s="178"/>
      <c r="C16" s="6">
        <v>9</v>
      </c>
      <c r="D16" s="3" t="s">
        <v>11</v>
      </c>
      <c r="E16" s="111"/>
      <c r="F16" s="35"/>
      <c r="G16" s="35"/>
      <c r="H16" s="35"/>
      <c r="I16" s="35"/>
      <c r="J16" s="147"/>
      <c r="K16" s="111">
        <v>44805</v>
      </c>
      <c r="L16" s="35">
        <v>492</v>
      </c>
      <c r="M16" s="35">
        <v>417</v>
      </c>
      <c r="N16" s="35">
        <v>75</v>
      </c>
      <c r="O16" s="35">
        <v>0</v>
      </c>
      <c r="P16" s="147">
        <v>370</v>
      </c>
      <c r="Q16" s="45">
        <f t="shared" si="0"/>
        <v>-492</v>
      </c>
      <c r="R16" s="83">
        <f t="shared" si="4"/>
        <v>-1</v>
      </c>
      <c r="S16" s="84">
        <f t="shared" si="1"/>
        <v>-75</v>
      </c>
      <c r="T16" s="47">
        <f t="shared" si="2"/>
        <v>0</v>
      </c>
      <c r="U16" s="86">
        <f t="shared" si="3"/>
        <v>-370</v>
      </c>
      <c r="X16" s="31">
        <f t="shared" si="5"/>
        <v>0</v>
      </c>
    </row>
    <row r="17" spans="1:24" ht="14.25" customHeight="1" x14ac:dyDescent="0.15">
      <c r="A17" s="155"/>
      <c r="B17" s="178"/>
      <c r="C17" s="10">
        <v>10</v>
      </c>
      <c r="D17" s="11" t="s">
        <v>12</v>
      </c>
      <c r="E17" s="111"/>
      <c r="F17" s="35"/>
      <c r="G17" s="35"/>
      <c r="H17" s="35"/>
      <c r="I17" s="35"/>
      <c r="J17" s="147"/>
      <c r="K17" s="111">
        <v>44805</v>
      </c>
      <c r="L17" s="35">
        <v>245</v>
      </c>
      <c r="M17" s="35">
        <v>234</v>
      </c>
      <c r="N17" s="35">
        <v>0</v>
      </c>
      <c r="O17" s="35">
        <v>11</v>
      </c>
      <c r="P17" s="147">
        <v>542</v>
      </c>
      <c r="Q17" s="45">
        <f t="shared" si="0"/>
        <v>-245</v>
      </c>
      <c r="R17" s="83">
        <f t="shared" si="4"/>
        <v>-1</v>
      </c>
      <c r="S17" s="84">
        <f t="shared" si="1"/>
        <v>0</v>
      </c>
      <c r="T17" s="47">
        <f t="shared" si="2"/>
        <v>-11</v>
      </c>
      <c r="U17" s="86">
        <f t="shared" si="3"/>
        <v>-542</v>
      </c>
      <c r="X17" s="31">
        <f t="shared" si="5"/>
        <v>0</v>
      </c>
    </row>
    <row r="18" spans="1:24" ht="14.25" customHeight="1" x14ac:dyDescent="0.15">
      <c r="A18" s="155"/>
      <c r="B18" s="178"/>
      <c r="C18" s="6">
        <v>11</v>
      </c>
      <c r="D18" s="29" t="s">
        <v>13</v>
      </c>
      <c r="E18" s="111"/>
      <c r="F18" s="35"/>
      <c r="G18" s="35"/>
      <c r="H18" s="35"/>
      <c r="I18" s="35"/>
      <c r="J18" s="147"/>
      <c r="K18" s="111">
        <v>44805</v>
      </c>
      <c r="L18" s="35">
        <v>410</v>
      </c>
      <c r="M18" s="35">
        <v>227</v>
      </c>
      <c r="N18" s="35">
        <v>163</v>
      </c>
      <c r="O18" s="35">
        <v>20</v>
      </c>
      <c r="P18" s="147">
        <v>265</v>
      </c>
      <c r="Q18" s="45">
        <f t="shared" si="0"/>
        <v>-410</v>
      </c>
      <c r="R18" s="83">
        <f t="shared" si="4"/>
        <v>-1</v>
      </c>
      <c r="S18" s="84">
        <f t="shared" si="1"/>
        <v>-163</v>
      </c>
      <c r="T18" s="47">
        <f t="shared" si="2"/>
        <v>-20</v>
      </c>
      <c r="U18" s="86">
        <f t="shared" si="3"/>
        <v>-265</v>
      </c>
      <c r="X18" s="31">
        <f t="shared" si="5"/>
        <v>0</v>
      </c>
    </row>
    <row r="19" spans="1:24" x14ac:dyDescent="0.15">
      <c r="A19" s="155"/>
      <c r="B19" s="178"/>
      <c r="C19" s="10">
        <v>12</v>
      </c>
      <c r="D19" s="11" t="s">
        <v>14</v>
      </c>
      <c r="E19" s="111"/>
      <c r="F19" s="35"/>
      <c r="G19" s="35"/>
      <c r="H19" s="35"/>
      <c r="I19" s="35"/>
      <c r="J19" s="147"/>
      <c r="K19" s="111">
        <v>44805</v>
      </c>
      <c r="L19" s="35">
        <v>557</v>
      </c>
      <c r="M19" s="35">
        <v>532</v>
      </c>
      <c r="N19" s="35">
        <v>25</v>
      </c>
      <c r="O19" s="35">
        <v>0</v>
      </c>
      <c r="P19" s="147">
        <v>560</v>
      </c>
      <c r="Q19" s="45">
        <f t="shared" si="0"/>
        <v>-557</v>
      </c>
      <c r="R19" s="83">
        <f t="shared" si="4"/>
        <v>-1</v>
      </c>
      <c r="S19" s="84">
        <f t="shared" si="1"/>
        <v>-25</v>
      </c>
      <c r="T19" s="47">
        <f t="shared" si="2"/>
        <v>0</v>
      </c>
      <c r="U19" s="86">
        <f t="shared" si="3"/>
        <v>-560</v>
      </c>
      <c r="X19" s="31">
        <f t="shared" si="5"/>
        <v>0</v>
      </c>
    </row>
    <row r="20" spans="1:24" x14ac:dyDescent="0.15">
      <c r="A20" s="155"/>
      <c r="B20" s="178"/>
      <c r="C20" s="6">
        <v>13</v>
      </c>
      <c r="D20" s="3" t="s">
        <v>15</v>
      </c>
      <c r="E20" s="111"/>
      <c r="F20" s="35"/>
      <c r="G20" s="35"/>
      <c r="H20" s="35"/>
      <c r="I20" s="35"/>
      <c r="J20" s="147"/>
      <c r="K20" s="111">
        <v>44805</v>
      </c>
      <c r="L20" s="35">
        <v>590</v>
      </c>
      <c r="M20" s="35">
        <v>561</v>
      </c>
      <c r="N20" s="35">
        <v>0</v>
      </c>
      <c r="O20" s="35">
        <v>29</v>
      </c>
      <c r="P20" s="147">
        <v>928</v>
      </c>
      <c r="Q20" s="45">
        <f t="shared" si="0"/>
        <v>-590</v>
      </c>
      <c r="R20" s="83">
        <f t="shared" si="4"/>
        <v>-1</v>
      </c>
      <c r="S20" s="84">
        <f t="shared" si="1"/>
        <v>0</v>
      </c>
      <c r="T20" s="47">
        <f t="shared" si="2"/>
        <v>-29</v>
      </c>
      <c r="U20" s="86">
        <f t="shared" si="3"/>
        <v>-928</v>
      </c>
      <c r="X20" s="31">
        <f t="shared" si="5"/>
        <v>0</v>
      </c>
    </row>
    <row r="21" spans="1:24" x14ac:dyDescent="0.15">
      <c r="A21" s="155"/>
      <c r="B21" s="178"/>
      <c r="C21" s="10">
        <v>14</v>
      </c>
      <c r="D21" s="11" t="s">
        <v>16</v>
      </c>
      <c r="E21" s="111"/>
      <c r="F21" s="35"/>
      <c r="G21" s="35"/>
      <c r="H21" s="35"/>
      <c r="I21" s="35"/>
      <c r="J21" s="147"/>
      <c r="K21" s="111">
        <v>44805</v>
      </c>
      <c r="L21" s="35">
        <v>230</v>
      </c>
      <c r="M21" s="35">
        <v>230</v>
      </c>
      <c r="N21" s="35">
        <v>0</v>
      </c>
      <c r="O21" s="35">
        <v>0</v>
      </c>
      <c r="P21" s="147">
        <v>388</v>
      </c>
      <c r="Q21" s="45">
        <f t="shared" si="0"/>
        <v>-230</v>
      </c>
      <c r="R21" s="83">
        <f t="shared" si="4"/>
        <v>-1</v>
      </c>
      <c r="S21" s="84">
        <f t="shared" si="1"/>
        <v>0</v>
      </c>
      <c r="T21" s="47">
        <f t="shared" si="2"/>
        <v>0</v>
      </c>
      <c r="U21" s="86">
        <f t="shared" si="3"/>
        <v>-388</v>
      </c>
      <c r="X21" s="31">
        <f t="shared" si="5"/>
        <v>0</v>
      </c>
    </row>
    <row r="22" spans="1:24" ht="14.25" thickBot="1" x14ac:dyDescent="0.2">
      <c r="A22" s="155"/>
      <c r="B22" s="178"/>
      <c r="C22" s="12">
        <v>15</v>
      </c>
      <c r="D22" s="13" t="s">
        <v>17</v>
      </c>
      <c r="E22" s="112"/>
      <c r="F22" s="36"/>
      <c r="G22" s="36"/>
      <c r="H22" s="36"/>
      <c r="I22" s="36"/>
      <c r="J22" s="148"/>
      <c r="K22" s="112">
        <v>44805</v>
      </c>
      <c r="L22" s="36">
        <v>595</v>
      </c>
      <c r="M22" s="36">
        <v>595</v>
      </c>
      <c r="N22" s="36">
        <v>0</v>
      </c>
      <c r="O22" s="36">
        <v>0</v>
      </c>
      <c r="P22" s="148">
        <v>1044</v>
      </c>
      <c r="Q22" s="45">
        <f t="shared" si="0"/>
        <v>-595</v>
      </c>
      <c r="R22" s="125">
        <f t="shared" si="4"/>
        <v>-1</v>
      </c>
      <c r="S22" s="55">
        <f t="shared" si="1"/>
        <v>0</v>
      </c>
      <c r="T22" s="56">
        <f t="shared" si="2"/>
        <v>0</v>
      </c>
      <c r="U22" s="87">
        <f t="shared" si="3"/>
        <v>-1044</v>
      </c>
      <c r="X22" s="31">
        <f t="shared" si="5"/>
        <v>0</v>
      </c>
    </row>
    <row r="23" spans="1:24" ht="15" thickTop="1" thickBot="1" x14ac:dyDescent="0.2">
      <c r="A23" s="155"/>
      <c r="B23" s="179"/>
      <c r="C23" s="180" t="s">
        <v>18</v>
      </c>
      <c r="D23" s="181"/>
      <c r="E23" s="113"/>
      <c r="F23" s="94">
        <f>SUBTOTAL(9,F8:F22)</f>
        <v>0</v>
      </c>
      <c r="G23" s="94">
        <f t="shared" ref="G23" si="6">SUBTOTAL(9,G8:G22)</f>
        <v>0</v>
      </c>
      <c r="H23" s="94">
        <f t="shared" ref="H23:J23" si="7">SUBTOTAL(9,H8:H22)</f>
        <v>0</v>
      </c>
      <c r="I23" s="94">
        <f t="shared" si="7"/>
        <v>0</v>
      </c>
      <c r="J23" s="95">
        <f t="shared" si="7"/>
        <v>0</v>
      </c>
      <c r="K23" s="113"/>
      <c r="L23" s="94">
        <f>SUBTOTAL(9,L8:L22)</f>
        <v>11264</v>
      </c>
      <c r="M23" s="94">
        <f t="shared" ref="M23:O23" si="8">SUBTOTAL(9,M8:M22)</f>
        <v>9407</v>
      </c>
      <c r="N23" s="94">
        <f t="shared" si="8"/>
        <v>1385</v>
      </c>
      <c r="O23" s="94">
        <f t="shared" si="8"/>
        <v>472</v>
      </c>
      <c r="P23" s="209">
        <f>SUBTOTAL(9,P8:P22)</f>
        <v>12995</v>
      </c>
      <c r="Q23" s="96">
        <f>SUBTOTAL(9,Q8:Q22)</f>
        <v>-11264</v>
      </c>
      <c r="R23" s="126">
        <f>Q23/L23</f>
        <v>-1</v>
      </c>
      <c r="S23" s="98">
        <f>SUBTOTAL(9,S8:S22)</f>
        <v>-1385</v>
      </c>
      <c r="T23" s="98">
        <f t="shared" ref="T23:U23" si="9">SUBTOTAL(9,T8:T22)</f>
        <v>-472</v>
      </c>
      <c r="U23" s="99">
        <f t="shared" si="9"/>
        <v>-12995</v>
      </c>
      <c r="X23" s="31">
        <f t="shared" si="5"/>
        <v>0</v>
      </c>
    </row>
    <row r="24" spans="1:24" x14ac:dyDescent="0.15">
      <c r="A24" s="155"/>
      <c r="B24" s="182" t="s">
        <v>19</v>
      </c>
      <c r="C24" s="5">
        <v>1</v>
      </c>
      <c r="D24" s="1" t="s">
        <v>20</v>
      </c>
      <c r="E24" s="114"/>
      <c r="F24" s="37"/>
      <c r="G24" s="37"/>
      <c r="H24" s="37"/>
      <c r="I24" s="37"/>
      <c r="J24" s="149"/>
      <c r="K24" s="114">
        <v>44805</v>
      </c>
      <c r="L24" s="37">
        <v>1132</v>
      </c>
      <c r="M24" s="37">
        <v>843</v>
      </c>
      <c r="N24" s="37">
        <v>0</v>
      </c>
      <c r="O24" s="37">
        <v>289</v>
      </c>
      <c r="P24" s="149">
        <v>1000</v>
      </c>
      <c r="Q24" s="45">
        <f t="shared" ref="Q24:Q41" si="10">F24-L24</f>
        <v>-1132</v>
      </c>
      <c r="R24" s="83">
        <f>Q24/L24</f>
        <v>-1</v>
      </c>
      <c r="S24" s="46">
        <f t="shared" ref="S24:S41" si="11">H24-N24</f>
        <v>0</v>
      </c>
      <c r="T24" s="47">
        <f t="shared" ref="T24:T41" si="12">I24-O24</f>
        <v>-289</v>
      </c>
      <c r="U24" s="48">
        <f t="shared" ref="U24:U41" si="13">J24-P24</f>
        <v>-1000</v>
      </c>
      <c r="X24" s="31">
        <f t="shared" si="5"/>
        <v>0</v>
      </c>
    </row>
    <row r="25" spans="1:24" x14ac:dyDescent="0.15">
      <c r="A25" s="155"/>
      <c r="B25" s="178"/>
      <c r="C25" s="10">
        <v>2</v>
      </c>
      <c r="D25" s="11" t="s">
        <v>21</v>
      </c>
      <c r="E25" s="114"/>
      <c r="F25" s="37"/>
      <c r="G25" s="37"/>
      <c r="H25" s="37"/>
      <c r="I25" s="37"/>
      <c r="J25" s="149"/>
      <c r="K25" s="114">
        <v>44806</v>
      </c>
      <c r="L25" s="37">
        <v>753</v>
      </c>
      <c r="M25" s="37">
        <v>668</v>
      </c>
      <c r="N25" s="37">
        <v>35</v>
      </c>
      <c r="O25" s="37">
        <v>50</v>
      </c>
      <c r="P25" s="149">
        <v>810</v>
      </c>
      <c r="Q25" s="45">
        <f t="shared" si="10"/>
        <v>-753</v>
      </c>
      <c r="R25" s="83">
        <f t="shared" ref="R25:R41" si="14">Q25/L25</f>
        <v>-1</v>
      </c>
      <c r="S25" s="46">
        <f t="shared" si="11"/>
        <v>-35</v>
      </c>
      <c r="T25" s="49">
        <f t="shared" si="12"/>
        <v>-50</v>
      </c>
      <c r="U25" s="50">
        <f t="shared" si="13"/>
        <v>-810</v>
      </c>
      <c r="X25" s="31">
        <f t="shared" si="5"/>
        <v>0</v>
      </c>
    </row>
    <row r="26" spans="1:24" x14ac:dyDescent="0.15">
      <c r="A26" s="155"/>
      <c r="B26" s="178"/>
      <c r="C26" s="6">
        <v>3</v>
      </c>
      <c r="D26" s="3" t="s">
        <v>22</v>
      </c>
      <c r="E26" s="114"/>
      <c r="F26" s="37"/>
      <c r="G26" s="37"/>
      <c r="H26" s="37"/>
      <c r="I26" s="37"/>
      <c r="J26" s="149"/>
      <c r="K26" s="114">
        <v>44811</v>
      </c>
      <c r="L26" s="37">
        <v>943</v>
      </c>
      <c r="M26" s="37">
        <v>858</v>
      </c>
      <c r="N26" s="37">
        <v>34</v>
      </c>
      <c r="O26" s="37">
        <v>51</v>
      </c>
      <c r="P26" s="149">
        <v>1682</v>
      </c>
      <c r="Q26" s="45">
        <f t="shared" si="10"/>
        <v>-943</v>
      </c>
      <c r="R26" s="83">
        <f t="shared" si="14"/>
        <v>-1</v>
      </c>
      <c r="S26" s="46">
        <f t="shared" si="11"/>
        <v>-34</v>
      </c>
      <c r="T26" s="49">
        <f t="shared" si="12"/>
        <v>-51</v>
      </c>
      <c r="U26" s="50">
        <f t="shared" si="13"/>
        <v>-1682</v>
      </c>
      <c r="X26" s="31">
        <f t="shared" si="5"/>
        <v>0</v>
      </c>
    </row>
    <row r="27" spans="1:24" x14ac:dyDescent="0.15">
      <c r="A27" s="155"/>
      <c r="B27" s="178"/>
      <c r="C27" s="10">
        <v>4</v>
      </c>
      <c r="D27" s="11" t="s">
        <v>23</v>
      </c>
      <c r="E27" s="114"/>
      <c r="F27" s="37"/>
      <c r="G27" s="37"/>
      <c r="H27" s="37"/>
      <c r="I27" s="37"/>
      <c r="J27" s="149"/>
      <c r="K27" s="114">
        <v>44806</v>
      </c>
      <c r="L27" s="37">
        <v>278</v>
      </c>
      <c r="M27" s="37">
        <v>278</v>
      </c>
      <c r="N27" s="37">
        <v>0</v>
      </c>
      <c r="O27" s="37">
        <v>0</v>
      </c>
      <c r="P27" s="149">
        <v>212</v>
      </c>
      <c r="Q27" s="45">
        <f t="shared" si="10"/>
        <v>-278</v>
      </c>
      <c r="R27" s="83">
        <f t="shared" si="14"/>
        <v>-1</v>
      </c>
      <c r="S27" s="46">
        <f t="shared" si="11"/>
        <v>0</v>
      </c>
      <c r="T27" s="49">
        <f t="shared" si="12"/>
        <v>0</v>
      </c>
      <c r="U27" s="50">
        <f t="shared" si="13"/>
        <v>-212</v>
      </c>
      <c r="X27" s="31">
        <f t="shared" si="5"/>
        <v>0</v>
      </c>
    </row>
    <row r="28" spans="1:24" x14ac:dyDescent="0.15">
      <c r="A28" s="155"/>
      <c r="B28" s="178"/>
      <c r="C28" s="6">
        <v>5</v>
      </c>
      <c r="D28" s="3" t="s">
        <v>24</v>
      </c>
      <c r="E28" s="114"/>
      <c r="F28" s="37"/>
      <c r="G28" s="37"/>
      <c r="H28" s="37"/>
      <c r="I28" s="37"/>
      <c r="J28" s="149"/>
      <c r="K28" s="114">
        <v>44810</v>
      </c>
      <c r="L28" s="37">
        <v>512</v>
      </c>
      <c r="M28" s="37">
        <v>440</v>
      </c>
      <c r="N28" s="37">
        <v>0</v>
      </c>
      <c r="O28" s="37">
        <v>72</v>
      </c>
      <c r="P28" s="149">
        <v>790</v>
      </c>
      <c r="Q28" s="45">
        <f t="shared" si="10"/>
        <v>-512</v>
      </c>
      <c r="R28" s="83">
        <f t="shared" si="14"/>
        <v>-1</v>
      </c>
      <c r="S28" s="46">
        <f t="shared" si="11"/>
        <v>0</v>
      </c>
      <c r="T28" s="49">
        <f t="shared" si="12"/>
        <v>-72</v>
      </c>
      <c r="U28" s="50">
        <f t="shared" si="13"/>
        <v>-790</v>
      </c>
      <c r="X28" s="31">
        <f t="shared" si="5"/>
        <v>0</v>
      </c>
    </row>
    <row r="29" spans="1:24" ht="13.5" customHeight="1" x14ac:dyDescent="0.15">
      <c r="A29" s="155"/>
      <c r="B29" s="178"/>
      <c r="C29" s="10">
        <v>6</v>
      </c>
      <c r="D29" s="11" t="s">
        <v>25</v>
      </c>
      <c r="E29" s="114"/>
      <c r="F29" s="37"/>
      <c r="G29" s="37"/>
      <c r="H29" s="37"/>
      <c r="I29" s="37"/>
      <c r="J29" s="149"/>
      <c r="K29" s="114">
        <v>44810</v>
      </c>
      <c r="L29" s="37">
        <v>441</v>
      </c>
      <c r="M29" s="37">
        <v>322</v>
      </c>
      <c r="N29" s="37">
        <v>13</v>
      </c>
      <c r="O29" s="37">
        <v>106</v>
      </c>
      <c r="P29" s="149">
        <v>330</v>
      </c>
      <c r="Q29" s="45">
        <f t="shared" si="10"/>
        <v>-441</v>
      </c>
      <c r="R29" s="83">
        <f t="shared" si="14"/>
        <v>-1</v>
      </c>
      <c r="S29" s="46">
        <f t="shared" si="11"/>
        <v>-13</v>
      </c>
      <c r="T29" s="49">
        <f t="shared" si="12"/>
        <v>-106</v>
      </c>
      <c r="U29" s="50">
        <f t="shared" si="13"/>
        <v>-330</v>
      </c>
      <c r="X29" s="31">
        <f t="shared" si="5"/>
        <v>0</v>
      </c>
    </row>
    <row r="30" spans="1:24" x14ac:dyDescent="0.15">
      <c r="A30" s="155"/>
      <c r="B30" s="178"/>
      <c r="C30" s="6">
        <v>7</v>
      </c>
      <c r="D30" s="3" t="s">
        <v>26</v>
      </c>
      <c r="E30" s="114"/>
      <c r="F30" s="37"/>
      <c r="G30" s="37"/>
      <c r="H30" s="37"/>
      <c r="I30" s="37"/>
      <c r="J30" s="149"/>
      <c r="K30" s="114">
        <v>44812</v>
      </c>
      <c r="L30" s="37">
        <v>686</v>
      </c>
      <c r="M30" s="37">
        <v>618</v>
      </c>
      <c r="N30" s="37">
        <v>68</v>
      </c>
      <c r="O30" s="37">
        <v>0</v>
      </c>
      <c r="P30" s="149">
        <v>365</v>
      </c>
      <c r="Q30" s="45">
        <f t="shared" si="10"/>
        <v>-686</v>
      </c>
      <c r="R30" s="83">
        <f t="shared" si="14"/>
        <v>-1</v>
      </c>
      <c r="S30" s="46">
        <f t="shared" si="11"/>
        <v>-68</v>
      </c>
      <c r="T30" s="49">
        <f t="shared" si="12"/>
        <v>0</v>
      </c>
      <c r="U30" s="50">
        <f t="shared" si="13"/>
        <v>-365</v>
      </c>
      <c r="X30" s="31">
        <f t="shared" si="5"/>
        <v>0</v>
      </c>
    </row>
    <row r="31" spans="1:24" x14ac:dyDescent="0.15">
      <c r="A31" s="155"/>
      <c r="B31" s="178"/>
      <c r="C31" s="10">
        <v>8</v>
      </c>
      <c r="D31" s="11" t="s">
        <v>27</v>
      </c>
      <c r="E31" s="114"/>
      <c r="F31" s="37"/>
      <c r="G31" s="37"/>
      <c r="H31" s="37"/>
      <c r="I31" s="37"/>
      <c r="J31" s="149"/>
      <c r="K31" s="114">
        <v>44811</v>
      </c>
      <c r="L31" s="37">
        <v>529</v>
      </c>
      <c r="M31" s="37">
        <v>515</v>
      </c>
      <c r="N31" s="37">
        <v>8</v>
      </c>
      <c r="O31" s="37">
        <v>6</v>
      </c>
      <c r="P31" s="149">
        <v>180</v>
      </c>
      <c r="Q31" s="45">
        <f t="shared" si="10"/>
        <v>-529</v>
      </c>
      <c r="R31" s="83">
        <f t="shared" si="14"/>
        <v>-1</v>
      </c>
      <c r="S31" s="46">
        <f t="shared" si="11"/>
        <v>-8</v>
      </c>
      <c r="T31" s="49">
        <f t="shared" si="12"/>
        <v>-6</v>
      </c>
      <c r="U31" s="50">
        <f t="shared" si="13"/>
        <v>-180</v>
      </c>
      <c r="X31" s="31">
        <f t="shared" si="5"/>
        <v>0</v>
      </c>
    </row>
    <row r="32" spans="1:24" ht="13.5" customHeight="1" x14ac:dyDescent="0.15">
      <c r="A32" s="155"/>
      <c r="B32" s="178"/>
      <c r="C32" s="6">
        <v>9</v>
      </c>
      <c r="D32" s="206" t="s">
        <v>28</v>
      </c>
      <c r="E32" s="114"/>
      <c r="F32" s="37"/>
      <c r="G32" s="37"/>
      <c r="H32" s="37"/>
      <c r="I32" s="37"/>
      <c r="J32" s="149"/>
      <c r="K32" s="114">
        <v>44805</v>
      </c>
      <c r="L32" s="37">
        <v>835</v>
      </c>
      <c r="M32" s="37">
        <v>797</v>
      </c>
      <c r="N32" s="37">
        <v>38</v>
      </c>
      <c r="O32" s="37">
        <v>0</v>
      </c>
      <c r="P32" s="149">
        <v>1035</v>
      </c>
      <c r="Q32" s="45">
        <f t="shared" si="10"/>
        <v>-835</v>
      </c>
      <c r="R32" s="83">
        <f t="shared" si="14"/>
        <v>-1</v>
      </c>
      <c r="S32" s="46">
        <f t="shared" si="11"/>
        <v>-38</v>
      </c>
      <c r="T32" s="49">
        <f t="shared" si="12"/>
        <v>0</v>
      </c>
      <c r="U32" s="50">
        <f t="shared" si="13"/>
        <v>-1035</v>
      </c>
      <c r="X32" s="31">
        <f t="shared" si="5"/>
        <v>0</v>
      </c>
    </row>
    <row r="33" spans="1:24" x14ac:dyDescent="0.15">
      <c r="A33" s="155"/>
      <c r="B33" s="178"/>
      <c r="C33" s="10">
        <v>10</v>
      </c>
      <c r="D33" s="11" t="s">
        <v>29</v>
      </c>
      <c r="E33" s="114"/>
      <c r="F33" s="37"/>
      <c r="G33" s="37"/>
      <c r="H33" s="37"/>
      <c r="I33" s="37"/>
      <c r="J33" s="149"/>
      <c r="K33" s="114">
        <v>44803</v>
      </c>
      <c r="L33" s="37">
        <v>263</v>
      </c>
      <c r="M33" s="37">
        <v>241</v>
      </c>
      <c r="N33" s="37">
        <v>22</v>
      </c>
      <c r="O33" s="37">
        <v>0</v>
      </c>
      <c r="P33" s="149">
        <v>698</v>
      </c>
      <c r="Q33" s="45">
        <f t="shared" si="10"/>
        <v>-263</v>
      </c>
      <c r="R33" s="83">
        <f t="shared" si="14"/>
        <v>-1</v>
      </c>
      <c r="S33" s="46">
        <f t="shared" si="11"/>
        <v>-22</v>
      </c>
      <c r="T33" s="49">
        <f t="shared" si="12"/>
        <v>0</v>
      </c>
      <c r="U33" s="50">
        <f t="shared" si="13"/>
        <v>-698</v>
      </c>
      <c r="X33" s="31">
        <f t="shared" si="5"/>
        <v>0</v>
      </c>
    </row>
    <row r="34" spans="1:24" x14ac:dyDescent="0.15">
      <c r="A34" s="155"/>
      <c r="B34" s="178"/>
      <c r="C34" s="6">
        <v>11</v>
      </c>
      <c r="D34" s="3" t="s">
        <v>30</v>
      </c>
      <c r="E34" s="114"/>
      <c r="F34" s="37"/>
      <c r="G34" s="37"/>
      <c r="H34" s="37"/>
      <c r="I34" s="37"/>
      <c r="J34" s="149"/>
      <c r="K34" s="114">
        <v>44809</v>
      </c>
      <c r="L34" s="37">
        <v>482</v>
      </c>
      <c r="M34" s="37">
        <v>109</v>
      </c>
      <c r="N34" s="37">
        <v>88</v>
      </c>
      <c r="O34" s="37">
        <v>285</v>
      </c>
      <c r="P34" s="149">
        <v>75</v>
      </c>
      <c r="Q34" s="45">
        <f t="shared" si="10"/>
        <v>-482</v>
      </c>
      <c r="R34" s="83">
        <f t="shared" si="14"/>
        <v>-1</v>
      </c>
      <c r="S34" s="46">
        <f t="shared" si="11"/>
        <v>-88</v>
      </c>
      <c r="T34" s="49">
        <f t="shared" si="12"/>
        <v>-285</v>
      </c>
      <c r="U34" s="50">
        <f t="shared" si="13"/>
        <v>-75</v>
      </c>
      <c r="X34" s="31">
        <f t="shared" si="5"/>
        <v>0</v>
      </c>
    </row>
    <row r="35" spans="1:24" x14ac:dyDescent="0.15">
      <c r="A35" s="155"/>
      <c r="B35" s="178"/>
      <c r="C35" s="10">
        <v>12</v>
      </c>
      <c r="D35" s="11" t="s">
        <v>148</v>
      </c>
      <c r="E35" s="114"/>
      <c r="F35" s="37"/>
      <c r="G35" s="37"/>
      <c r="H35" s="37"/>
      <c r="I35" s="37"/>
      <c r="J35" s="149"/>
      <c r="K35" s="114">
        <v>44809</v>
      </c>
      <c r="L35" s="37">
        <v>724</v>
      </c>
      <c r="M35" s="37">
        <v>724</v>
      </c>
      <c r="N35" s="37">
        <v>0</v>
      </c>
      <c r="O35" s="37">
        <v>0</v>
      </c>
      <c r="P35" s="149">
        <v>1392</v>
      </c>
      <c r="Q35" s="45">
        <f t="shared" si="10"/>
        <v>-724</v>
      </c>
      <c r="R35" s="83">
        <f t="shared" si="14"/>
        <v>-1</v>
      </c>
      <c r="S35" s="46">
        <f t="shared" si="11"/>
        <v>0</v>
      </c>
      <c r="T35" s="49">
        <f t="shared" si="12"/>
        <v>0</v>
      </c>
      <c r="U35" s="50">
        <f t="shared" si="13"/>
        <v>-1392</v>
      </c>
      <c r="X35" s="31">
        <f t="shared" si="5"/>
        <v>0</v>
      </c>
    </row>
    <row r="36" spans="1:24" x14ac:dyDescent="0.15">
      <c r="A36" s="155"/>
      <c r="B36" s="178"/>
      <c r="C36" s="6">
        <v>13</v>
      </c>
      <c r="D36" s="3" t="s">
        <v>31</v>
      </c>
      <c r="E36" s="114"/>
      <c r="F36" s="37"/>
      <c r="G36" s="37"/>
      <c r="H36" s="37"/>
      <c r="I36" s="37"/>
      <c r="J36" s="149"/>
      <c r="K36" s="114">
        <v>44810</v>
      </c>
      <c r="L36" s="37">
        <v>738</v>
      </c>
      <c r="M36" s="37">
        <v>738</v>
      </c>
      <c r="N36" s="37">
        <v>0</v>
      </c>
      <c r="O36" s="37">
        <v>0</v>
      </c>
      <c r="P36" s="149">
        <v>990</v>
      </c>
      <c r="Q36" s="45">
        <f t="shared" si="10"/>
        <v>-738</v>
      </c>
      <c r="R36" s="83">
        <f t="shared" si="14"/>
        <v>-1</v>
      </c>
      <c r="S36" s="46">
        <f t="shared" si="11"/>
        <v>0</v>
      </c>
      <c r="T36" s="49">
        <f t="shared" si="12"/>
        <v>0</v>
      </c>
      <c r="U36" s="50">
        <f t="shared" si="13"/>
        <v>-990</v>
      </c>
      <c r="X36" s="31">
        <f t="shared" si="5"/>
        <v>0</v>
      </c>
    </row>
    <row r="37" spans="1:24" x14ac:dyDescent="0.15">
      <c r="A37" s="155"/>
      <c r="B37" s="178"/>
      <c r="C37" s="10">
        <v>14</v>
      </c>
      <c r="D37" s="18" t="s">
        <v>32</v>
      </c>
      <c r="E37" s="114"/>
      <c r="F37" s="37"/>
      <c r="G37" s="37"/>
      <c r="H37" s="37"/>
      <c r="I37" s="37"/>
      <c r="J37" s="149"/>
      <c r="K37" s="114">
        <v>44810</v>
      </c>
      <c r="L37" s="37">
        <v>439</v>
      </c>
      <c r="M37" s="37">
        <v>386</v>
      </c>
      <c r="N37" s="37">
        <v>53</v>
      </c>
      <c r="O37" s="37">
        <v>0</v>
      </c>
      <c r="P37" s="149">
        <v>304</v>
      </c>
      <c r="Q37" s="45">
        <f t="shared" si="10"/>
        <v>-439</v>
      </c>
      <c r="R37" s="83">
        <f t="shared" si="14"/>
        <v>-1</v>
      </c>
      <c r="S37" s="46">
        <f t="shared" si="11"/>
        <v>-53</v>
      </c>
      <c r="T37" s="49">
        <f t="shared" si="12"/>
        <v>0</v>
      </c>
      <c r="U37" s="50">
        <f t="shared" si="13"/>
        <v>-304</v>
      </c>
      <c r="X37" s="31">
        <f t="shared" si="5"/>
        <v>0</v>
      </c>
    </row>
    <row r="38" spans="1:24" ht="13.5" customHeight="1" x14ac:dyDescent="0.15">
      <c r="A38" s="155"/>
      <c r="B38" s="178"/>
      <c r="C38" s="6">
        <v>15</v>
      </c>
      <c r="D38" s="25" t="s">
        <v>33</v>
      </c>
      <c r="E38" s="114"/>
      <c r="F38" s="37"/>
      <c r="G38" s="37"/>
      <c r="H38" s="37"/>
      <c r="I38" s="37"/>
      <c r="J38" s="149"/>
      <c r="K38" s="114">
        <v>44811</v>
      </c>
      <c r="L38" s="37">
        <v>986</v>
      </c>
      <c r="M38" s="37">
        <v>943</v>
      </c>
      <c r="N38" s="37">
        <v>43</v>
      </c>
      <c r="O38" s="37">
        <v>0</v>
      </c>
      <c r="P38" s="149">
        <v>1272</v>
      </c>
      <c r="Q38" s="45">
        <f t="shared" si="10"/>
        <v>-986</v>
      </c>
      <c r="R38" s="83">
        <f t="shared" si="14"/>
        <v>-1</v>
      </c>
      <c r="S38" s="46">
        <f t="shared" si="11"/>
        <v>-43</v>
      </c>
      <c r="T38" s="49">
        <f t="shared" si="12"/>
        <v>0</v>
      </c>
      <c r="U38" s="50">
        <f t="shared" si="13"/>
        <v>-1272</v>
      </c>
      <c r="X38" s="31">
        <f t="shared" si="5"/>
        <v>0</v>
      </c>
    </row>
    <row r="39" spans="1:24" x14ac:dyDescent="0.15">
      <c r="A39" s="155"/>
      <c r="B39" s="178"/>
      <c r="C39" s="10">
        <v>16</v>
      </c>
      <c r="D39" s="11" t="s">
        <v>34</v>
      </c>
      <c r="E39" s="114"/>
      <c r="F39" s="37"/>
      <c r="G39" s="37"/>
      <c r="H39" s="37"/>
      <c r="I39" s="37"/>
      <c r="J39" s="149"/>
      <c r="K39" s="114">
        <v>44813</v>
      </c>
      <c r="L39" s="37">
        <v>684</v>
      </c>
      <c r="M39" s="37">
        <v>684</v>
      </c>
      <c r="N39" s="37">
        <v>0</v>
      </c>
      <c r="O39" s="37">
        <v>0</v>
      </c>
      <c r="P39" s="149">
        <v>986</v>
      </c>
      <c r="Q39" s="45">
        <f t="shared" si="10"/>
        <v>-684</v>
      </c>
      <c r="R39" s="83">
        <f t="shared" si="14"/>
        <v>-1</v>
      </c>
      <c r="S39" s="46">
        <f t="shared" si="11"/>
        <v>0</v>
      </c>
      <c r="T39" s="49">
        <f t="shared" si="12"/>
        <v>0</v>
      </c>
      <c r="U39" s="50">
        <f t="shared" si="13"/>
        <v>-986</v>
      </c>
      <c r="X39" s="31">
        <f t="shared" si="5"/>
        <v>0</v>
      </c>
    </row>
    <row r="40" spans="1:24" x14ac:dyDescent="0.15">
      <c r="A40" s="155"/>
      <c r="B40" s="178"/>
      <c r="C40" s="10">
        <v>17</v>
      </c>
      <c r="D40" s="18" t="s">
        <v>35</v>
      </c>
      <c r="E40" s="114"/>
      <c r="F40" s="37"/>
      <c r="G40" s="37"/>
      <c r="H40" s="37"/>
      <c r="I40" s="37"/>
      <c r="J40" s="149"/>
      <c r="K40" s="114">
        <v>44813</v>
      </c>
      <c r="L40" s="37">
        <v>314</v>
      </c>
      <c r="M40" s="37">
        <v>314</v>
      </c>
      <c r="N40" s="37">
        <v>0</v>
      </c>
      <c r="O40" s="37">
        <v>0</v>
      </c>
      <c r="P40" s="149">
        <v>760</v>
      </c>
      <c r="Q40" s="45">
        <f t="shared" si="10"/>
        <v>-314</v>
      </c>
      <c r="R40" s="83">
        <f t="shared" si="14"/>
        <v>-1</v>
      </c>
      <c r="S40" s="46">
        <f t="shared" si="11"/>
        <v>0</v>
      </c>
      <c r="T40" s="49">
        <f t="shared" si="12"/>
        <v>0</v>
      </c>
      <c r="U40" s="50">
        <f t="shared" si="13"/>
        <v>-760</v>
      </c>
      <c r="X40" s="31">
        <f t="shared" si="5"/>
        <v>0</v>
      </c>
    </row>
    <row r="41" spans="1:24" ht="14.25" thickBot="1" x14ac:dyDescent="0.2">
      <c r="A41" s="155"/>
      <c r="B41" s="178"/>
      <c r="C41" s="12">
        <v>18</v>
      </c>
      <c r="D41" s="13" t="s">
        <v>36</v>
      </c>
      <c r="E41" s="112"/>
      <c r="F41" s="36"/>
      <c r="G41" s="36"/>
      <c r="H41" s="36"/>
      <c r="I41" s="36"/>
      <c r="J41" s="148"/>
      <c r="K41" s="112">
        <v>44812</v>
      </c>
      <c r="L41" s="36">
        <v>1817</v>
      </c>
      <c r="M41" s="36">
        <v>1807</v>
      </c>
      <c r="N41" s="36">
        <v>10</v>
      </c>
      <c r="O41" s="36">
        <v>0</v>
      </c>
      <c r="P41" s="148">
        <v>2100</v>
      </c>
      <c r="Q41" s="45">
        <f t="shared" si="10"/>
        <v>-1817</v>
      </c>
      <c r="R41" s="127">
        <f t="shared" si="14"/>
        <v>-1</v>
      </c>
      <c r="S41" s="55">
        <f t="shared" si="11"/>
        <v>-10</v>
      </c>
      <c r="T41" s="56">
        <f t="shared" si="12"/>
        <v>0</v>
      </c>
      <c r="U41" s="57">
        <f t="shared" si="13"/>
        <v>-2100</v>
      </c>
      <c r="X41" s="31">
        <f t="shared" si="5"/>
        <v>0</v>
      </c>
    </row>
    <row r="42" spans="1:24" ht="15" thickTop="1" thickBot="1" x14ac:dyDescent="0.2">
      <c r="A42" s="155"/>
      <c r="B42" s="179"/>
      <c r="C42" s="180" t="s">
        <v>18</v>
      </c>
      <c r="D42" s="181"/>
      <c r="E42" s="113"/>
      <c r="F42" s="94">
        <f>SUBTOTAL(9,F24:F41)</f>
        <v>0</v>
      </c>
      <c r="G42" s="94">
        <f t="shared" ref="G42" si="15">SUBTOTAL(9,G24:G41)</f>
        <v>0</v>
      </c>
      <c r="H42" s="94">
        <f t="shared" ref="H42:Q42" si="16">SUBTOTAL(9,H24:H41)</f>
        <v>0</v>
      </c>
      <c r="I42" s="94">
        <f t="shared" si="16"/>
        <v>0</v>
      </c>
      <c r="J42" s="95">
        <f t="shared" si="16"/>
        <v>0</v>
      </c>
      <c r="K42" s="113"/>
      <c r="L42" s="94">
        <f>SUBTOTAL(9,L24:L41)</f>
        <v>12556</v>
      </c>
      <c r="M42" s="94">
        <f t="shared" ref="M42:O42" si="17">SUBTOTAL(9,M24:M41)</f>
        <v>11285</v>
      </c>
      <c r="N42" s="94">
        <f t="shared" si="17"/>
        <v>412</v>
      </c>
      <c r="O42" s="94">
        <f t="shared" si="17"/>
        <v>859</v>
      </c>
      <c r="P42" s="210">
        <f t="shared" si="16"/>
        <v>14981</v>
      </c>
      <c r="Q42" s="96">
        <f t="shared" si="16"/>
        <v>-12556</v>
      </c>
      <c r="R42" s="143">
        <f>Q42/L42</f>
        <v>-1</v>
      </c>
      <c r="S42" s="98">
        <f>SUBTOTAL(9,S24:S41)</f>
        <v>-412</v>
      </c>
      <c r="T42" s="98">
        <f>SUBTOTAL(9,T24:T41)</f>
        <v>-859</v>
      </c>
      <c r="U42" s="99">
        <f>SUBTOTAL(9,U24:U41)</f>
        <v>-14981</v>
      </c>
      <c r="X42" s="31">
        <f t="shared" si="5"/>
        <v>0</v>
      </c>
    </row>
    <row r="43" spans="1:24" x14ac:dyDescent="0.15">
      <c r="A43" s="155"/>
      <c r="B43" s="182" t="s">
        <v>37</v>
      </c>
      <c r="C43" s="5">
        <v>1</v>
      </c>
      <c r="D43" s="1" t="s">
        <v>38</v>
      </c>
      <c r="E43" s="114"/>
      <c r="F43" s="37"/>
      <c r="G43" s="37"/>
      <c r="H43" s="37"/>
      <c r="I43" s="37"/>
      <c r="J43" s="149"/>
      <c r="K43" s="114">
        <v>44810</v>
      </c>
      <c r="L43" s="37">
        <v>885</v>
      </c>
      <c r="M43" s="37">
        <v>686</v>
      </c>
      <c r="N43" s="37">
        <v>0</v>
      </c>
      <c r="O43" s="37">
        <v>199</v>
      </c>
      <c r="P43" s="149">
        <v>1150</v>
      </c>
      <c r="Q43" s="45">
        <f t="shared" ref="Q43:Q54" si="18">F43-L43</f>
        <v>-885</v>
      </c>
      <c r="R43" s="83">
        <f>Q43/L43</f>
        <v>-1</v>
      </c>
      <c r="S43" s="46">
        <f t="shared" ref="S43:S54" si="19">H43-N43</f>
        <v>0</v>
      </c>
      <c r="T43" s="47">
        <f t="shared" ref="T43:T54" si="20">I43-O43</f>
        <v>-199</v>
      </c>
      <c r="U43" s="48">
        <f t="shared" ref="U43:U54" si="21">J43-P43</f>
        <v>-1150</v>
      </c>
      <c r="X43" s="31">
        <f t="shared" si="5"/>
        <v>0</v>
      </c>
    </row>
    <row r="44" spans="1:24" x14ac:dyDescent="0.15">
      <c r="A44" s="155"/>
      <c r="B44" s="178"/>
      <c r="C44" s="10">
        <v>2</v>
      </c>
      <c r="D44" s="11" t="s">
        <v>39</v>
      </c>
      <c r="E44" s="114"/>
      <c r="F44" s="37"/>
      <c r="G44" s="37"/>
      <c r="H44" s="37"/>
      <c r="I44" s="37"/>
      <c r="J44" s="149"/>
      <c r="K44" s="114">
        <v>44810</v>
      </c>
      <c r="L44" s="37">
        <v>730</v>
      </c>
      <c r="M44" s="37">
        <v>677</v>
      </c>
      <c r="N44" s="37">
        <v>0</v>
      </c>
      <c r="O44" s="37">
        <v>53</v>
      </c>
      <c r="P44" s="149">
        <v>733</v>
      </c>
      <c r="Q44" s="45">
        <f t="shared" si="18"/>
        <v>-730</v>
      </c>
      <c r="R44" s="83">
        <f t="shared" ref="R44:R54" si="22">Q44/L44</f>
        <v>-1</v>
      </c>
      <c r="S44" s="46">
        <f t="shared" si="19"/>
        <v>0</v>
      </c>
      <c r="T44" s="49">
        <f t="shared" si="20"/>
        <v>-53</v>
      </c>
      <c r="U44" s="50">
        <f t="shared" si="21"/>
        <v>-733</v>
      </c>
      <c r="X44" s="31">
        <f t="shared" si="5"/>
        <v>0</v>
      </c>
    </row>
    <row r="45" spans="1:24" x14ac:dyDescent="0.15">
      <c r="A45" s="155"/>
      <c r="B45" s="178"/>
      <c r="C45" s="6">
        <v>3</v>
      </c>
      <c r="D45" s="3" t="s">
        <v>40</v>
      </c>
      <c r="E45" s="114"/>
      <c r="F45" s="37"/>
      <c r="G45" s="37"/>
      <c r="H45" s="37"/>
      <c r="I45" s="37"/>
      <c r="J45" s="149"/>
      <c r="K45" s="114">
        <v>44810</v>
      </c>
      <c r="L45" s="37">
        <v>677</v>
      </c>
      <c r="M45" s="37">
        <v>677</v>
      </c>
      <c r="N45" s="37">
        <v>0</v>
      </c>
      <c r="O45" s="37">
        <v>0</v>
      </c>
      <c r="P45" s="149">
        <v>968</v>
      </c>
      <c r="Q45" s="45">
        <f t="shared" si="18"/>
        <v>-677</v>
      </c>
      <c r="R45" s="83">
        <f t="shared" si="22"/>
        <v>-1</v>
      </c>
      <c r="S45" s="46">
        <f t="shared" si="19"/>
        <v>0</v>
      </c>
      <c r="T45" s="49">
        <f t="shared" si="20"/>
        <v>0</v>
      </c>
      <c r="U45" s="50">
        <f t="shared" si="21"/>
        <v>-968</v>
      </c>
      <c r="X45" s="31">
        <f t="shared" si="5"/>
        <v>0</v>
      </c>
    </row>
    <row r="46" spans="1:24" x14ac:dyDescent="0.15">
      <c r="A46" s="155"/>
      <c r="B46" s="178"/>
      <c r="C46" s="10">
        <v>4</v>
      </c>
      <c r="D46" s="11" t="s">
        <v>41</v>
      </c>
      <c r="E46" s="114"/>
      <c r="F46" s="37"/>
      <c r="G46" s="37"/>
      <c r="H46" s="37"/>
      <c r="I46" s="37"/>
      <c r="J46" s="149"/>
      <c r="K46" s="114">
        <v>44806</v>
      </c>
      <c r="L46" s="37">
        <v>749</v>
      </c>
      <c r="M46" s="37">
        <v>713</v>
      </c>
      <c r="N46" s="37">
        <v>0</v>
      </c>
      <c r="O46" s="37">
        <v>36</v>
      </c>
      <c r="P46" s="149">
        <v>1046</v>
      </c>
      <c r="Q46" s="45">
        <f t="shared" si="18"/>
        <v>-749</v>
      </c>
      <c r="R46" s="83">
        <f t="shared" si="22"/>
        <v>-1</v>
      </c>
      <c r="S46" s="46">
        <f t="shared" si="19"/>
        <v>0</v>
      </c>
      <c r="T46" s="49">
        <f t="shared" si="20"/>
        <v>-36</v>
      </c>
      <c r="U46" s="50">
        <f t="shared" si="21"/>
        <v>-1046</v>
      </c>
      <c r="X46" s="31">
        <f t="shared" si="5"/>
        <v>0</v>
      </c>
    </row>
    <row r="47" spans="1:24" x14ac:dyDescent="0.15">
      <c r="A47" s="155"/>
      <c r="B47" s="178"/>
      <c r="C47" s="6">
        <v>5</v>
      </c>
      <c r="D47" s="3" t="s">
        <v>42</v>
      </c>
      <c r="E47" s="114"/>
      <c r="F47" s="37"/>
      <c r="G47" s="37"/>
      <c r="H47" s="37"/>
      <c r="I47" s="37"/>
      <c r="J47" s="149"/>
      <c r="K47" s="114">
        <v>44806</v>
      </c>
      <c r="L47" s="37">
        <v>567</v>
      </c>
      <c r="M47" s="37">
        <v>446</v>
      </c>
      <c r="N47" s="37">
        <v>3</v>
      </c>
      <c r="O47" s="37">
        <v>118</v>
      </c>
      <c r="P47" s="149">
        <v>543</v>
      </c>
      <c r="Q47" s="45">
        <f t="shared" si="18"/>
        <v>-567</v>
      </c>
      <c r="R47" s="83">
        <f t="shared" si="22"/>
        <v>-1</v>
      </c>
      <c r="S47" s="46">
        <f t="shared" si="19"/>
        <v>-3</v>
      </c>
      <c r="T47" s="49">
        <f t="shared" si="20"/>
        <v>-118</v>
      </c>
      <c r="U47" s="50">
        <f t="shared" si="21"/>
        <v>-543</v>
      </c>
      <c r="X47" s="31">
        <f t="shared" si="5"/>
        <v>0</v>
      </c>
    </row>
    <row r="48" spans="1:24" x14ac:dyDescent="0.15">
      <c r="A48" s="155"/>
      <c r="B48" s="178"/>
      <c r="C48" s="10">
        <v>6</v>
      </c>
      <c r="D48" s="11" t="s">
        <v>43</v>
      </c>
      <c r="E48" s="114"/>
      <c r="F48" s="37"/>
      <c r="G48" s="37"/>
      <c r="H48" s="37"/>
      <c r="I48" s="37"/>
      <c r="J48" s="149"/>
      <c r="K48" s="114">
        <v>44806</v>
      </c>
      <c r="L48" s="37">
        <v>177</v>
      </c>
      <c r="M48" s="37">
        <v>177</v>
      </c>
      <c r="N48" s="37">
        <v>0</v>
      </c>
      <c r="O48" s="37">
        <v>0</v>
      </c>
      <c r="P48" s="149">
        <v>286</v>
      </c>
      <c r="Q48" s="45">
        <f t="shared" si="18"/>
        <v>-177</v>
      </c>
      <c r="R48" s="83">
        <f t="shared" si="22"/>
        <v>-1</v>
      </c>
      <c r="S48" s="46">
        <f t="shared" si="19"/>
        <v>0</v>
      </c>
      <c r="T48" s="49">
        <f t="shared" si="20"/>
        <v>0</v>
      </c>
      <c r="U48" s="50">
        <f t="shared" si="21"/>
        <v>-286</v>
      </c>
      <c r="X48" s="31">
        <f t="shared" si="5"/>
        <v>0</v>
      </c>
    </row>
    <row r="49" spans="1:24" x14ac:dyDescent="0.15">
      <c r="A49" s="155"/>
      <c r="B49" s="178"/>
      <c r="C49" s="6">
        <v>7</v>
      </c>
      <c r="D49" s="206" t="s">
        <v>144</v>
      </c>
      <c r="E49" s="114"/>
      <c r="F49" s="37"/>
      <c r="G49" s="37"/>
      <c r="H49" s="37"/>
      <c r="I49" s="37"/>
      <c r="J49" s="149"/>
      <c r="K49" s="114">
        <v>44799</v>
      </c>
      <c r="L49" s="37">
        <v>235</v>
      </c>
      <c r="M49" s="37">
        <v>127</v>
      </c>
      <c r="N49" s="37">
        <v>74</v>
      </c>
      <c r="O49" s="37">
        <v>34</v>
      </c>
      <c r="P49" s="149">
        <v>100</v>
      </c>
      <c r="Q49" s="45">
        <f t="shared" si="18"/>
        <v>-235</v>
      </c>
      <c r="R49" s="83">
        <f t="shared" si="22"/>
        <v>-1</v>
      </c>
      <c r="S49" s="46">
        <f t="shared" si="19"/>
        <v>-74</v>
      </c>
      <c r="T49" s="49">
        <f t="shared" si="20"/>
        <v>-34</v>
      </c>
      <c r="U49" s="50">
        <f t="shared" si="21"/>
        <v>-100</v>
      </c>
      <c r="X49" s="31">
        <f t="shared" si="5"/>
        <v>0</v>
      </c>
    </row>
    <row r="50" spans="1:24" x14ac:dyDescent="0.15">
      <c r="A50" s="155"/>
      <c r="B50" s="178"/>
      <c r="C50" s="10">
        <v>8</v>
      </c>
      <c r="D50" s="11" t="s">
        <v>44</v>
      </c>
      <c r="E50" s="114"/>
      <c r="F50" s="37"/>
      <c r="G50" s="37"/>
      <c r="H50" s="37"/>
      <c r="I50" s="37"/>
      <c r="J50" s="149"/>
      <c r="K50" s="114">
        <v>44806</v>
      </c>
      <c r="L50" s="37">
        <v>258</v>
      </c>
      <c r="M50" s="37">
        <v>256</v>
      </c>
      <c r="N50" s="37">
        <v>2</v>
      </c>
      <c r="O50" s="37">
        <v>0</v>
      </c>
      <c r="P50" s="149">
        <v>340</v>
      </c>
      <c r="Q50" s="45">
        <f t="shared" si="18"/>
        <v>-258</v>
      </c>
      <c r="R50" s="83">
        <f t="shared" si="22"/>
        <v>-1</v>
      </c>
      <c r="S50" s="46">
        <f t="shared" si="19"/>
        <v>-2</v>
      </c>
      <c r="T50" s="49">
        <f t="shared" si="20"/>
        <v>0</v>
      </c>
      <c r="U50" s="50">
        <f t="shared" si="21"/>
        <v>-340</v>
      </c>
      <c r="X50" s="31">
        <f t="shared" si="5"/>
        <v>0</v>
      </c>
    </row>
    <row r="51" spans="1:24" x14ac:dyDescent="0.15">
      <c r="A51" s="155"/>
      <c r="B51" s="178"/>
      <c r="C51" s="6">
        <v>9</v>
      </c>
      <c r="D51" s="3" t="s">
        <v>45</v>
      </c>
      <c r="E51" s="114"/>
      <c r="F51" s="37"/>
      <c r="G51" s="37"/>
      <c r="H51" s="37"/>
      <c r="I51" s="37"/>
      <c r="J51" s="149"/>
      <c r="K51" s="114">
        <v>44805</v>
      </c>
      <c r="L51" s="37">
        <v>211</v>
      </c>
      <c r="M51" s="37">
        <v>184</v>
      </c>
      <c r="N51" s="37">
        <v>23</v>
      </c>
      <c r="O51" s="37">
        <v>4</v>
      </c>
      <c r="P51" s="149">
        <v>460</v>
      </c>
      <c r="Q51" s="45">
        <f t="shared" si="18"/>
        <v>-211</v>
      </c>
      <c r="R51" s="83">
        <f t="shared" si="22"/>
        <v>-1</v>
      </c>
      <c r="S51" s="46">
        <f t="shared" si="19"/>
        <v>-23</v>
      </c>
      <c r="T51" s="49">
        <f t="shared" si="20"/>
        <v>-4</v>
      </c>
      <c r="U51" s="50">
        <f t="shared" si="21"/>
        <v>-460</v>
      </c>
      <c r="X51" s="31">
        <f t="shared" si="5"/>
        <v>0</v>
      </c>
    </row>
    <row r="52" spans="1:24" x14ac:dyDescent="0.15">
      <c r="A52" s="155"/>
      <c r="B52" s="178"/>
      <c r="C52" s="10">
        <v>10</v>
      </c>
      <c r="D52" s="11" t="s">
        <v>46</v>
      </c>
      <c r="E52" s="114"/>
      <c r="F52" s="37"/>
      <c r="G52" s="37"/>
      <c r="H52" s="37"/>
      <c r="I52" s="37"/>
      <c r="J52" s="149"/>
      <c r="K52" s="114">
        <v>44805</v>
      </c>
      <c r="L52" s="37">
        <v>247</v>
      </c>
      <c r="M52" s="37">
        <v>241</v>
      </c>
      <c r="N52" s="37">
        <v>6</v>
      </c>
      <c r="O52" s="37">
        <v>0</v>
      </c>
      <c r="P52" s="149">
        <v>320</v>
      </c>
      <c r="Q52" s="45">
        <f t="shared" si="18"/>
        <v>-247</v>
      </c>
      <c r="R52" s="83">
        <f t="shared" si="22"/>
        <v>-1</v>
      </c>
      <c r="S52" s="46">
        <f t="shared" si="19"/>
        <v>-6</v>
      </c>
      <c r="T52" s="49">
        <f t="shared" si="20"/>
        <v>0</v>
      </c>
      <c r="U52" s="50">
        <f t="shared" si="21"/>
        <v>-320</v>
      </c>
      <c r="X52" s="31">
        <f t="shared" si="5"/>
        <v>0</v>
      </c>
    </row>
    <row r="53" spans="1:24" x14ac:dyDescent="0.15">
      <c r="A53" s="155"/>
      <c r="B53" s="178"/>
      <c r="C53" s="10">
        <v>11</v>
      </c>
      <c r="D53" s="11" t="s">
        <v>47</v>
      </c>
      <c r="E53" s="114"/>
      <c r="F53" s="37"/>
      <c r="G53" s="37"/>
      <c r="H53" s="37"/>
      <c r="I53" s="37"/>
      <c r="J53" s="149"/>
      <c r="K53" s="114">
        <v>44805</v>
      </c>
      <c r="L53" s="37">
        <v>472</v>
      </c>
      <c r="M53" s="37">
        <v>472</v>
      </c>
      <c r="N53" s="37">
        <v>0</v>
      </c>
      <c r="O53" s="37">
        <v>0</v>
      </c>
      <c r="P53" s="149">
        <v>700</v>
      </c>
      <c r="Q53" s="45">
        <f t="shared" si="18"/>
        <v>-472</v>
      </c>
      <c r="R53" s="83">
        <f t="shared" si="22"/>
        <v>-1</v>
      </c>
      <c r="S53" s="46">
        <f t="shared" si="19"/>
        <v>0</v>
      </c>
      <c r="T53" s="49">
        <f t="shared" si="20"/>
        <v>0</v>
      </c>
      <c r="U53" s="50">
        <f t="shared" si="21"/>
        <v>-700</v>
      </c>
      <c r="X53" s="31">
        <f t="shared" si="5"/>
        <v>0</v>
      </c>
    </row>
    <row r="54" spans="1:24" ht="14.25" thickBot="1" x14ac:dyDescent="0.2">
      <c r="A54" s="155"/>
      <c r="B54" s="178"/>
      <c r="C54" s="12">
        <v>12</v>
      </c>
      <c r="D54" s="13" t="s">
        <v>48</v>
      </c>
      <c r="E54" s="112"/>
      <c r="F54" s="37"/>
      <c r="G54" s="36"/>
      <c r="H54" s="36"/>
      <c r="I54" s="36"/>
      <c r="J54" s="148"/>
      <c r="K54" s="112">
        <v>44805</v>
      </c>
      <c r="L54" s="37">
        <v>553</v>
      </c>
      <c r="M54" s="36">
        <v>537</v>
      </c>
      <c r="N54" s="36">
        <v>16</v>
      </c>
      <c r="O54" s="36">
        <v>0</v>
      </c>
      <c r="P54" s="148">
        <v>1022</v>
      </c>
      <c r="Q54" s="45">
        <f t="shared" si="18"/>
        <v>-553</v>
      </c>
      <c r="R54" s="125">
        <f t="shared" si="22"/>
        <v>-1</v>
      </c>
      <c r="S54" s="55">
        <f t="shared" si="19"/>
        <v>-16</v>
      </c>
      <c r="T54" s="56">
        <f t="shared" si="20"/>
        <v>0</v>
      </c>
      <c r="U54" s="57">
        <f t="shared" si="21"/>
        <v>-1022</v>
      </c>
      <c r="X54" s="31">
        <f t="shared" si="5"/>
        <v>0</v>
      </c>
    </row>
    <row r="55" spans="1:24" ht="15" thickTop="1" thickBot="1" x14ac:dyDescent="0.2">
      <c r="A55" s="155"/>
      <c r="B55" s="179"/>
      <c r="C55" s="180" t="s">
        <v>18</v>
      </c>
      <c r="D55" s="183"/>
      <c r="E55" s="115"/>
      <c r="F55" s="100">
        <f>SUBTOTAL(9,F43:F54)</f>
        <v>0</v>
      </c>
      <c r="G55" s="100">
        <f t="shared" ref="G55" si="23">SUBTOTAL(9,G43:G54)</f>
        <v>0</v>
      </c>
      <c r="H55" s="100">
        <f>SUBTOTAL(9,H43:H54)</f>
        <v>0</v>
      </c>
      <c r="I55" s="107">
        <f t="shared" ref="I55:Q55" si="24">SUBTOTAL(9,I43:I54)</f>
        <v>0</v>
      </c>
      <c r="J55" s="95">
        <f t="shared" si="24"/>
        <v>0</v>
      </c>
      <c r="K55" s="115"/>
      <c r="L55" s="100">
        <f>SUBTOTAL(9,L43:L54)</f>
        <v>5761</v>
      </c>
      <c r="M55" s="100">
        <f t="shared" ref="M55" si="25">SUBTOTAL(9,M43:M54)</f>
        <v>5193</v>
      </c>
      <c r="N55" s="100">
        <f>SUBTOTAL(9,N43:N54)</f>
        <v>124</v>
      </c>
      <c r="O55" s="107">
        <f t="shared" ref="O55" si="26">SUBTOTAL(9,O43:O54)</f>
        <v>444</v>
      </c>
      <c r="P55" s="210">
        <f t="shared" si="24"/>
        <v>7668</v>
      </c>
      <c r="Q55" s="96">
        <f t="shared" si="24"/>
        <v>-5761</v>
      </c>
      <c r="R55" s="126">
        <f>Q55/L55</f>
        <v>-1</v>
      </c>
      <c r="S55" s="98">
        <f>SUBTOTAL(9,S43:S54)</f>
        <v>-124</v>
      </c>
      <c r="T55" s="98">
        <f>SUBTOTAL(9,T43:T54)</f>
        <v>-444</v>
      </c>
      <c r="U55" s="99">
        <f>SUBTOTAL(9,U43:U54)</f>
        <v>-7668</v>
      </c>
      <c r="X55" s="31">
        <f t="shared" si="5"/>
        <v>0</v>
      </c>
    </row>
    <row r="56" spans="1:24" ht="14.25" thickBot="1" x14ac:dyDescent="0.2">
      <c r="A56" s="158"/>
      <c r="B56" s="161" t="s">
        <v>49</v>
      </c>
      <c r="C56" s="162"/>
      <c r="D56" s="162"/>
      <c r="E56" s="133"/>
      <c r="F56" s="109">
        <f>SUBTOTAL(9,F8:F55)</f>
        <v>0</v>
      </c>
      <c r="G56" s="109">
        <f>SUBTOTAL(9,G8:G55)</f>
        <v>0</v>
      </c>
      <c r="H56" s="109">
        <f t="shared" ref="H56" si="27">SUBTOTAL(9,H8:H55)</f>
        <v>0</v>
      </c>
      <c r="I56" s="131">
        <f t="shared" ref="I56:Q56" si="28">SUBTOTAL(9,I8:I55)</f>
        <v>0</v>
      </c>
      <c r="J56" s="38">
        <f t="shared" si="28"/>
        <v>0</v>
      </c>
      <c r="K56" s="133"/>
      <c r="L56" s="109">
        <f>SUBTOTAL(9,L8:L55)</f>
        <v>29581</v>
      </c>
      <c r="M56" s="109">
        <f>SUBTOTAL(9,M8:M55)</f>
        <v>25885</v>
      </c>
      <c r="N56" s="109">
        <f t="shared" ref="N56:O56" si="29">SUBTOTAL(9,N8:N55)</f>
        <v>1921</v>
      </c>
      <c r="O56" s="131">
        <f t="shared" si="29"/>
        <v>1775</v>
      </c>
      <c r="P56" s="39">
        <f t="shared" si="28"/>
        <v>35644</v>
      </c>
      <c r="Q56" s="88">
        <f t="shared" si="28"/>
        <v>-29581</v>
      </c>
      <c r="R56" s="89">
        <f>Q56/L56</f>
        <v>-1</v>
      </c>
      <c r="S56" s="90">
        <f>SUBTOTAL(9,S8:S55)</f>
        <v>-1921</v>
      </c>
      <c r="T56" s="90">
        <f>SUBTOTAL(9,T8:T55)</f>
        <v>-1775</v>
      </c>
      <c r="U56" s="91">
        <f>SUBTOTAL(9,U8:U55)</f>
        <v>-35644</v>
      </c>
      <c r="X56" s="31">
        <f t="shared" si="5"/>
        <v>0</v>
      </c>
    </row>
    <row r="57" spans="1:24" ht="13.5" customHeight="1" x14ac:dyDescent="0.15">
      <c r="A57" s="152" t="s">
        <v>92</v>
      </c>
      <c r="B57" s="153"/>
      <c r="C57" s="153"/>
      <c r="D57" s="154"/>
      <c r="E57" s="195" t="s">
        <v>143</v>
      </c>
      <c r="F57" s="197" t="s">
        <v>88</v>
      </c>
      <c r="G57" s="72"/>
      <c r="H57" s="134"/>
      <c r="I57" s="208"/>
      <c r="J57" s="199" t="s">
        <v>83</v>
      </c>
      <c r="K57" s="195" t="s">
        <v>143</v>
      </c>
      <c r="L57" s="197" t="s">
        <v>88</v>
      </c>
      <c r="M57" s="72"/>
      <c r="N57" s="134"/>
      <c r="O57" s="208"/>
      <c r="P57" s="199" t="s">
        <v>83</v>
      </c>
      <c r="Q57" s="193" t="s">
        <v>89</v>
      </c>
      <c r="R57" s="136"/>
      <c r="S57" s="136"/>
      <c r="T57" s="139"/>
      <c r="U57" s="191" t="s">
        <v>1</v>
      </c>
    </row>
    <row r="58" spans="1:24" ht="27" customHeight="1" thickBot="1" x14ac:dyDescent="0.2">
      <c r="A58" s="158"/>
      <c r="B58" s="159"/>
      <c r="C58" s="159"/>
      <c r="D58" s="160"/>
      <c r="E58" s="196"/>
      <c r="F58" s="198"/>
      <c r="G58" s="27" t="s">
        <v>145</v>
      </c>
      <c r="H58" s="137" t="s">
        <v>90</v>
      </c>
      <c r="I58" s="137" t="s">
        <v>91</v>
      </c>
      <c r="J58" s="207"/>
      <c r="K58" s="196"/>
      <c r="L58" s="198"/>
      <c r="M58" s="27" t="s">
        <v>145</v>
      </c>
      <c r="N58" s="137" t="s">
        <v>90</v>
      </c>
      <c r="O58" s="137" t="s">
        <v>91</v>
      </c>
      <c r="P58" s="207"/>
      <c r="Q58" s="194"/>
      <c r="R58" s="81" t="s">
        <v>2</v>
      </c>
      <c r="S58" s="82" t="s">
        <v>84</v>
      </c>
      <c r="T58" s="82" t="s">
        <v>94</v>
      </c>
      <c r="U58" s="192"/>
    </row>
    <row r="59" spans="1:24" x14ac:dyDescent="0.15">
      <c r="A59" s="164" t="s">
        <v>50</v>
      </c>
      <c r="B59" s="167" t="s">
        <v>51</v>
      </c>
      <c r="C59" s="5">
        <v>1</v>
      </c>
      <c r="D59" s="1" t="s">
        <v>52</v>
      </c>
      <c r="E59" s="110"/>
      <c r="F59" s="37"/>
      <c r="G59" s="34"/>
      <c r="H59" s="34"/>
      <c r="I59" s="34"/>
      <c r="J59" s="63"/>
      <c r="K59" s="110">
        <v>44805</v>
      </c>
      <c r="L59" s="37">
        <v>131</v>
      </c>
      <c r="M59" s="34">
        <v>131</v>
      </c>
      <c r="N59" s="34">
        <v>0</v>
      </c>
      <c r="O59" s="34">
        <v>0</v>
      </c>
      <c r="P59" s="63">
        <v>200</v>
      </c>
      <c r="Q59" s="45">
        <f t="shared" ref="Q59:Q72" si="30">F59-L59</f>
        <v>-131</v>
      </c>
      <c r="R59" s="83">
        <f>Q59/L59</f>
        <v>-1</v>
      </c>
      <c r="S59" s="64">
        <f t="shared" ref="S59:S72" si="31">H59-N59</f>
        <v>0</v>
      </c>
      <c r="T59" s="65">
        <f t="shared" ref="T59:T72" si="32">I59-O59</f>
        <v>0</v>
      </c>
      <c r="U59" s="48">
        <f t="shared" ref="U59:U72" si="33">J59-P59</f>
        <v>-200</v>
      </c>
      <c r="X59" s="31">
        <f>F59-J59</f>
        <v>0</v>
      </c>
    </row>
    <row r="60" spans="1:24" x14ac:dyDescent="0.15">
      <c r="A60" s="165"/>
      <c r="B60" s="168"/>
      <c r="C60" s="10">
        <v>2</v>
      </c>
      <c r="D60" s="11" t="s">
        <v>53</v>
      </c>
      <c r="E60" s="111"/>
      <c r="F60" s="37"/>
      <c r="G60" s="35"/>
      <c r="H60" s="35"/>
      <c r="I60" s="35"/>
      <c r="J60" s="147"/>
      <c r="K60" s="111">
        <v>44805</v>
      </c>
      <c r="L60" s="37">
        <v>587</v>
      </c>
      <c r="M60" s="35">
        <v>532</v>
      </c>
      <c r="N60" s="35">
        <v>0</v>
      </c>
      <c r="O60" s="35">
        <v>55</v>
      </c>
      <c r="P60" s="147">
        <v>749</v>
      </c>
      <c r="Q60" s="45">
        <f t="shared" si="30"/>
        <v>-587</v>
      </c>
      <c r="R60" s="83">
        <f t="shared" ref="R60:R72" si="34">Q60/L60</f>
        <v>-1</v>
      </c>
      <c r="S60" s="64">
        <f t="shared" si="31"/>
        <v>0</v>
      </c>
      <c r="T60" s="69">
        <f t="shared" si="32"/>
        <v>-55</v>
      </c>
      <c r="U60" s="50">
        <f t="shared" si="33"/>
        <v>-749</v>
      </c>
      <c r="X60" s="31">
        <f t="shared" ref="X60:X88" si="35">F60-J60</f>
        <v>0</v>
      </c>
    </row>
    <row r="61" spans="1:24" x14ac:dyDescent="0.15">
      <c r="A61" s="165"/>
      <c r="B61" s="168"/>
      <c r="C61" s="6">
        <v>3</v>
      </c>
      <c r="D61" s="3" t="s">
        <v>54</v>
      </c>
      <c r="E61" s="111"/>
      <c r="F61" s="37"/>
      <c r="G61" s="35"/>
      <c r="H61" s="35"/>
      <c r="I61" s="35"/>
      <c r="J61" s="147"/>
      <c r="K61" s="111">
        <v>44805</v>
      </c>
      <c r="L61" s="37">
        <v>144</v>
      </c>
      <c r="M61" s="35">
        <v>144</v>
      </c>
      <c r="N61" s="35">
        <v>0</v>
      </c>
      <c r="O61" s="35">
        <v>0</v>
      </c>
      <c r="P61" s="147">
        <v>160</v>
      </c>
      <c r="Q61" s="45">
        <f t="shared" si="30"/>
        <v>-144</v>
      </c>
      <c r="R61" s="83">
        <f t="shared" si="34"/>
        <v>-1</v>
      </c>
      <c r="S61" s="64">
        <f t="shared" si="31"/>
        <v>0</v>
      </c>
      <c r="T61" s="69">
        <f t="shared" si="32"/>
        <v>0</v>
      </c>
      <c r="U61" s="50">
        <f t="shared" si="33"/>
        <v>-160</v>
      </c>
      <c r="X61" s="31">
        <f t="shared" si="35"/>
        <v>0</v>
      </c>
    </row>
    <row r="62" spans="1:24" x14ac:dyDescent="0.15">
      <c r="A62" s="165"/>
      <c r="B62" s="168"/>
      <c r="C62" s="10">
        <v>4</v>
      </c>
      <c r="D62" s="11" t="s">
        <v>55</v>
      </c>
      <c r="E62" s="111"/>
      <c r="F62" s="37"/>
      <c r="G62" s="35"/>
      <c r="H62" s="35"/>
      <c r="I62" s="35"/>
      <c r="J62" s="147"/>
      <c r="K62" s="111">
        <v>44806</v>
      </c>
      <c r="L62" s="37">
        <v>2307</v>
      </c>
      <c r="M62" s="35">
        <v>2237</v>
      </c>
      <c r="N62" s="35">
        <v>0</v>
      </c>
      <c r="O62" s="35">
        <v>70</v>
      </c>
      <c r="P62" s="147">
        <v>3046</v>
      </c>
      <c r="Q62" s="45">
        <f t="shared" si="30"/>
        <v>-2307</v>
      </c>
      <c r="R62" s="83">
        <f t="shared" si="34"/>
        <v>-1</v>
      </c>
      <c r="S62" s="64">
        <f t="shared" si="31"/>
        <v>0</v>
      </c>
      <c r="T62" s="69">
        <f t="shared" si="32"/>
        <v>-70</v>
      </c>
      <c r="U62" s="50">
        <f t="shared" si="33"/>
        <v>-3046</v>
      </c>
      <c r="X62" s="31">
        <f t="shared" si="35"/>
        <v>0</v>
      </c>
    </row>
    <row r="63" spans="1:24" x14ac:dyDescent="0.15">
      <c r="A63" s="165"/>
      <c r="B63" s="168"/>
      <c r="C63" s="6">
        <v>5</v>
      </c>
      <c r="D63" s="3" t="s">
        <v>56</v>
      </c>
      <c r="E63" s="111"/>
      <c r="F63" s="37"/>
      <c r="G63" s="35"/>
      <c r="H63" s="35"/>
      <c r="I63" s="35"/>
      <c r="J63" s="147"/>
      <c r="K63" s="111">
        <v>44806</v>
      </c>
      <c r="L63" s="37">
        <v>741</v>
      </c>
      <c r="M63" s="35">
        <v>741</v>
      </c>
      <c r="N63" s="35">
        <v>0</v>
      </c>
      <c r="O63" s="35">
        <v>0</v>
      </c>
      <c r="P63" s="147">
        <v>1271</v>
      </c>
      <c r="Q63" s="45">
        <f t="shared" si="30"/>
        <v>-741</v>
      </c>
      <c r="R63" s="83">
        <f t="shared" si="34"/>
        <v>-1</v>
      </c>
      <c r="S63" s="64">
        <f t="shared" si="31"/>
        <v>0</v>
      </c>
      <c r="T63" s="69">
        <f t="shared" si="32"/>
        <v>0</v>
      </c>
      <c r="U63" s="50">
        <f t="shared" si="33"/>
        <v>-1271</v>
      </c>
      <c r="X63" s="31">
        <f t="shared" si="35"/>
        <v>0</v>
      </c>
    </row>
    <row r="64" spans="1:24" x14ac:dyDescent="0.15">
      <c r="A64" s="165"/>
      <c r="B64" s="168"/>
      <c r="C64" s="10">
        <v>6</v>
      </c>
      <c r="D64" s="11" t="s">
        <v>57</v>
      </c>
      <c r="E64" s="111"/>
      <c r="F64" s="37"/>
      <c r="G64" s="35"/>
      <c r="H64" s="35"/>
      <c r="I64" s="35"/>
      <c r="J64" s="147"/>
      <c r="K64" s="111">
        <v>44810</v>
      </c>
      <c r="L64" s="37">
        <v>554</v>
      </c>
      <c r="M64" s="35">
        <v>470</v>
      </c>
      <c r="N64" s="35">
        <v>84</v>
      </c>
      <c r="O64" s="35">
        <v>0</v>
      </c>
      <c r="P64" s="147">
        <v>625</v>
      </c>
      <c r="Q64" s="45">
        <f t="shared" si="30"/>
        <v>-554</v>
      </c>
      <c r="R64" s="83">
        <f t="shared" si="34"/>
        <v>-1</v>
      </c>
      <c r="S64" s="64">
        <f t="shared" si="31"/>
        <v>-84</v>
      </c>
      <c r="T64" s="69">
        <f t="shared" si="32"/>
        <v>0</v>
      </c>
      <c r="U64" s="50">
        <f t="shared" si="33"/>
        <v>-625</v>
      </c>
      <c r="X64" s="31">
        <f t="shared" si="35"/>
        <v>0</v>
      </c>
    </row>
    <row r="65" spans="1:24" x14ac:dyDescent="0.15">
      <c r="A65" s="165"/>
      <c r="B65" s="168"/>
      <c r="C65" s="6">
        <v>7</v>
      </c>
      <c r="D65" s="3" t="s">
        <v>58</v>
      </c>
      <c r="E65" s="111"/>
      <c r="F65" s="37"/>
      <c r="G65" s="35"/>
      <c r="H65" s="35"/>
      <c r="I65" s="35"/>
      <c r="J65" s="147"/>
      <c r="K65" s="111">
        <v>44810</v>
      </c>
      <c r="L65" s="37">
        <v>550</v>
      </c>
      <c r="M65" s="35">
        <v>443</v>
      </c>
      <c r="N65" s="35">
        <v>107</v>
      </c>
      <c r="O65" s="35">
        <v>0</v>
      </c>
      <c r="P65" s="147">
        <v>815</v>
      </c>
      <c r="Q65" s="45">
        <f t="shared" si="30"/>
        <v>-550</v>
      </c>
      <c r="R65" s="83">
        <f t="shared" si="34"/>
        <v>-1</v>
      </c>
      <c r="S65" s="105">
        <f t="shared" si="31"/>
        <v>-107</v>
      </c>
      <c r="T65" s="69">
        <f t="shared" si="32"/>
        <v>0</v>
      </c>
      <c r="U65" s="50">
        <f t="shared" si="33"/>
        <v>-815</v>
      </c>
      <c r="X65" s="31">
        <f t="shared" si="35"/>
        <v>0</v>
      </c>
    </row>
    <row r="66" spans="1:24" x14ac:dyDescent="0.15">
      <c r="A66" s="165"/>
      <c r="B66" s="168"/>
      <c r="C66" s="10">
        <v>8</v>
      </c>
      <c r="D66" s="11" t="s">
        <v>146</v>
      </c>
      <c r="E66" s="111"/>
      <c r="F66" s="37"/>
      <c r="G66" s="35"/>
      <c r="H66" s="35"/>
      <c r="I66" s="35"/>
      <c r="J66" s="147"/>
      <c r="K66" s="111">
        <v>44811</v>
      </c>
      <c r="L66" s="37">
        <v>1274</v>
      </c>
      <c r="M66" s="35">
        <v>1090</v>
      </c>
      <c r="N66" s="35">
        <v>3</v>
      </c>
      <c r="O66" s="35">
        <v>181</v>
      </c>
      <c r="P66" s="147">
        <v>1483</v>
      </c>
      <c r="Q66" s="45">
        <f t="shared" si="30"/>
        <v>-1274</v>
      </c>
      <c r="R66" s="83">
        <f t="shared" si="34"/>
        <v>-1</v>
      </c>
      <c r="S66" s="64">
        <f t="shared" si="31"/>
        <v>-3</v>
      </c>
      <c r="T66" s="69">
        <f t="shared" si="32"/>
        <v>-181</v>
      </c>
      <c r="U66" s="50">
        <f t="shared" si="33"/>
        <v>-1483</v>
      </c>
      <c r="X66" s="31">
        <f t="shared" si="35"/>
        <v>0</v>
      </c>
    </row>
    <row r="67" spans="1:24" x14ac:dyDescent="0.15">
      <c r="A67" s="165"/>
      <c r="B67" s="168"/>
      <c r="C67" s="6">
        <v>9</v>
      </c>
      <c r="D67" s="3" t="s">
        <v>59</v>
      </c>
      <c r="E67" s="111"/>
      <c r="F67" s="37"/>
      <c r="G67" s="35"/>
      <c r="H67" s="35"/>
      <c r="I67" s="35"/>
      <c r="J67" s="147"/>
      <c r="K67" s="111">
        <v>44812</v>
      </c>
      <c r="L67" s="37">
        <v>625</v>
      </c>
      <c r="M67" s="35">
        <v>625</v>
      </c>
      <c r="N67" s="35">
        <v>0</v>
      </c>
      <c r="O67" s="35">
        <v>0</v>
      </c>
      <c r="P67" s="147">
        <v>888</v>
      </c>
      <c r="Q67" s="45">
        <f t="shared" si="30"/>
        <v>-625</v>
      </c>
      <c r="R67" s="83">
        <f t="shared" si="34"/>
        <v>-1</v>
      </c>
      <c r="S67" s="64">
        <f t="shared" si="31"/>
        <v>0</v>
      </c>
      <c r="T67" s="69">
        <f t="shared" si="32"/>
        <v>0</v>
      </c>
      <c r="U67" s="50">
        <f t="shared" si="33"/>
        <v>-888</v>
      </c>
      <c r="X67" s="31">
        <f t="shared" si="35"/>
        <v>0</v>
      </c>
    </row>
    <row r="68" spans="1:24" x14ac:dyDescent="0.15">
      <c r="A68" s="165"/>
      <c r="B68" s="168"/>
      <c r="C68" s="10">
        <v>10</v>
      </c>
      <c r="D68" s="30" t="s">
        <v>60</v>
      </c>
      <c r="E68" s="111"/>
      <c r="F68" s="37"/>
      <c r="G68" s="35"/>
      <c r="H68" s="35"/>
      <c r="I68" s="35"/>
      <c r="J68" s="147"/>
      <c r="K68" s="111">
        <v>44798</v>
      </c>
      <c r="L68" s="37">
        <v>3007</v>
      </c>
      <c r="M68" s="35">
        <v>1880</v>
      </c>
      <c r="N68" s="35">
        <v>678</v>
      </c>
      <c r="O68" s="35">
        <v>449</v>
      </c>
      <c r="P68" s="147">
        <v>4389</v>
      </c>
      <c r="Q68" s="45">
        <f t="shared" si="30"/>
        <v>-3007</v>
      </c>
      <c r="R68" s="83">
        <f t="shared" si="34"/>
        <v>-1</v>
      </c>
      <c r="S68" s="64">
        <f t="shared" si="31"/>
        <v>-678</v>
      </c>
      <c r="T68" s="69">
        <f t="shared" si="32"/>
        <v>-449</v>
      </c>
      <c r="U68" s="50">
        <f t="shared" si="33"/>
        <v>-4389</v>
      </c>
      <c r="X68" s="31">
        <f t="shared" si="35"/>
        <v>0</v>
      </c>
    </row>
    <row r="69" spans="1:24" x14ac:dyDescent="0.15">
      <c r="A69" s="165"/>
      <c r="B69" s="168"/>
      <c r="C69" s="6">
        <v>11</v>
      </c>
      <c r="D69" s="3" t="s">
        <v>61</v>
      </c>
      <c r="E69" s="111"/>
      <c r="F69" s="37"/>
      <c r="G69" s="35"/>
      <c r="H69" s="35"/>
      <c r="I69" s="35"/>
      <c r="J69" s="147"/>
      <c r="K69" s="111">
        <v>44811</v>
      </c>
      <c r="L69" s="37">
        <v>532</v>
      </c>
      <c r="M69" s="35">
        <v>532</v>
      </c>
      <c r="N69" s="35">
        <v>0</v>
      </c>
      <c r="O69" s="35">
        <v>0</v>
      </c>
      <c r="P69" s="147">
        <v>812</v>
      </c>
      <c r="Q69" s="45">
        <f t="shared" si="30"/>
        <v>-532</v>
      </c>
      <c r="R69" s="83">
        <f t="shared" si="34"/>
        <v>-1</v>
      </c>
      <c r="S69" s="64">
        <f t="shared" si="31"/>
        <v>0</v>
      </c>
      <c r="T69" s="69">
        <f t="shared" si="32"/>
        <v>0</v>
      </c>
      <c r="U69" s="50">
        <f t="shared" si="33"/>
        <v>-812</v>
      </c>
      <c r="X69" s="31">
        <f t="shared" si="35"/>
        <v>0</v>
      </c>
    </row>
    <row r="70" spans="1:24" x14ac:dyDescent="0.15">
      <c r="A70" s="165"/>
      <c r="B70" s="168"/>
      <c r="C70" s="10">
        <v>12</v>
      </c>
      <c r="D70" s="11" t="s">
        <v>147</v>
      </c>
      <c r="E70" s="111"/>
      <c r="F70" s="37"/>
      <c r="G70" s="35"/>
      <c r="H70" s="35"/>
      <c r="I70" s="35"/>
      <c r="J70" s="147"/>
      <c r="K70" s="111">
        <v>44811</v>
      </c>
      <c r="L70" s="37">
        <v>1291</v>
      </c>
      <c r="M70" s="35">
        <v>1291</v>
      </c>
      <c r="N70" s="35">
        <v>0</v>
      </c>
      <c r="O70" s="35">
        <v>0</v>
      </c>
      <c r="P70" s="147">
        <v>2143</v>
      </c>
      <c r="Q70" s="45">
        <f t="shared" si="30"/>
        <v>-1291</v>
      </c>
      <c r="R70" s="83">
        <f t="shared" si="34"/>
        <v>-1</v>
      </c>
      <c r="S70" s="64">
        <f t="shared" si="31"/>
        <v>0</v>
      </c>
      <c r="T70" s="69">
        <f t="shared" si="32"/>
        <v>0</v>
      </c>
      <c r="U70" s="50">
        <f t="shared" si="33"/>
        <v>-2143</v>
      </c>
      <c r="X70" s="31">
        <f t="shared" si="35"/>
        <v>0</v>
      </c>
    </row>
    <row r="71" spans="1:24" x14ac:dyDescent="0.15">
      <c r="A71" s="165"/>
      <c r="B71" s="168"/>
      <c r="C71" s="10">
        <v>13</v>
      </c>
      <c r="D71" s="11" t="s">
        <v>62</v>
      </c>
      <c r="E71" s="111"/>
      <c r="F71" s="37"/>
      <c r="G71" s="35"/>
      <c r="H71" s="35"/>
      <c r="I71" s="35"/>
      <c r="J71" s="147"/>
      <c r="K71" s="111">
        <v>44809</v>
      </c>
      <c r="L71" s="37">
        <v>340</v>
      </c>
      <c r="M71" s="35">
        <v>340</v>
      </c>
      <c r="N71" s="35">
        <v>0</v>
      </c>
      <c r="O71" s="35">
        <v>0</v>
      </c>
      <c r="P71" s="147">
        <v>586</v>
      </c>
      <c r="Q71" s="45">
        <f t="shared" si="30"/>
        <v>-340</v>
      </c>
      <c r="R71" s="83">
        <f t="shared" si="34"/>
        <v>-1</v>
      </c>
      <c r="S71" s="64">
        <f t="shared" si="31"/>
        <v>0</v>
      </c>
      <c r="T71" s="69">
        <f t="shared" si="32"/>
        <v>0</v>
      </c>
      <c r="U71" s="50">
        <f t="shared" si="33"/>
        <v>-586</v>
      </c>
      <c r="X71" s="31">
        <f t="shared" si="35"/>
        <v>0</v>
      </c>
    </row>
    <row r="72" spans="1:24" ht="14.25" thickBot="1" x14ac:dyDescent="0.2">
      <c r="A72" s="165"/>
      <c r="B72" s="168"/>
      <c r="C72" s="12">
        <v>14</v>
      </c>
      <c r="D72" s="13" t="s">
        <v>63</v>
      </c>
      <c r="E72" s="112"/>
      <c r="F72" s="37"/>
      <c r="G72" s="36"/>
      <c r="H72" s="36"/>
      <c r="I72" s="36"/>
      <c r="J72" s="148"/>
      <c r="K72" s="112">
        <v>44809</v>
      </c>
      <c r="L72" s="37">
        <v>511</v>
      </c>
      <c r="M72" s="36">
        <v>502</v>
      </c>
      <c r="N72" s="36">
        <v>9</v>
      </c>
      <c r="O72" s="36">
        <v>0</v>
      </c>
      <c r="P72" s="148">
        <v>846</v>
      </c>
      <c r="Q72" s="45">
        <f t="shared" si="30"/>
        <v>-511</v>
      </c>
      <c r="R72" s="127">
        <f t="shared" si="34"/>
        <v>-1</v>
      </c>
      <c r="S72" s="92">
        <f t="shared" si="31"/>
        <v>-9</v>
      </c>
      <c r="T72" s="71">
        <f t="shared" si="32"/>
        <v>0</v>
      </c>
      <c r="U72" s="57">
        <f t="shared" si="33"/>
        <v>-846</v>
      </c>
      <c r="X72" s="31">
        <f t="shared" si="35"/>
        <v>0</v>
      </c>
    </row>
    <row r="73" spans="1:24" ht="15" thickTop="1" thickBot="1" x14ac:dyDescent="0.2">
      <c r="A73" s="165"/>
      <c r="B73" s="169"/>
      <c r="C73" s="170" t="s">
        <v>18</v>
      </c>
      <c r="D73" s="171"/>
      <c r="E73" s="115"/>
      <c r="F73" s="100">
        <f>SUBTOTAL(9,F59:F72)</f>
        <v>0</v>
      </c>
      <c r="G73" s="130">
        <f>SUBTOTAL(9,G59:G72)</f>
        <v>0</v>
      </c>
      <c r="H73" s="100">
        <f t="shared" ref="H73:I73" si="36">SUBTOTAL(9,H59:H72)</f>
        <v>0</v>
      </c>
      <c r="I73" s="101">
        <f t="shared" si="36"/>
        <v>0</v>
      </c>
      <c r="J73" s="95">
        <f t="shared" ref="J73:Q73" si="37">SUBTOTAL(9,J59:J72)</f>
        <v>0</v>
      </c>
      <c r="K73" s="115"/>
      <c r="L73" s="100">
        <f>SUBTOTAL(9,L59:L72)</f>
        <v>12594</v>
      </c>
      <c r="M73" s="130">
        <f>SUBTOTAL(9,M59:M72)</f>
        <v>10958</v>
      </c>
      <c r="N73" s="100">
        <f t="shared" ref="N73:O73" si="38">SUBTOTAL(9,N59:N72)</f>
        <v>881</v>
      </c>
      <c r="O73" s="101">
        <f t="shared" si="38"/>
        <v>755</v>
      </c>
      <c r="P73" s="210">
        <f t="shared" si="37"/>
        <v>18013</v>
      </c>
      <c r="Q73" s="96">
        <f t="shared" si="37"/>
        <v>-12594</v>
      </c>
      <c r="R73" s="97">
        <f>Q73/L73</f>
        <v>-1</v>
      </c>
      <c r="S73" s="98">
        <f>SUBTOTAL(9,S59:S72)</f>
        <v>-881</v>
      </c>
      <c r="T73" s="98">
        <f>SUBTOTAL(9,T59:T72)</f>
        <v>-755</v>
      </c>
      <c r="U73" s="99">
        <f>SUBTOTAL(9,U59:U72)</f>
        <v>-18013</v>
      </c>
      <c r="X73" s="31">
        <f t="shared" si="35"/>
        <v>0</v>
      </c>
    </row>
    <row r="74" spans="1:24" x14ac:dyDescent="0.15">
      <c r="A74" s="165"/>
      <c r="B74" s="172" t="s">
        <v>64</v>
      </c>
      <c r="C74" s="7">
        <v>1</v>
      </c>
      <c r="D74" s="8" t="s">
        <v>65</v>
      </c>
      <c r="E74" s="116"/>
      <c r="F74" s="37"/>
      <c r="G74" s="40"/>
      <c r="H74" s="40"/>
      <c r="I74" s="40"/>
      <c r="J74" s="150"/>
      <c r="K74" s="116">
        <v>44810</v>
      </c>
      <c r="L74" s="37">
        <v>417</v>
      </c>
      <c r="M74" s="40">
        <v>417</v>
      </c>
      <c r="N74" s="40">
        <v>0</v>
      </c>
      <c r="O74" s="40">
        <v>0</v>
      </c>
      <c r="P74" s="150">
        <v>931</v>
      </c>
      <c r="Q74" s="45">
        <f>F74-L74</f>
        <v>-417</v>
      </c>
      <c r="R74" s="83">
        <f>Q74/L74</f>
        <v>-1</v>
      </c>
      <c r="S74" s="64">
        <f t="shared" ref="S74:U75" si="39">H74-N74</f>
        <v>0</v>
      </c>
      <c r="T74" s="65">
        <f t="shared" si="39"/>
        <v>0</v>
      </c>
      <c r="U74" s="48">
        <f t="shared" si="39"/>
        <v>-931</v>
      </c>
      <c r="X74" s="31">
        <f t="shared" si="35"/>
        <v>0</v>
      </c>
    </row>
    <row r="75" spans="1:24" ht="14.25" thickBot="1" x14ac:dyDescent="0.2">
      <c r="A75" s="165"/>
      <c r="B75" s="173"/>
      <c r="C75" s="12">
        <v>2</v>
      </c>
      <c r="D75" s="13" t="s">
        <v>66</v>
      </c>
      <c r="E75" s="117"/>
      <c r="F75" s="37"/>
      <c r="G75" s="41"/>
      <c r="H75" s="41"/>
      <c r="I75" s="41"/>
      <c r="J75" s="70"/>
      <c r="K75" s="117">
        <v>44811</v>
      </c>
      <c r="L75" s="37">
        <v>125</v>
      </c>
      <c r="M75" s="41">
        <v>0</v>
      </c>
      <c r="N75" s="41">
        <v>0</v>
      </c>
      <c r="O75" s="41">
        <v>125</v>
      </c>
      <c r="P75" s="70">
        <v>0</v>
      </c>
      <c r="Q75" s="45">
        <f>F75-L75</f>
        <v>-125</v>
      </c>
      <c r="R75" s="125">
        <f>Q75/L75</f>
        <v>-1</v>
      </c>
      <c r="S75" s="92">
        <f t="shared" si="39"/>
        <v>0</v>
      </c>
      <c r="T75" s="71">
        <f t="shared" si="39"/>
        <v>-125</v>
      </c>
      <c r="U75" s="57">
        <f t="shared" si="39"/>
        <v>0</v>
      </c>
      <c r="X75" s="31">
        <f t="shared" si="35"/>
        <v>0</v>
      </c>
    </row>
    <row r="76" spans="1:24" ht="15" thickTop="1" thickBot="1" x14ac:dyDescent="0.2">
      <c r="A76" s="165"/>
      <c r="B76" s="170"/>
      <c r="C76" s="170" t="s">
        <v>18</v>
      </c>
      <c r="D76" s="171"/>
      <c r="E76" s="115"/>
      <c r="F76" s="100">
        <f>SUBTOTAL(9,F74:F75)</f>
        <v>0</v>
      </c>
      <c r="G76" s="130">
        <f>SUBTOTAL(9,G74:G75)</f>
        <v>0</v>
      </c>
      <c r="H76" s="100">
        <f t="shared" ref="H76:I76" si="40">SUBTOTAL(9,H74:H75)</f>
        <v>0</v>
      </c>
      <c r="I76" s="101">
        <f t="shared" si="40"/>
        <v>0</v>
      </c>
      <c r="J76" s="95">
        <f t="shared" ref="J76:Q76" si="41">SUBTOTAL(9,J74:J75)</f>
        <v>0</v>
      </c>
      <c r="K76" s="115"/>
      <c r="L76" s="100">
        <f>SUBTOTAL(9,L74:L75)</f>
        <v>542</v>
      </c>
      <c r="M76" s="130">
        <f>SUBTOTAL(9,M74:M75)</f>
        <v>417</v>
      </c>
      <c r="N76" s="100">
        <f t="shared" ref="N76:O76" si="42">SUBTOTAL(9,N74:N75)</f>
        <v>0</v>
      </c>
      <c r="O76" s="101">
        <f t="shared" si="42"/>
        <v>125</v>
      </c>
      <c r="P76" s="210">
        <f t="shared" si="41"/>
        <v>931</v>
      </c>
      <c r="Q76" s="96">
        <f t="shared" si="41"/>
        <v>-542</v>
      </c>
      <c r="R76" s="126">
        <f>Q76/L76</f>
        <v>-1</v>
      </c>
      <c r="S76" s="98">
        <f>SUBTOTAL(9,S74:S75)</f>
        <v>0</v>
      </c>
      <c r="T76" s="98">
        <f>SUBTOTAL(9,T74:T75)</f>
        <v>-125</v>
      </c>
      <c r="U76" s="99">
        <f>SUBTOTAL(9,U74:U75)</f>
        <v>-931</v>
      </c>
      <c r="X76" s="31">
        <f t="shared" si="35"/>
        <v>0</v>
      </c>
    </row>
    <row r="77" spans="1:24" x14ac:dyDescent="0.15">
      <c r="A77" s="165"/>
      <c r="B77" s="174" t="s">
        <v>136</v>
      </c>
      <c r="C77" s="5">
        <v>1</v>
      </c>
      <c r="D77" s="1" t="s">
        <v>67</v>
      </c>
      <c r="E77" s="110"/>
      <c r="F77" s="37"/>
      <c r="G77" s="34"/>
      <c r="H77" s="34"/>
      <c r="I77" s="34"/>
      <c r="J77" s="63"/>
      <c r="K77" s="110">
        <v>44806</v>
      </c>
      <c r="L77" s="37">
        <v>381</v>
      </c>
      <c r="M77" s="34">
        <v>381</v>
      </c>
      <c r="N77" s="34">
        <v>0</v>
      </c>
      <c r="O77" s="34">
        <v>0</v>
      </c>
      <c r="P77" s="63">
        <v>250</v>
      </c>
      <c r="Q77" s="45">
        <f t="shared" ref="Q77:Q85" si="43">F77-L77</f>
        <v>-381</v>
      </c>
      <c r="R77" s="83">
        <f>Q77/L77</f>
        <v>-1</v>
      </c>
      <c r="S77" s="65">
        <f t="shared" ref="S77:S85" si="44">H77-N77</f>
        <v>0</v>
      </c>
      <c r="T77" s="65">
        <f t="shared" ref="T77:T85" si="45">I77-O77</f>
        <v>0</v>
      </c>
      <c r="U77" s="48">
        <f t="shared" ref="U77:U85" si="46">J77-P77</f>
        <v>-250</v>
      </c>
      <c r="X77" s="31">
        <f t="shared" si="35"/>
        <v>0</v>
      </c>
    </row>
    <row r="78" spans="1:24" x14ac:dyDescent="0.15">
      <c r="A78" s="165"/>
      <c r="B78" s="175"/>
      <c r="C78" s="10">
        <v>2</v>
      </c>
      <c r="D78" s="11" t="s">
        <v>68</v>
      </c>
      <c r="E78" s="111"/>
      <c r="F78" s="37"/>
      <c r="G78" s="35"/>
      <c r="H78" s="35"/>
      <c r="I78" s="35"/>
      <c r="J78" s="147"/>
      <c r="K78" s="111">
        <v>44810</v>
      </c>
      <c r="L78" s="37">
        <v>390</v>
      </c>
      <c r="M78" s="35">
        <v>390</v>
      </c>
      <c r="N78" s="35">
        <v>0</v>
      </c>
      <c r="O78" s="35">
        <v>0</v>
      </c>
      <c r="P78" s="147">
        <v>587</v>
      </c>
      <c r="Q78" s="45">
        <f t="shared" si="43"/>
        <v>-390</v>
      </c>
      <c r="R78" s="83">
        <f t="shared" ref="R78:R85" si="47">Q78/L78</f>
        <v>-1</v>
      </c>
      <c r="S78" s="64">
        <f t="shared" si="44"/>
        <v>0</v>
      </c>
      <c r="T78" s="69">
        <f t="shared" si="45"/>
        <v>0</v>
      </c>
      <c r="U78" s="50">
        <f t="shared" si="46"/>
        <v>-587</v>
      </c>
      <c r="X78" s="31">
        <f t="shared" si="35"/>
        <v>0</v>
      </c>
    </row>
    <row r="79" spans="1:24" x14ac:dyDescent="0.15">
      <c r="A79" s="165"/>
      <c r="B79" s="175"/>
      <c r="C79" s="6">
        <v>3</v>
      </c>
      <c r="D79" s="3" t="s">
        <v>69</v>
      </c>
      <c r="E79" s="111"/>
      <c r="F79" s="37"/>
      <c r="G79" s="35"/>
      <c r="H79" s="35"/>
      <c r="I79" s="35"/>
      <c r="J79" s="147"/>
      <c r="K79" s="111">
        <v>44810</v>
      </c>
      <c r="L79" s="37">
        <v>393</v>
      </c>
      <c r="M79" s="35">
        <v>393</v>
      </c>
      <c r="N79" s="35">
        <v>0</v>
      </c>
      <c r="O79" s="35">
        <v>0</v>
      </c>
      <c r="P79" s="147">
        <v>540</v>
      </c>
      <c r="Q79" s="45">
        <f t="shared" si="43"/>
        <v>-393</v>
      </c>
      <c r="R79" s="83">
        <f t="shared" si="47"/>
        <v>-1</v>
      </c>
      <c r="S79" s="64">
        <f t="shared" si="44"/>
        <v>0</v>
      </c>
      <c r="T79" s="69">
        <f t="shared" si="45"/>
        <v>0</v>
      </c>
      <c r="U79" s="50">
        <f t="shared" si="46"/>
        <v>-540</v>
      </c>
      <c r="X79" s="31">
        <f t="shared" si="35"/>
        <v>0</v>
      </c>
    </row>
    <row r="80" spans="1:24" x14ac:dyDescent="0.15">
      <c r="A80" s="165"/>
      <c r="B80" s="175"/>
      <c r="C80" s="10">
        <v>4</v>
      </c>
      <c r="D80" s="11" t="s">
        <v>70</v>
      </c>
      <c r="E80" s="111"/>
      <c r="F80" s="37"/>
      <c r="G80" s="35"/>
      <c r="H80" s="35"/>
      <c r="I80" s="35"/>
      <c r="J80" s="147"/>
      <c r="K80" s="111">
        <v>44810</v>
      </c>
      <c r="L80" s="37">
        <v>195</v>
      </c>
      <c r="M80" s="35">
        <v>172</v>
      </c>
      <c r="N80" s="35">
        <v>23</v>
      </c>
      <c r="O80" s="35">
        <v>0</v>
      </c>
      <c r="P80" s="147">
        <v>300</v>
      </c>
      <c r="Q80" s="45">
        <f t="shared" si="43"/>
        <v>-195</v>
      </c>
      <c r="R80" s="83">
        <f t="shared" si="47"/>
        <v>-1</v>
      </c>
      <c r="S80" s="64">
        <f t="shared" si="44"/>
        <v>-23</v>
      </c>
      <c r="T80" s="69">
        <f t="shared" si="45"/>
        <v>0</v>
      </c>
      <c r="U80" s="50">
        <f t="shared" si="46"/>
        <v>-300</v>
      </c>
      <c r="X80" s="31">
        <f t="shared" si="35"/>
        <v>0</v>
      </c>
    </row>
    <row r="81" spans="1:24" x14ac:dyDescent="0.15">
      <c r="A81" s="165"/>
      <c r="B81" s="175"/>
      <c r="C81" s="6">
        <v>5</v>
      </c>
      <c r="D81" s="3" t="s">
        <v>71</v>
      </c>
      <c r="E81" s="111"/>
      <c r="F81" s="37"/>
      <c r="G81" s="35"/>
      <c r="H81" s="35"/>
      <c r="I81" s="35"/>
      <c r="J81" s="147"/>
      <c r="K81" s="111">
        <v>44811</v>
      </c>
      <c r="L81" s="37">
        <v>181</v>
      </c>
      <c r="M81" s="35">
        <v>165</v>
      </c>
      <c r="N81" s="35">
        <v>16</v>
      </c>
      <c r="O81" s="35">
        <v>0</v>
      </c>
      <c r="P81" s="147">
        <v>363</v>
      </c>
      <c r="Q81" s="45">
        <f t="shared" si="43"/>
        <v>-181</v>
      </c>
      <c r="R81" s="83">
        <f t="shared" si="47"/>
        <v>-1</v>
      </c>
      <c r="S81" s="64">
        <f t="shared" si="44"/>
        <v>-16</v>
      </c>
      <c r="T81" s="69">
        <f t="shared" si="45"/>
        <v>0</v>
      </c>
      <c r="U81" s="50">
        <f t="shared" si="46"/>
        <v>-363</v>
      </c>
      <c r="X81" s="31">
        <f t="shared" si="35"/>
        <v>0</v>
      </c>
    </row>
    <row r="82" spans="1:24" x14ac:dyDescent="0.15">
      <c r="A82" s="165"/>
      <c r="B82" s="175"/>
      <c r="C82" s="10">
        <v>6</v>
      </c>
      <c r="D82" s="11" t="s">
        <v>72</v>
      </c>
      <c r="E82" s="111"/>
      <c r="F82" s="37"/>
      <c r="G82" s="35"/>
      <c r="H82" s="35"/>
      <c r="I82" s="35"/>
      <c r="J82" s="147"/>
      <c r="K82" s="111">
        <v>44810</v>
      </c>
      <c r="L82" s="37">
        <v>346</v>
      </c>
      <c r="M82" s="35">
        <v>346</v>
      </c>
      <c r="N82" s="35">
        <v>0</v>
      </c>
      <c r="O82" s="35">
        <v>0</v>
      </c>
      <c r="P82" s="147">
        <v>383</v>
      </c>
      <c r="Q82" s="45">
        <f t="shared" si="43"/>
        <v>-346</v>
      </c>
      <c r="R82" s="83">
        <f t="shared" si="47"/>
        <v>-1</v>
      </c>
      <c r="S82" s="64">
        <f t="shared" si="44"/>
        <v>0</v>
      </c>
      <c r="T82" s="69">
        <f t="shared" si="45"/>
        <v>0</v>
      </c>
      <c r="U82" s="50">
        <f t="shared" si="46"/>
        <v>-383</v>
      </c>
      <c r="X82" s="31">
        <f t="shared" si="35"/>
        <v>0</v>
      </c>
    </row>
    <row r="83" spans="1:24" x14ac:dyDescent="0.15">
      <c r="A83" s="165"/>
      <c r="B83" s="175"/>
      <c r="C83" s="6">
        <v>7</v>
      </c>
      <c r="D83" s="3" t="s">
        <v>73</v>
      </c>
      <c r="E83" s="111"/>
      <c r="F83" s="37"/>
      <c r="G83" s="35"/>
      <c r="H83" s="35"/>
      <c r="I83" s="35"/>
      <c r="J83" s="147"/>
      <c r="K83" s="111">
        <v>44810</v>
      </c>
      <c r="L83" s="37">
        <v>336</v>
      </c>
      <c r="M83" s="35">
        <v>336</v>
      </c>
      <c r="N83" s="35">
        <v>0</v>
      </c>
      <c r="O83" s="35">
        <v>0</v>
      </c>
      <c r="P83" s="147">
        <v>705</v>
      </c>
      <c r="Q83" s="45">
        <f t="shared" si="43"/>
        <v>-336</v>
      </c>
      <c r="R83" s="83">
        <f t="shared" si="47"/>
        <v>-1</v>
      </c>
      <c r="S83" s="64">
        <f t="shared" si="44"/>
        <v>0</v>
      </c>
      <c r="T83" s="69">
        <f t="shared" si="45"/>
        <v>0</v>
      </c>
      <c r="U83" s="50">
        <f t="shared" si="46"/>
        <v>-705</v>
      </c>
      <c r="X83" s="31">
        <f t="shared" si="35"/>
        <v>0</v>
      </c>
    </row>
    <row r="84" spans="1:24" x14ac:dyDescent="0.15">
      <c r="A84" s="165"/>
      <c r="B84" s="175"/>
      <c r="C84" s="10">
        <v>8</v>
      </c>
      <c r="D84" s="23" t="s">
        <v>74</v>
      </c>
      <c r="E84" s="111"/>
      <c r="F84" s="37"/>
      <c r="G84" s="35"/>
      <c r="H84" s="35"/>
      <c r="I84" s="35"/>
      <c r="J84" s="147"/>
      <c r="K84" s="111">
        <v>44810</v>
      </c>
      <c r="L84" s="37">
        <v>455</v>
      </c>
      <c r="M84" s="35">
        <v>455</v>
      </c>
      <c r="N84" s="35">
        <v>0</v>
      </c>
      <c r="O84" s="35">
        <v>0</v>
      </c>
      <c r="P84" s="147">
        <v>1409</v>
      </c>
      <c r="Q84" s="45">
        <f t="shared" si="43"/>
        <v>-455</v>
      </c>
      <c r="R84" s="83">
        <f t="shared" si="47"/>
        <v>-1</v>
      </c>
      <c r="S84" s="64">
        <f t="shared" si="44"/>
        <v>0</v>
      </c>
      <c r="T84" s="69">
        <f t="shared" si="45"/>
        <v>0</v>
      </c>
      <c r="U84" s="50">
        <f t="shared" si="46"/>
        <v>-1409</v>
      </c>
      <c r="X84" s="31">
        <f t="shared" si="35"/>
        <v>0</v>
      </c>
    </row>
    <row r="85" spans="1:24" ht="14.25" thickBot="1" x14ac:dyDescent="0.2">
      <c r="A85" s="165"/>
      <c r="B85" s="175"/>
      <c r="C85" s="12">
        <v>9</v>
      </c>
      <c r="D85" s="24" t="s">
        <v>75</v>
      </c>
      <c r="E85" s="112"/>
      <c r="F85" s="37"/>
      <c r="G85" s="36"/>
      <c r="H85" s="36"/>
      <c r="I85" s="36"/>
      <c r="J85" s="148"/>
      <c r="K85" s="112">
        <v>44810</v>
      </c>
      <c r="L85" s="37">
        <v>142</v>
      </c>
      <c r="M85" s="36">
        <v>142</v>
      </c>
      <c r="N85" s="36">
        <v>0</v>
      </c>
      <c r="O85" s="36">
        <v>0</v>
      </c>
      <c r="P85" s="148">
        <v>237</v>
      </c>
      <c r="Q85" s="45">
        <f t="shared" si="43"/>
        <v>-142</v>
      </c>
      <c r="R85" s="127">
        <f t="shared" si="47"/>
        <v>-1</v>
      </c>
      <c r="S85" s="92">
        <f t="shared" si="44"/>
        <v>0</v>
      </c>
      <c r="T85" s="71">
        <f t="shared" si="45"/>
        <v>0</v>
      </c>
      <c r="U85" s="57">
        <f t="shared" si="46"/>
        <v>-237</v>
      </c>
      <c r="X85" s="31">
        <f t="shared" si="35"/>
        <v>0</v>
      </c>
    </row>
    <row r="86" spans="1:24" ht="15" thickTop="1" thickBot="1" x14ac:dyDescent="0.2">
      <c r="A86" s="165"/>
      <c r="B86" s="176"/>
      <c r="C86" s="170" t="s">
        <v>18</v>
      </c>
      <c r="D86" s="171"/>
      <c r="E86" s="115"/>
      <c r="F86" s="100">
        <f>SUBTOTAL(9,F77:F85)</f>
        <v>0</v>
      </c>
      <c r="G86" s="130">
        <f t="shared" ref="G86" si="48">SUBTOTAL(9,G77:G85)</f>
        <v>0</v>
      </c>
      <c r="H86" s="100">
        <f t="shared" ref="H86:Q86" si="49">SUBTOTAL(9,H77:H85)</f>
        <v>0</v>
      </c>
      <c r="I86" s="101">
        <f t="shared" si="49"/>
        <v>0</v>
      </c>
      <c r="J86" s="95">
        <f t="shared" si="49"/>
        <v>0</v>
      </c>
      <c r="K86" s="115"/>
      <c r="L86" s="100">
        <f>SUBTOTAL(9,L77:L85)</f>
        <v>2819</v>
      </c>
      <c r="M86" s="130">
        <f t="shared" ref="M86:O86" si="50">SUBTOTAL(9,M77:M85)</f>
        <v>2780</v>
      </c>
      <c r="N86" s="100">
        <f t="shared" si="50"/>
        <v>39</v>
      </c>
      <c r="O86" s="101">
        <f t="shared" si="50"/>
        <v>0</v>
      </c>
      <c r="P86" s="210">
        <f t="shared" si="49"/>
        <v>4774</v>
      </c>
      <c r="Q86" s="96">
        <f t="shared" si="49"/>
        <v>-2819</v>
      </c>
      <c r="R86" s="97">
        <f>Q86/L86</f>
        <v>-1</v>
      </c>
      <c r="S86" s="98">
        <f>SUBTOTAL(9,S77:S85)</f>
        <v>-39</v>
      </c>
      <c r="T86" s="98">
        <f>SUBTOTAL(9,T77:T85)</f>
        <v>0</v>
      </c>
      <c r="U86" s="99">
        <f>SUBTOTAL(9,U77:U85)</f>
        <v>-4774</v>
      </c>
      <c r="X86" s="31">
        <f t="shared" si="35"/>
        <v>0</v>
      </c>
    </row>
    <row r="87" spans="1:24" ht="14.25" thickBot="1" x14ac:dyDescent="0.2">
      <c r="A87" s="166"/>
      <c r="B87" s="161" t="s">
        <v>76</v>
      </c>
      <c r="C87" s="162"/>
      <c r="D87" s="163"/>
      <c r="E87" s="133"/>
      <c r="F87" s="109">
        <f>SUBTOTAL(9,F59:F86)</f>
        <v>0</v>
      </c>
      <c r="G87" s="131">
        <f t="shared" ref="G87" si="51">SUBTOTAL(9,G59:G86)</f>
        <v>0</v>
      </c>
      <c r="H87" s="109">
        <f t="shared" ref="H87:Q87" si="52">SUBTOTAL(9,H59:H86)</f>
        <v>0</v>
      </c>
      <c r="I87" s="109">
        <f t="shared" si="52"/>
        <v>0</v>
      </c>
      <c r="J87" s="38">
        <f t="shared" si="52"/>
        <v>0</v>
      </c>
      <c r="K87" s="133"/>
      <c r="L87" s="109">
        <f>SUBTOTAL(9,L59:L86)</f>
        <v>15955</v>
      </c>
      <c r="M87" s="131">
        <f t="shared" ref="M87:O87" si="53">SUBTOTAL(9,M59:M86)</f>
        <v>14155</v>
      </c>
      <c r="N87" s="109">
        <f t="shared" si="53"/>
        <v>920</v>
      </c>
      <c r="O87" s="109">
        <f t="shared" si="53"/>
        <v>880</v>
      </c>
      <c r="P87" s="39">
        <f t="shared" si="52"/>
        <v>23718</v>
      </c>
      <c r="Q87" s="88">
        <f t="shared" si="52"/>
        <v>-15955</v>
      </c>
      <c r="R87" s="89">
        <f>Q87/L87</f>
        <v>-1</v>
      </c>
      <c r="S87" s="90">
        <f>SUBTOTAL(9,S59:S86)</f>
        <v>-920</v>
      </c>
      <c r="T87" s="90">
        <f>SUBTOTAL(9,T59:T86)</f>
        <v>-880</v>
      </c>
      <c r="U87" s="91">
        <f>SUBTOTAL(9,U59:U86)</f>
        <v>-23718</v>
      </c>
      <c r="X87" s="31">
        <f t="shared" si="35"/>
        <v>0</v>
      </c>
    </row>
    <row r="88" spans="1:24" ht="15" thickTop="1" thickBot="1" x14ac:dyDescent="0.2">
      <c r="A88" s="184" t="s">
        <v>77</v>
      </c>
      <c r="B88" s="185"/>
      <c r="C88" s="185"/>
      <c r="D88" s="171"/>
      <c r="E88" s="118"/>
      <c r="F88" s="94">
        <f>SUBTOTAL(9,F8:F87)</f>
        <v>0</v>
      </c>
      <c r="G88" s="132">
        <f t="shared" ref="G88:J88" si="54">SUBTOTAL(9,G8:G87)</f>
        <v>0</v>
      </c>
      <c r="H88" s="94">
        <f t="shared" si="54"/>
        <v>0</v>
      </c>
      <c r="I88" s="107">
        <f t="shared" si="54"/>
        <v>0</v>
      </c>
      <c r="J88" s="95">
        <f t="shared" si="54"/>
        <v>0</v>
      </c>
      <c r="K88" s="118"/>
      <c r="L88" s="94">
        <f>SUBTOTAL(9,L8:L87)</f>
        <v>45536</v>
      </c>
      <c r="M88" s="132">
        <f t="shared" ref="M88:O88" si="55">SUBTOTAL(9,M8:M87)</f>
        <v>40040</v>
      </c>
      <c r="N88" s="94">
        <f t="shared" si="55"/>
        <v>2841</v>
      </c>
      <c r="O88" s="107">
        <f t="shared" si="55"/>
        <v>2655</v>
      </c>
      <c r="P88" s="210">
        <f>SUBTOTAL(9,P8:P87)</f>
        <v>59362</v>
      </c>
      <c r="Q88" s="96">
        <f>SUBTOTAL(9,Q8:Q87)</f>
        <v>-45536</v>
      </c>
      <c r="R88" s="97">
        <f>Q88/L88</f>
        <v>-1</v>
      </c>
      <c r="S88" s="98">
        <f>SUBTOTAL(9,S8:S87)</f>
        <v>-2841</v>
      </c>
      <c r="T88" s="98">
        <f>SUBTOTAL(9,T8:T87)</f>
        <v>-2655</v>
      </c>
      <c r="U88" s="99">
        <f>SUBTOTAL(9,U8:U87)</f>
        <v>-59362</v>
      </c>
      <c r="X88" s="31">
        <f t="shared" si="35"/>
        <v>0</v>
      </c>
    </row>
    <row r="89" spans="1:24" x14ac:dyDescent="0.15">
      <c r="E89" s="119"/>
      <c r="F89" s="42"/>
      <c r="G89" s="42"/>
      <c r="H89" s="42"/>
      <c r="I89" s="42"/>
      <c r="J89" s="43"/>
      <c r="K89" s="119"/>
      <c r="L89" s="42"/>
      <c r="M89" s="42"/>
      <c r="N89" s="42"/>
      <c r="O89" s="42"/>
      <c r="P89" s="44"/>
      <c r="Q89" s="60"/>
      <c r="R89" s="77"/>
      <c r="S89" s="60"/>
      <c r="T89" s="60"/>
      <c r="U89" s="61"/>
    </row>
    <row r="90" spans="1:24" ht="14.25" thickBot="1" x14ac:dyDescent="0.2">
      <c r="A90" t="s">
        <v>78</v>
      </c>
      <c r="E90" s="119"/>
      <c r="F90" s="42"/>
      <c r="G90" s="42"/>
      <c r="H90" s="42"/>
      <c r="I90" s="42"/>
      <c r="J90" s="43"/>
      <c r="K90" s="119"/>
      <c r="L90" s="42"/>
      <c r="M90" s="42"/>
      <c r="N90" s="42"/>
      <c r="O90" s="42"/>
      <c r="P90" s="140"/>
      <c r="Q90" s="60"/>
      <c r="R90" s="77"/>
      <c r="S90" s="60"/>
      <c r="T90" s="60"/>
      <c r="U90" s="61"/>
    </row>
    <row r="91" spans="1:24" ht="13.5" customHeight="1" x14ac:dyDescent="0.15">
      <c r="A91" s="152" t="s">
        <v>92</v>
      </c>
      <c r="B91" s="153"/>
      <c r="C91" s="153"/>
      <c r="D91" s="154"/>
      <c r="E91" s="203" t="s">
        <v>143</v>
      </c>
      <c r="F91" s="204" t="s">
        <v>88</v>
      </c>
      <c r="G91" s="72"/>
      <c r="H91" s="73"/>
      <c r="I91" s="73"/>
      <c r="J91" s="205" t="s">
        <v>83</v>
      </c>
      <c r="K91" s="203" t="s">
        <v>143</v>
      </c>
      <c r="L91" s="204" t="s">
        <v>88</v>
      </c>
      <c r="M91" s="72"/>
      <c r="N91" s="73"/>
      <c r="O91" s="73"/>
      <c r="P91" s="200" t="s">
        <v>83</v>
      </c>
      <c r="Q91" s="201" t="s">
        <v>89</v>
      </c>
      <c r="R91" s="141"/>
      <c r="S91" s="141"/>
      <c r="T91" s="142"/>
      <c r="U91" s="202" t="s">
        <v>1</v>
      </c>
    </row>
    <row r="92" spans="1:24" ht="27" customHeight="1" thickBot="1" x14ac:dyDescent="0.2">
      <c r="A92" s="158"/>
      <c r="B92" s="159"/>
      <c r="C92" s="159"/>
      <c r="D92" s="160"/>
      <c r="E92" s="196"/>
      <c r="F92" s="198"/>
      <c r="G92" s="27" t="s">
        <v>145</v>
      </c>
      <c r="H92" s="137" t="s">
        <v>90</v>
      </c>
      <c r="I92" s="137" t="s">
        <v>91</v>
      </c>
      <c r="J92" s="207"/>
      <c r="K92" s="196"/>
      <c r="L92" s="198"/>
      <c r="M92" s="27" t="s">
        <v>145</v>
      </c>
      <c r="N92" s="137" t="s">
        <v>90</v>
      </c>
      <c r="O92" s="137" t="s">
        <v>91</v>
      </c>
      <c r="P92" s="207"/>
      <c r="Q92" s="194"/>
      <c r="R92" s="81" t="s">
        <v>2</v>
      </c>
      <c r="S92" s="82" t="s">
        <v>84</v>
      </c>
      <c r="T92" s="82" t="s">
        <v>94</v>
      </c>
      <c r="U92" s="192"/>
    </row>
    <row r="93" spans="1:24" x14ac:dyDescent="0.15">
      <c r="A93" s="165" t="s">
        <v>79</v>
      </c>
      <c r="B93" s="174" t="s">
        <v>137</v>
      </c>
      <c r="C93" s="211">
        <v>1</v>
      </c>
      <c r="D93" s="8" t="s">
        <v>135</v>
      </c>
      <c r="E93" s="110"/>
      <c r="F93" s="37"/>
      <c r="G93" s="34"/>
      <c r="H93" s="34"/>
      <c r="I93" s="34"/>
      <c r="J93" s="63"/>
      <c r="K93" s="110">
        <v>44809</v>
      </c>
      <c r="L93" s="37">
        <v>40</v>
      </c>
      <c r="M93" s="34">
        <v>40</v>
      </c>
      <c r="N93" s="34">
        <v>0</v>
      </c>
      <c r="O93" s="34">
        <v>0</v>
      </c>
      <c r="P93" s="63">
        <v>80</v>
      </c>
      <c r="Q93" s="45">
        <f>F93-L93</f>
        <v>-40</v>
      </c>
      <c r="R93" s="83">
        <f>Q93/L93</f>
        <v>-1</v>
      </c>
      <c r="S93" s="46">
        <f t="shared" ref="S93:T95" si="56">H93-N93</f>
        <v>0</v>
      </c>
      <c r="T93" s="47">
        <f t="shared" si="56"/>
        <v>0</v>
      </c>
      <c r="U93" s="48">
        <f t="shared" ref="U93:U95" si="57">J93-P93</f>
        <v>-80</v>
      </c>
      <c r="X93" s="31">
        <f t="shared" ref="X93:X97" si="58">F93-J93</f>
        <v>0</v>
      </c>
    </row>
    <row r="94" spans="1:24" x14ac:dyDescent="0.15">
      <c r="A94" s="165"/>
      <c r="B94" s="175"/>
      <c r="C94" s="2">
        <v>2</v>
      </c>
      <c r="D94" s="3" t="s">
        <v>133</v>
      </c>
      <c r="E94" s="120"/>
      <c r="F94" s="37"/>
      <c r="G94" s="51"/>
      <c r="H94" s="51"/>
      <c r="I94" s="51"/>
      <c r="J94" s="151"/>
      <c r="K94" s="120">
        <v>44811</v>
      </c>
      <c r="L94" s="37">
        <v>1</v>
      </c>
      <c r="M94" s="51">
        <v>1</v>
      </c>
      <c r="N94" s="51">
        <v>0</v>
      </c>
      <c r="O94" s="51">
        <v>0</v>
      </c>
      <c r="P94" s="151">
        <v>10</v>
      </c>
      <c r="Q94" s="45">
        <f>F94-L94</f>
        <v>-1</v>
      </c>
      <c r="R94" s="83">
        <f>Q94/L94</f>
        <v>-1</v>
      </c>
      <c r="S94" s="52">
        <f t="shared" si="56"/>
        <v>0</v>
      </c>
      <c r="T94" s="53">
        <f t="shared" si="56"/>
        <v>0</v>
      </c>
      <c r="U94" s="54">
        <f t="shared" si="57"/>
        <v>-10</v>
      </c>
      <c r="X94" s="31">
        <f t="shared" si="58"/>
        <v>0</v>
      </c>
    </row>
    <row r="95" spans="1:24" ht="14.25" thickBot="1" x14ac:dyDescent="0.2">
      <c r="A95" s="165"/>
      <c r="B95" s="175"/>
      <c r="C95" s="28">
        <v>3</v>
      </c>
      <c r="D95" s="13" t="s">
        <v>93</v>
      </c>
      <c r="E95" s="112"/>
      <c r="F95" s="37"/>
      <c r="G95" s="36"/>
      <c r="H95" s="36"/>
      <c r="I95" s="36"/>
      <c r="J95" s="148"/>
      <c r="K95" s="112">
        <v>44811</v>
      </c>
      <c r="L95" s="37">
        <v>40</v>
      </c>
      <c r="M95" s="36">
        <v>40</v>
      </c>
      <c r="N95" s="36">
        <v>0</v>
      </c>
      <c r="O95" s="36">
        <v>0</v>
      </c>
      <c r="P95" s="148">
        <v>65</v>
      </c>
      <c r="Q95" s="45">
        <f>F95-L95</f>
        <v>-40</v>
      </c>
      <c r="R95" s="125">
        <f t="shared" ref="R95" si="59">Q95/L95</f>
        <v>-1</v>
      </c>
      <c r="S95" s="55">
        <f t="shared" si="56"/>
        <v>0</v>
      </c>
      <c r="T95" s="56">
        <f t="shared" si="56"/>
        <v>0</v>
      </c>
      <c r="U95" s="57">
        <f t="shared" si="57"/>
        <v>-65</v>
      </c>
      <c r="X95" s="31">
        <f t="shared" si="58"/>
        <v>0</v>
      </c>
    </row>
    <row r="96" spans="1:24" ht="15" thickTop="1" thickBot="1" x14ac:dyDescent="0.2">
      <c r="A96" s="165"/>
      <c r="B96" s="176"/>
      <c r="C96" s="186" t="s">
        <v>82</v>
      </c>
      <c r="D96" s="187"/>
      <c r="E96" s="115"/>
      <c r="F96" s="100">
        <f>SUBTOTAL(9,F93:F95)</f>
        <v>0</v>
      </c>
      <c r="G96" s="130">
        <f>SUBTOTAL(9,G93:G95)</f>
        <v>0</v>
      </c>
      <c r="H96" s="100">
        <f>SUBTOTAL(9,H93:H95)</f>
        <v>0</v>
      </c>
      <c r="I96" s="100">
        <f>SUBTOTAL(9,I93:I95)</f>
        <v>0</v>
      </c>
      <c r="J96" s="95">
        <f>SUBTOTAL(9,J93:J95)</f>
        <v>0</v>
      </c>
      <c r="K96" s="115"/>
      <c r="L96" s="100">
        <f>SUBTOTAL(9,L93:L95)</f>
        <v>81</v>
      </c>
      <c r="M96" s="130">
        <f>SUBTOTAL(9,M93:M95)</f>
        <v>81</v>
      </c>
      <c r="N96" s="100">
        <f>SUBTOTAL(9,N93:N95)</f>
        <v>0</v>
      </c>
      <c r="O96" s="100">
        <f>SUBTOTAL(9,O93:O95)</f>
        <v>0</v>
      </c>
      <c r="P96" s="210">
        <f>SUBTOTAL(9,P93:P95)</f>
        <v>155</v>
      </c>
      <c r="Q96" s="96">
        <f>SUBTOTAL(9,Q93:Q95)</f>
        <v>-81</v>
      </c>
      <c r="R96" s="126">
        <f>Q96/L96</f>
        <v>-1</v>
      </c>
      <c r="S96" s="98">
        <f>SUBTOTAL(9,S93:S95)</f>
        <v>0</v>
      </c>
      <c r="T96" s="98">
        <f>SUBTOTAL(9,T93:T95)</f>
        <v>0</v>
      </c>
      <c r="U96" s="99">
        <f>SUBTOTAL(9,U93:U95)</f>
        <v>-155</v>
      </c>
      <c r="X96" s="31">
        <f t="shared" si="58"/>
        <v>0</v>
      </c>
    </row>
    <row r="97" spans="1:24" ht="14.25" thickBot="1" x14ac:dyDescent="0.2">
      <c r="A97" s="166"/>
      <c r="B97" s="161" t="s">
        <v>80</v>
      </c>
      <c r="C97" s="162"/>
      <c r="D97" s="163"/>
      <c r="E97" s="133"/>
      <c r="F97" s="109">
        <f>SUBTOTAL(9,F93:F96)</f>
        <v>0</v>
      </c>
      <c r="G97" s="131">
        <f>SUBTOTAL(9,G93:G96)</f>
        <v>0</v>
      </c>
      <c r="H97" s="109">
        <f>SUBTOTAL(9,H93:H96)</f>
        <v>0</v>
      </c>
      <c r="I97" s="109">
        <f>SUBTOTAL(9,I93:I96)</f>
        <v>0</v>
      </c>
      <c r="J97" s="38">
        <f>SUBTOTAL(9,J93:J96)</f>
        <v>0</v>
      </c>
      <c r="K97" s="133"/>
      <c r="L97" s="109">
        <f>SUBTOTAL(9,L93:L96)</f>
        <v>81</v>
      </c>
      <c r="M97" s="131">
        <f>SUBTOTAL(9,M93:M96)</f>
        <v>81</v>
      </c>
      <c r="N97" s="109">
        <f>SUBTOTAL(9,N93:N96)</f>
        <v>0</v>
      </c>
      <c r="O97" s="109">
        <f>SUBTOTAL(9,O93:O96)</f>
        <v>0</v>
      </c>
      <c r="P97" s="39">
        <f>SUBTOTAL(9,P93:P96)</f>
        <v>155</v>
      </c>
      <c r="Q97" s="88">
        <f>SUBTOTAL(9,Q93:Q96)</f>
        <v>-81</v>
      </c>
      <c r="R97" s="89">
        <f>Q97/L97</f>
        <v>-1</v>
      </c>
      <c r="S97" s="90">
        <f>SUBTOTAL(9,S93:S96)</f>
        <v>0</v>
      </c>
      <c r="T97" s="90">
        <f>SUBTOTAL(9,T93:T96)</f>
        <v>0</v>
      </c>
      <c r="U97" s="91">
        <f>SUBTOTAL(9,U93:U96)</f>
        <v>-155</v>
      </c>
      <c r="X97" s="31">
        <f t="shared" si="58"/>
        <v>0</v>
      </c>
    </row>
    <row r="98" spans="1:24" x14ac:dyDescent="0.15">
      <c r="E98" s="121"/>
      <c r="F98" s="58"/>
      <c r="G98" s="58"/>
      <c r="H98" s="58"/>
      <c r="I98" s="58"/>
      <c r="J98" s="59"/>
      <c r="K98" s="121"/>
      <c r="L98" s="58"/>
      <c r="M98" s="58"/>
      <c r="N98" s="58"/>
      <c r="O98" s="58"/>
      <c r="P98" s="61"/>
      <c r="Q98" s="60"/>
      <c r="R98" s="128"/>
      <c r="S98" s="60"/>
      <c r="T98" s="60"/>
      <c r="U98" s="61"/>
    </row>
    <row r="99" spans="1:24" ht="14.25" thickBot="1" x14ac:dyDescent="0.2">
      <c r="A99" t="s">
        <v>81</v>
      </c>
      <c r="E99" s="121"/>
      <c r="F99" s="58"/>
      <c r="G99" s="58"/>
      <c r="H99" s="58"/>
      <c r="I99" s="58"/>
      <c r="J99" s="59"/>
      <c r="K99" s="121"/>
      <c r="L99" s="58"/>
      <c r="M99" s="58"/>
      <c r="N99" s="58"/>
      <c r="O99" s="58"/>
      <c r="P99" s="62"/>
      <c r="Q99" s="60"/>
      <c r="R99" s="128"/>
      <c r="S99" s="60"/>
      <c r="T99" s="60"/>
      <c r="U99" s="62"/>
    </row>
    <row r="100" spans="1:24" ht="13.5" customHeight="1" x14ac:dyDescent="0.15">
      <c r="A100" s="152" t="s">
        <v>92</v>
      </c>
      <c r="B100" s="153"/>
      <c r="C100" s="153"/>
      <c r="D100" s="154"/>
      <c r="E100" s="203" t="s">
        <v>143</v>
      </c>
      <c r="F100" s="204" t="s">
        <v>88</v>
      </c>
      <c r="G100" s="73"/>
      <c r="H100" s="73"/>
      <c r="I100" s="73"/>
      <c r="J100" s="205" t="s">
        <v>83</v>
      </c>
      <c r="K100" s="203" t="s">
        <v>143</v>
      </c>
      <c r="L100" s="204" t="s">
        <v>88</v>
      </c>
      <c r="M100" s="73"/>
      <c r="N100" s="73"/>
      <c r="O100" s="73"/>
      <c r="P100" s="200" t="s">
        <v>83</v>
      </c>
      <c r="Q100" s="201" t="s">
        <v>89</v>
      </c>
      <c r="R100" s="141"/>
      <c r="S100" s="141"/>
      <c r="T100" s="142"/>
      <c r="U100" s="202" t="s">
        <v>1</v>
      </c>
    </row>
    <row r="101" spans="1:24" ht="24.75" customHeight="1" thickBot="1" x14ac:dyDescent="0.2">
      <c r="A101" s="158"/>
      <c r="B101" s="159"/>
      <c r="C101" s="159"/>
      <c r="D101" s="160"/>
      <c r="E101" s="196"/>
      <c r="F101" s="198"/>
      <c r="G101" s="27" t="s">
        <v>145</v>
      </c>
      <c r="H101" s="137" t="s">
        <v>90</v>
      </c>
      <c r="I101" s="137" t="s">
        <v>91</v>
      </c>
      <c r="J101" s="207"/>
      <c r="K101" s="196"/>
      <c r="L101" s="198"/>
      <c r="M101" s="27" t="s">
        <v>145</v>
      </c>
      <c r="N101" s="137" t="s">
        <v>90</v>
      </c>
      <c r="O101" s="137" t="s">
        <v>91</v>
      </c>
      <c r="P101" s="207"/>
      <c r="Q101" s="194"/>
      <c r="R101" s="81" t="s">
        <v>2</v>
      </c>
      <c r="S101" s="82" t="s">
        <v>84</v>
      </c>
      <c r="T101" s="82" t="s">
        <v>94</v>
      </c>
      <c r="U101" s="192"/>
    </row>
    <row r="102" spans="1:24" x14ac:dyDescent="0.15">
      <c r="A102" s="4" t="s">
        <v>3</v>
      </c>
      <c r="B102" s="2"/>
      <c r="C102" s="2"/>
      <c r="D102" s="1"/>
      <c r="E102" s="122"/>
      <c r="F102" s="37">
        <f>SUM(G102:I102)</f>
        <v>0</v>
      </c>
      <c r="G102" s="34">
        <f>G56</f>
        <v>0</v>
      </c>
      <c r="H102" s="34">
        <f>H56</f>
        <v>0</v>
      </c>
      <c r="I102" s="34">
        <f>I56</f>
        <v>0</v>
      </c>
      <c r="J102" s="63">
        <f>J56</f>
        <v>0</v>
      </c>
      <c r="K102" s="122"/>
      <c r="L102" s="37">
        <f>SUM(M102:O102)</f>
        <v>29581</v>
      </c>
      <c r="M102" s="34">
        <f>M56</f>
        <v>25885</v>
      </c>
      <c r="N102" s="34">
        <f>N56</f>
        <v>1921</v>
      </c>
      <c r="O102" s="34">
        <f>O56</f>
        <v>1775</v>
      </c>
      <c r="P102" s="63">
        <f>P56</f>
        <v>35644</v>
      </c>
      <c r="Q102" s="45">
        <f>F102-L102</f>
        <v>-29581</v>
      </c>
      <c r="R102" s="93">
        <f>Q102/L102</f>
        <v>-1</v>
      </c>
      <c r="S102" s="64">
        <f t="shared" ref="S102:U104" si="60">H102-N102</f>
        <v>-1921</v>
      </c>
      <c r="T102" s="65">
        <f t="shared" si="60"/>
        <v>-1775</v>
      </c>
      <c r="U102" s="66">
        <f t="shared" si="60"/>
        <v>-35644</v>
      </c>
      <c r="X102" s="31">
        <f t="shared" ref="X102:X105" si="61">F102-J102</f>
        <v>0</v>
      </c>
    </row>
    <row r="103" spans="1:24" x14ac:dyDescent="0.15">
      <c r="A103" s="17" t="s">
        <v>50</v>
      </c>
      <c r="B103" s="9"/>
      <c r="C103" s="9"/>
      <c r="D103" s="11"/>
      <c r="E103" s="123"/>
      <c r="F103" s="37">
        <f t="shared" ref="F103:F104" si="62">SUM(G103:I103)</f>
        <v>0</v>
      </c>
      <c r="G103" s="67">
        <f>G87</f>
        <v>0</v>
      </c>
      <c r="H103" s="67">
        <f>H87</f>
        <v>0</v>
      </c>
      <c r="I103" s="67">
        <f>I87</f>
        <v>0</v>
      </c>
      <c r="J103" s="68">
        <f>J87</f>
        <v>0</v>
      </c>
      <c r="K103" s="123"/>
      <c r="L103" s="37">
        <f t="shared" ref="L103:L104" si="63">SUM(M103:O103)</f>
        <v>15955</v>
      </c>
      <c r="M103" s="67">
        <f>M87</f>
        <v>14155</v>
      </c>
      <c r="N103" s="67">
        <f>N87</f>
        <v>920</v>
      </c>
      <c r="O103" s="67">
        <f>O87</f>
        <v>880</v>
      </c>
      <c r="P103" s="68">
        <f>P87</f>
        <v>23718</v>
      </c>
      <c r="Q103" s="45">
        <f>F103-L103</f>
        <v>-15955</v>
      </c>
      <c r="R103" s="93">
        <f t="shared" ref="R103:R104" si="64">Q103/L103</f>
        <v>-1</v>
      </c>
      <c r="S103" s="64">
        <f t="shared" si="60"/>
        <v>-920</v>
      </c>
      <c r="T103" s="69">
        <f t="shared" si="60"/>
        <v>-880</v>
      </c>
      <c r="U103" s="50">
        <f t="shared" si="60"/>
        <v>-23718</v>
      </c>
      <c r="X103" s="31">
        <f t="shared" si="61"/>
        <v>0</v>
      </c>
    </row>
    <row r="104" spans="1:24" ht="14.25" thickBot="1" x14ac:dyDescent="0.2">
      <c r="A104" s="16" t="s">
        <v>79</v>
      </c>
      <c r="B104" s="14"/>
      <c r="C104" s="14"/>
      <c r="D104" s="15"/>
      <c r="E104" s="124"/>
      <c r="F104" s="37">
        <f t="shared" si="62"/>
        <v>0</v>
      </c>
      <c r="G104" s="41">
        <f>G96</f>
        <v>0</v>
      </c>
      <c r="H104" s="41">
        <f>H97</f>
        <v>0</v>
      </c>
      <c r="I104" s="41">
        <f>I97</f>
        <v>0</v>
      </c>
      <c r="J104" s="70">
        <f>J96</f>
        <v>0</v>
      </c>
      <c r="K104" s="124"/>
      <c r="L104" s="37">
        <f t="shared" si="63"/>
        <v>81</v>
      </c>
      <c r="M104" s="41">
        <f>M96</f>
        <v>81</v>
      </c>
      <c r="N104" s="41">
        <f>N97</f>
        <v>0</v>
      </c>
      <c r="O104" s="41">
        <f>O97</f>
        <v>0</v>
      </c>
      <c r="P104" s="70">
        <f>P96</f>
        <v>155</v>
      </c>
      <c r="Q104" s="45">
        <f>F104-L104</f>
        <v>-81</v>
      </c>
      <c r="R104" s="129">
        <f t="shared" si="64"/>
        <v>-1</v>
      </c>
      <c r="S104" s="92">
        <f t="shared" si="60"/>
        <v>0</v>
      </c>
      <c r="T104" s="71">
        <f t="shared" si="60"/>
        <v>0</v>
      </c>
      <c r="U104" s="57">
        <f t="shared" si="60"/>
        <v>-155</v>
      </c>
      <c r="X104" s="31">
        <f t="shared" si="61"/>
        <v>0</v>
      </c>
    </row>
    <row r="105" spans="1:24" ht="15" thickTop="1" thickBot="1" x14ac:dyDescent="0.2">
      <c r="A105" s="103" t="s">
        <v>77</v>
      </c>
      <c r="B105" s="104"/>
      <c r="C105" s="104"/>
      <c r="D105" s="102"/>
      <c r="E105" s="115"/>
      <c r="F105" s="100">
        <f t="shared" ref="F105:J105" si="65">SUBTOTAL(9,F102:F104)</f>
        <v>0</v>
      </c>
      <c r="G105" s="130">
        <f t="shared" si="65"/>
        <v>0</v>
      </c>
      <c r="H105" s="100">
        <f t="shared" si="65"/>
        <v>0</v>
      </c>
      <c r="I105" s="100">
        <f t="shared" si="65"/>
        <v>0</v>
      </c>
      <c r="J105" s="95">
        <f t="shared" si="65"/>
        <v>0</v>
      </c>
      <c r="K105" s="115"/>
      <c r="L105" s="100">
        <f t="shared" ref="L105:O105" si="66">SUBTOTAL(9,L102:L104)</f>
        <v>45617</v>
      </c>
      <c r="M105" s="130">
        <f t="shared" si="66"/>
        <v>40121</v>
      </c>
      <c r="N105" s="100">
        <f t="shared" si="66"/>
        <v>2841</v>
      </c>
      <c r="O105" s="100">
        <f t="shared" si="66"/>
        <v>2655</v>
      </c>
      <c r="P105" s="210">
        <f>SUBTOTAL(9,P102:P104)</f>
        <v>59517</v>
      </c>
      <c r="Q105" s="96">
        <f>SUBTOTAL(9,Q102:Q104)</f>
        <v>-45617</v>
      </c>
      <c r="R105" s="97">
        <f>Q105/L105</f>
        <v>-1</v>
      </c>
      <c r="S105" s="98">
        <f>SUBTOTAL(9,S102:S104)</f>
        <v>-2841</v>
      </c>
      <c r="T105" s="98">
        <f>SUBTOTAL(9,T102:T104)</f>
        <v>-2655</v>
      </c>
      <c r="U105" s="99">
        <f>SUBTOTAL(9,U102:U104)</f>
        <v>-59517</v>
      </c>
      <c r="X105" s="31">
        <f t="shared" si="61"/>
        <v>0</v>
      </c>
    </row>
  </sheetData>
  <mergeCells count="57">
    <mergeCell ref="P91:P92"/>
    <mergeCell ref="Q91:Q92"/>
    <mergeCell ref="U91:U92"/>
    <mergeCell ref="E100:E101"/>
    <mergeCell ref="F100:F101"/>
    <mergeCell ref="J100:J101"/>
    <mergeCell ref="K100:K101"/>
    <mergeCell ref="L100:L101"/>
    <mergeCell ref="P100:P101"/>
    <mergeCell ref="Q100:Q101"/>
    <mergeCell ref="U100:U101"/>
    <mergeCell ref="E91:E92"/>
    <mergeCell ref="F91:F92"/>
    <mergeCell ref="J91:J92"/>
    <mergeCell ref="K91:K92"/>
    <mergeCell ref="L91:L92"/>
    <mergeCell ref="L6:L7"/>
    <mergeCell ref="P6:P7"/>
    <mergeCell ref="U6:U7"/>
    <mergeCell ref="Q6:Q7"/>
    <mergeCell ref="E57:E58"/>
    <mergeCell ref="F57:F58"/>
    <mergeCell ref="J57:J58"/>
    <mergeCell ref="K57:K58"/>
    <mergeCell ref="L57:L58"/>
    <mergeCell ref="P57:P58"/>
    <mergeCell ref="Q57:Q58"/>
    <mergeCell ref="U57:U58"/>
    <mergeCell ref="E6:E7"/>
    <mergeCell ref="F6:F7"/>
    <mergeCell ref="J6:J7"/>
    <mergeCell ref="K6:K7"/>
    <mergeCell ref="B56:D56"/>
    <mergeCell ref="A100:D101"/>
    <mergeCell ref="A88:D88"/>
    <mergeCell ref="A93:A97"/>
    <mergeCell ref="B93:B96"/>
    <mergeCell ref="C96:D96"/>
    <mergeCell ref="B97:D97"/>
    <mergeCell ref="A57:D58"/>
    <mergeCell ref="A91:D92"/>
    <mergeCell ref="A5:D7"/>
    <mergeCell ref="B87:D87"/>
    <mergeCell ref="A59:A87"/>
    <mergeCell ref="B59:B73"/>
    <mergeCell ref="C73:D73"/>
    <mergeCell ref="B74:B76"/>
    <mergeCell ref="C76:D76"/>
    <mergeCell ref="B77:B86"/>
    <mergeCell ref="C86:D86"/>
    <mergeCell ref="A8:A56"/>
    <mergeCell ref="B8:B23"/>
    <mergeCell ref="C23:D23"/>
    <mergeCell ref="B24:B42"/>
    <mergeCell ref="C42:D42"/>
    <mergeCell ref="B43:B55"/>
    <mergeCell ref="C55:D55"/>
  </mergeCells>
  <phoneticPr fontId="2"/>
  <conditionalFormatting sqref="Q94:U105">
    <cfRule type="expression" dxfId="1" priority="50">
      <formula>(Q94:U192)&lt;0</formula>
    </cfRule>
  </conditionalFormatting>
  <conditionalFormatting sqref="Q8:U93">
    <cfRule type="expression" dxfId="0" priority="51">
      <formula>(Q8:U105)&lt;0</formula>
    </cfRule>
  </conditionalFormatting>
  <printOptions horizontalCentered="1" verticalCentered="1"/>
  <pageMargins left="0.23622047244094491" right="0.23622047244094491" top="0.74803149606299213" bottom="0.74803149606299213" header="0.31496062992125984" footer="0.31496062992125984"/>
  <pageSetup paperSize="8" scale="77"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3"/>
  <sheetViews>
    <sheetView zoomScale="115" zoomScaleNormal="115" workbookViewId="0">
      <selection activeCell="F118" sqref="F118"/>
    </sheetView>
  </sheetViews>
  <sheetFormatPr defaultRowHeight="13.5" x14ac:dyDescent="0.15"/>
  <sheetData>
    <row r="1" spans="1:1" x14ac:dyDescent="0.15">
      <c r="A1" t="s">
        <v>103</v>
      </c>
    </row>
    <row r="3" spans="1:1" x14ac:dyDescent="0.15">
      <c r="A3" t="s">
        <v>95</v>
      </c>
    </row>
    <row r="4" spans="1:1" x14ac:dyDescent="0.15">
      <c r="A4" t="s">
        <v>96</v>
      </c>
    </row>
    <row r="5" spans="1:1" x14ac:dyDescent="0.15">
      <c r="A5" t="s">
        <v>101</v>
      </c>
    </row>
    <row r="6" spans="1:1" x14ac:dyDescent="0.15">
      <c r="A6" t="s">
        <v>97</v>
      </c>
    </row>
    <row r="7" spans="1:1" x14ac:dyDescent="0.15">
      <c r="A7" t="s">
        <v>98</v>
      </c>
    </row>
    <row r="8" spans="1:1" x14ac:dyDescent="0.15">
      <c r="A8" t="s">
        <v>102</v>
      </c>
    </row>
    <row r="10" spans="1:1" x14ac:dyDescent="0.15">
      <c r="A10" t="s">
        <v>99</v>
      </c>
    </row>
    <row r="12" spans="1:1" x14ac:dyDescent="0.15">
      <c r="A12" t="s">
        <v>100</v>
      </c>
    </row>
    <row r="15" spans="1:1" x14ac:dyDescent="0.15">
      <c r="A15" t="s">
        <v>104</v>
      </c>
    </row>
    <row r="16" spans="1:1" x14ac:dyDescent="0.15">
      <c r="A16" t="s">
        <v>105</v>
      </c>
    </row>
    <row r="17" spans="1:10" x14ac:dyDescent="0.15">
      <c r="A17" t="s">
        <v>106</v>
      </c>
    </row>
    <row r="19" spans="1:10" x14ac:dyDescent="0.15">
      <c r="A19" t="s">
        <v>107</v>
      </c>
    </row>
    <row r="21" spans="1:10" x14ac:dyDescent="0.15">
      <c r="A21" t="s">
        <v>108</v>
      </c>
    </row>
    <row r="22" spans="1:10" x14ac:dyDescent="0.15">
      <c r="A22" t="s">
        <v>109</v>
      </c>
    </row>
    <row r="24" spans="1:10" x14ac:dyDescent="0.15">
      <c r="A24" t="s">
        <v>110</v>
      </c>
    </row>
    <row r="28" spans="1:10" x14ac:dyDescent="0.15">
      <c r="A28" t="s">
        <v>111</v>
      </c>
    </row>
    <row r="30" spans="1:10" x14ac:dyDescent="0.15">
      <c r="A30" t="s">
        <v>122</v>
      </c>
    </row>
    <row r="31" spans="1:10" x14ac:dyDescent="0.15">
      <c r="A31" t="s">
        <v>113</v>
      </c>
      <c r="B31" t="s">
        <v>118</v>
      </c>
      <c r="J31" s="33">
        <f>1702+347+362+142-19</f>
        <v>2534</v>
      </c>
    </row>
    <row r="32" spans="1:10" x14ac:dyDescent="0.15">
      <c r="A32" t="s">
        <v>112</v>
      </c>
      <c r="B32" t="s">
        <v>119</v>
      </c>
      <c r="J32" s="33">
        <v>697</v>
      </c>
    </row>
    <row r="33" spans="1:10" x14ac:dyDescent="0.15">
      <c r="A33" t="s">
        <v>114</v>
      </c>
      <c r="B33" t="s">
        <v>120</v>
      </c>
      <c r="J33" s="33">
        <v>42</v>
      </c>
    </row>
    <row r="34" spans="1:10" x14ac:dyDescent="0.15">
      <c r="A34" t="s">
        <v>115</v>
      </c>
      <c r="B34" t="s">
        <v>121</v>
      </c>
      <c r="J34" s="33">
        <f>1250+467+326+76-25</f>
        <v>2094</v>
      </c>
    </row>
    <row r="36" spans="1:10" x14ac:dyDescent="0.15">
      <c r="A36" t="s">
        <v>123</v>
      </c>
    </row>
    <row r="37" spans="1:10" x14ac:dyDescent="0.15">
      <c r="A37" t="s">
        <v>113</v>
      </c>
      <c r="B37">
        <v>361</v>
      </c>
      <c r="C37" s="32" t="s">
        <v>117</v>
      </c>
      <c r="D37">
        <v>176</v>
      </c>
      <c r="F37" s="33">
        <f>B37+D37</f>
        <v>537</v>
      </c>
    </row>
    <row r="38" spans="1:10" x14ac:dyDescent="0.15">
      <c r="A38" t="s">
        <v>112</v>
      </c>
      <c r="B38">
        <v>198</v>
      </c>
      <c r="C38" s="32" t="s">
        <v>117</v>
      </c>
      <c r="D38">
        <v>79</v>
      </c>
      <c r="F38" s="33">
        <f t="shared" ref="F38:F40" si="0">B38+D38</f>
        <v>277</v>
      </c>
    </row>
    <row r="39" spans="1:10" x14ac:dyDescent="0.15">
      <c r="A39" t="s">
        <v>114</v>
      </c>
      <c r="B39">
        <v>0</v>
      </c>
      <c r="C39" s="32" t="s">
        <v>117</v>
      </c>
      <c r="D39">
        <v>0</v>
      </c>
      <c r="F39" s="33">
        <f t="shared" si="0"/>
        <v>0</v>
      </c>
    </row>
    <row r="40" spans="1:10" x14ac:dyDescent="0.15">
      <c r="A40" t="s">
        <v>115</v>
      </c>
      <c r="B40">
        <v>144</v>
      </c>
      <c r="C40" s="32" t="s">
        <v>117</v>
      </c>
      <c r="D40">
        <v>203</v>
      </c>
      <c r="F40" s="33">
        <f t="shared" si="0"/>
        <v>347</v>
      </c>
    </row>
    <row r="42" spans="1:10" x14ac:dyDescent="0.15">
      <c r="A42" t="s">
        <v>124</v>
      </c>
    </row>
    <row r="43" spans="1:10" x14ac:dyDescent="0.15">
      <c r="A43" t="s">
        <v>113</v>
      </c>
      <c r="B43">
        <v>190</v>
      </c>
      <c r="C43" s="32" t="s">
        <v>116</v>
      </c>
      <c r="D43">
        <v>146</v>
      </c>
      <c r="F43" s="33">
        <f>B43+D43</f>
        <v>336</v>
      </c>
    </row>
    <row r="44" spans="1:10" x14ac:dyDescent="0.15">
      <c r="A44" t="s">
        <v>112</v>
      </c>
      <c r="B44">
        <v>61</v>
      </c>
      <c r="C44" s="32" t="s">
        <v>116</v>
      </c>
      <c r="D44">
        <v>83</v>
      </c>
      <c r="F44" s="33">
        <f t="shared" ref="F44:F46" si="1">B44+D44</f>
        <v>144</v>
      </c>
    </row>
    <row r="45" spans="1:10" x14ac:dyDescent="0.15">
      <c r="A45" t="s">
        <v>114</v>
      </c>
      <c r="B45">
        <v>0</v>
      </c>
      <c r="C45" s="32" t="s">
        <v>116</v>
      </c>
      <c r="D45">
        <v>0</v>
      </c>
      <c r="F45" s="33">
        <f t="shared" si="1"/>
        <v>0</v>
      </c>
    </row>
    <row r="46" spans="1:10" x14ac:dyDescent="0.15">
      <c r="A46" t="s">
        <v>115</v>
      </c>
      <c r="B46">
        <v>87</v>
      </c>
      <c r="C46" s="32" t="s">
        <v>116</v>
      </c>
      <c r="D46">
        <v>100</v>
      </c>
      <c r="F46" s="33">
        <f t="shared" si="1"/>
        <v>187</v>
      </c>
    </row>
    <row r="48" spans="1:10" x14ac:dyDescent="0.15">
      <c r="A48" t="s">
        <v>125</v>
      </c>
    </row>
    <row r="49" spans="1:10" x14ac:dyDescent="0.15">
      <c r="A49" t="s">
        <v>113</v>
      </c>
      <c r="B49">
        <v>19</v>
      </c>
      <c r="C49" s="32" t="s">
        <v>116</v>
      </c>
      <c r="D49">
        <v>606</v>
      </c>
      <c r="F49" s="33">
        <f>B49+D49</f>
        <v>625</v>
      </c>
    </row>
    <row r="50" spans="1:10" x14ac:dyDescent="0.15">
      <c r="A50" t="s">
        <v>112</v>
      </c>
      <c r="B50">
        <v>0</v>
      </c>
      <c r="C50" s="32" t="s">
        <v>116</v>
      </c>
      <c r="D50">
        <v>78</v>
      </c>
      <c r="F50" s="33">
        <f t="shared" ref="F50:F52" si="2">B50+D50</f>
        <v>78</v>
      </c>
    </row>
    <row r="51" spans="1:10" x14ac:dyDescent="0.15">
      <c r="A51" t="s">
        <v>114</v>
      </c>
      <c r="B51">
        <v>0</v>
      </c>
      <c r="C51" s="32" t="s">
        <v>116</v>
      </c>
      <c r="D51">
        <v>0</v>
      </c>
      <c r="F51" s="33">
        <f t="shared" si="2"/>
        <v>0</v>
      </c>
    </row>
    <row r="52" spans="1:10" x14ac:dyDescent="0.15">
      <c r="A52" t="s">
        <v>115</v>
      </c>
      <c r="B52">
        <v>25</v>
      </c>
      <c r="C52" s="32" t="s">
        <v>116</v>
      </c>
      <c r="D52">
        <v>898</v>
      </c>
      <c r="F52" s="33">
        <f t="shared" si="2"/>
        <v>923</v>
      </c>
    </row>
    <row r="55" spans="1:10" x14ac:dyDescent="0.15">
      <c r="A55" t="s">
        <v>126</v>
      </c>
    </row>
    <row r="57" spans="1:10" x14ac:dyDescent="0.15">
      <c r="A57" t="s">
        <v>122</v>
      </c>
    </row>
    <row r="58" spans="1:10" x14ac:dyDescent="0.15">
      <c r="A58" t="s">
        <v>113</v>
      </c>
      <c r="B58" t="s">
        <v>127</v>
      </c>
      <c r="J58" s="33">
        <f>1690+347+362+142-18</f>
        <v>2523</v>
      </c>
    </row>
    <row r="59" spans="1:10" x14ac:dyDescent="0.15">
      <c r="A59" t="s">
        <v>112</v>
      </c>
      <c r="B59" t="s">
        <v>128</v>
      </c>
      <c r="J59" s="33">
        <f>579+6</f>
        <v>585</v>
      </c>
    </row>
    <row r="60" spans="1:10" x14ac:dyDescent="0.15">
      <c r="A60" t="s">
        <v>94</v>
      </c>
      <c r="B60" t="s">
        <v>120</v>
      </c>
      <c r="J60" s="33">
        <v>42</v>
      </c>
    </row>
    <row r="61" spans="1:10" x14ac:dyDescent="0.15">
      <c r="A61" t="s">
        <v>115</v>
      </c>
      <c r="B61" t="s">
        <v>121</v>
      </c>
      <c r="J61" s="33">
        <f>1250+467+326+76-25</f>
        <v>2094</v>
      </c>
    </row>
    <row r="63" spans="1:10" x14ac:dyDescent="0.15">
      <c r="A63" t="s">
        <v>123</v>
      </c>
    </row>
    <row r="64" spans="1:10" x14ac:dyDescent="0.15">
      <c r="A64" t="s">
        <v>113</v>
      </c>
      <c r="B64">
        <v>361</v>
      </c>
      <c r="C64" s="32" t="s">
        <v>117</v>
      </c>
      <c r="D64">
        <v>176</v>
      </c>
      <c r="F64" s="33">
        <f>B64+D64</f>
        <v>537</v>
      </c>
    </row>
    <row r="65" spans="1:6" x14ac:dyDescent="0.15">
      <c r="A65" t="s">
        <v>112</v>
      </c>
      <c r="B65">
        <v>198</v>
      </c>
      <c r="C65" s="32" t="s">
        <v>117</v>
      </c>
      <c r="D65">
        <v>79</v>
      </c>
      <c r="F65" s="33">
        <f t="shared" ref="F65:F67" si="3">B65+D65</f>
        <v>277</v>
      </c>
    </row>
    <row r="66" spans="1:6" x14ac:dyDescent="0.15">
      <c r="A66" t="s">
        <v>94</v>
      </c>
      <c r="B66">
        <v>0</v>
      </c>
      <c r="C66" s="32" t="s">
        <v>117</v>
      </c>
      <c r="D66">
        <v>0</v>
      </c>
      <c r="F66" s="33">
        <f t="shared" si="3"/>
        <v>0</v>
      </c>
    </row>
    <row r="67" spans="1:6" x14ac:dyDescent="0.15">
      <c r="A67" t="s">
        <v>115</v>
      </c>
      <c r="B67">
        <v>144</v>
      </c>
      <c r="C67" s="32" t="s">
        <v>117</v>
      </c>
      <c r="D67">
        <v>203</v>
      </c>
      <c r="F67" s="33">
        <f t="shared" si="3"/>
        <v>347</v>
      </c>
    </row>
    <row r="69" spans="1:6" x14ac:dyDescent="0.15">
      <c r="A69" t="s">
        <v>124</v>
      </c>
    </row>
    <row r="70" spans="1:6" x14ac:dyDescent="0.15">
      <c r="A70" t="s">
        <v>113</v>
      </c>
      <c r="B70">
        <v>190</v>
      </c>
      <c r="C70" s="32" t="s">
        <v>116</v>
      </c>
      <c r="D70">
        <v>146</v>
      </c>
      <c r="F70" s="33">
        <f>B70+D70</f>
        <v>336</v>
      </c>
    </row>
    <row r="71" spans="1:6" x14ac:dyDescent="0.15">
      <c r="A71" t="s">
        <v>112</v>
      </c>
      <c r="B71">
        <v>61</v>
      </c>
      <c r="C71" s="32" t="s">
        <v>116</v>
      </c>
      <c r="D71">
        <v>83</v>
      </c>
      <c r="F71" s="33">
        <f t="shared" ref="F71:F73" si="4">B71+D71</f>
        <v>144</v>
      </c>
    </row>
    <row r="72" spans="1:6" x14ac:dyDescent="0.15">
      <c r="A72" t="s">
        <v>94</v>
      </c>
      <c r="B72">
        <v>0</v>
      </c>
      <c r="C72" s="32" t="s">
        <v>116</v>
      </c>
      <c r="D72">
        <v>0</v>
      </c>
      <c r="F72" s="33">
        <f t="shared" si="4"/>
        <v>0</v>
      </c>
    </row>
    <row r="73" spans="1:6" x14ac:dyDescent="0.15">
      <c r="A73" t="s">
        <v>115</v>
      </c>
      <c r="B73">
        <v>87</v>
      </c>
      <c r="C73" s="32" t="s">
        <v>116</v>
      </c>
      <c r="D73">
        <v>100</v>
      </c>
      <c r="F73" s="33">
        <f t="shared" si="4"/>
        <v>187</v>
      </c>
    </row>
    <row r="75" spans="1:6" x14ac:dyDescent="0.15">
      <c r="A75" t="s">
        <v>125</v>
      </c>
    </row>
    <row r="76" spans="1:6" x14ac:dyDescent="0.15">
      <c r="A76" t="s">
        <v>113</v>
      </c>
      <c r="B76">
        <v>18</v>
      </c>
      <c r="C76" s="32" t="s">
        <v>116</v>
      </c>
      <c r="D76">
        <v>606</v>
      </c>
      <c r="F76" s="33">
        <f>B76+D76</f>
        <v>624</v>
      </c>
    </row>
    <row r="77" spans="1:6" x14ac:dyDescent="0.15">
      <c r="A77" t="s">
        <v>112</v>
      </c>
      <c r="B77">
        <v>0</v>
      </c>
      <c r="C77" s="32" t="s">
        <v>116</v>
      </c>
      <c r="D77">
        <v>78</v>
      </c>
      <c r="F77" s="33">
        <f t="shared" ref="F77:F79" si="5">B77+D77</f>
        <v>78</v>
      </c>
    </row>
    <row r="78" spans="1:6" x14ac:dyDescent="0.15">
      <c r="A78" t="s">
        <v>94</v>
      </c>
      <c r="B78">
        <v>0</v>
      </c>
      <c r="C78" s="32" t="s">
        <v>116</v>
      </c>
      <c r="D78">
        <v>0</v>
      </c>
      <c r="F78" s="33">
        <f t="shared" si="5"/>
        <v>0</v>
      </c>
    </row>
    <row r="79" spans="1:6" x14ac:dyDescent="0.15">
      <c r="A79" t="s">
        <v>115</v>
      </c>
      <c r="B79">
        <v>25</v>
      </c>
      <c r="C79" s="32" t="s">
        <v>116</v>
      </c>
      <c r="D79">
        <v>898</v>
      </c>
      <c r="F79" s="33">
        <f t="shared" si="5"/>
        <v>923</v>
      </c>
    </row>
    <row r="82" spans="1:10" x14ac:dyDescent="0.15">
      <c r="A82" t="s">
        <v>129</v>
      </c>
    </row>
    <row r="84" spans="1:10" x14ac:dyDescent="0.15">
      <c r="A84" t="s">
        <v>139</v>
      </c>
    </row>
    <row r="85" spans="1:10" x14ac:dyDescent="0.15">
      <c r="A85" t="s">
        <v>113</v>
      </c>
      <c r="B85">
        <v>5343</v>
      </c>
      <c r="C85" s="32" t="s">
        <v>132</v>
      </c>
      <c r="D85">
        <f>B91</f>
        <v>177</v>
      </c>
      <c r="E85" s="32" t="s">
        <v>132</v>
      </c>
      <c r="F85">
        <f>B97</f>
        <v>97</v>
      </c>
      <c r="G85" s="32" t="s">
        <v>132</v>
      </c>
      <c r="H85">
        <f>B103</f>
        <v>51</v>
      </c>
      <c r="J85" s="33">
        <f>B85-D85-F85-H85</f>
        <v>5018</v>
      </c>
    </row>
    <row r="86" spans="1:10" x14ac:dyDescent="0.15">
      <c r="A86" t="s">
        <v>112</v>
      </c>
      <c r="B86">
        <v>1552</v>
      </c>
      <c r="C86" s="32" t="s">
        <v>132</v>
      </c>
      <c r="D86">
        <f t="shared" ref="D86:D88" si="6">B92</f>
        <v>74</v>
      </c>
      <c r="E86" s="32" t="s">
        <v>132</v>
      </c>
      <c r="F86">
        <f t="shared" ref="F86:F88" si="7">B98</f>
        <v>27</v>
      </c>
      <c r="G86" s="32" t="s">
        <v>132</v>
      </c>
      <c r="H86">
        <f t="shared" ref="H86:H88" si="8">B104</f>
        <v>0</v>
      </c>
      <c r="J86" s="33">
        <f t="shared" ref="J86:J88" si="9">B86-D86-F86-H86</f>
        <v>1451</v>
      </c>
    </row>
    <row r="87" spans="1:10" x14ac:dyDescent="0.15">
      <c r="A87" t="s">
        <v>94</v>
      </c>
      <c r="B87">
        <v>128</v>
      </c>
      <c r="C87" s="32" t="s">
        <v>132</v>
      </c>
      <c r="D87">
        <f t="shared" si="6"/>
        <v>0</v>
      </c>
      <c r="E87" s="32" t="s">
        <v>132</v>
      </c>
      <c r="F87">
        <f t="shared" si="7"/>
        <v>0</v>
      </c>
      <c r="G87" s="32" t="s">
        <v>132</v>
      </c>
      <c r="H87">
        <f t="shared" si="8"/>
        <v>0</v>
      </c>
      <c r="J87" s="33">
        <f t="shared" si="9"/>
        <v>128</v>
      </c>
    </row>
    <row r="88" spans="1:10" x14ac:dyDescent="0.15">
      <c r="A88" t="s">
        <v>115</v>
      </c>
      <c r="B88">
        <v>3419</v>
      </c>
      <c r="C88" s="32" t="s">
        <v>132</v>
      </c>
      <c r="D88">
        <f t="shared" si="6"/>
        <v>144</v>
      </c>
      <c r="E88" s="32" t="s">
        <v>132</v>
      </c>
      <c r="F88">
        <f t="shared" si="7"/>
        <v>87</v>
      </c>
      <c r="G88" s="32" t="s">
        <v>132</v>
      </c>
      <c r="H88">
        <f t="shared" si="8"/>
        <v>25</v>
      </c>
      <c r="J88" s="33">
        <f t="shared" si="9"/>
        <v>3163</v>
      </c>
    </row>
    <row r="90" spans="1:10" x14ac:dyDescent="0.15">
      <c r="A90" t="s">
        <v>130</v>
      </c>
    </row>
    <row r="91" spans="1:10" x14ac:dyDescent="0.15">
      <c r="A91" t="s">
        <v>113</v>
      </c>
      <c r="B91">
        <v>177</v>
      </c>
      <c r="C91" s="32" t="s">
        <v>117</v>
      </c>
      <c r="D91">
        <v>303</v>
      </c>
      <c r="F91" s="33">
        <f>B91+D91</f>
        <v>480</v>
      </c>
    </row>
    <row r="92" spans="1:10" x14ac:dyDescent="0.15">
      <c r="A92" t="s">
        <v>112</v>
      </c>
      <c r="B92">
        <v>74</v>
      </c>
      <c r="C92" s="32" t="s">
        <v>117</v>
      </c>
      <c r="D92">
        <v>155</v>
      </c>
      <c r="F92" s="33">
        <f t="shared" ref="F92:F94" si="10">B92+D92</f>
        <v>229</v>
      </c>
    </row>
    <row r="93" spans="1:10" x14ac:dyDescent="0.15">
      <c r="A93" t="s">
        <v>94</v>
      </c>
      <c r="B93">
        <v>0</v>
      </c>
      <c r="C93" s="32" t="s">
        <v>117</v>
      </c>
      <c r="D93">
        <v>0</v>
      </c>
      <c r="F93" s="33">
        <f t="shared" si="10"/>
        <v>0</v>
      </c>
    </row>
    <row r="94" spans="1:10" x14ac:dyDescent="0.15">
      <c r="A94" t="s">
        <v>115</v>
      </c>
      <c r="B94">
        <v>144</v>
      </c>
      <c r="C94" s="32" t="s">
        <v>117</v>
      </c>
      <c r="D94">
        <v>203</v>
      </c>
      <c r="F94" s="33">
        <f t="shared" si="10"/>
        <v>347</v>
      </c>
    </row>
    <row r="96" spans="1:10" x14ac:dyDescent="0.15">
      <c r="A96" t="s">
        <v>131</v>
      </c>
    </row>
    <row r="97" spans="1:10" x14ac:dyDescent="0.15">
      <c r="A97" t="s">
        <v>113</v>
      </c>
      <c r="B97">
        <v>97</v>
      </c>
      <c r="C97" s="32" t="s">
        <v>116</v>
      </c>
      <c r="D97">
        <v>142</v>
      </c>
      <c r="F97" s="33">
        <f>B97+D97</f>
        <v>239</v>
      </c>
    </row>
    <row r="98" spans="1:10" x14ac:dyDescent="0.15">
      <c r="A98" t="s">
        <v>112</v>
      </c>
      <c r="B98">
        <v>27</v>
      </c>
      <c r="C98" s="32" t="s">
        <v>116</v>
      </c>
      <c r="D98">
        <v>68</v>
      </c>
      <c r="F98" s="33">
        <f t="shared" ref="F98:F100" si="11">B98+D98</f>
        <v>95</v>
      </c>
    </row>
    <row r="99" spans="1:10" x14ac:dyDescent="0.15">
      <c r="A99" t="s">
        <v>94</v>
      </c>
      <c r="B99">
        <v>0</v>
      </c>
      <c r="C99" s="32" t="s">
        <v>116</v>
      </c>
      <c r="D99">
        <v>4</v>
      </c>
      <c r="F99" s="33">
        <f t="shared" si="11"/>
        <v>4</v>
      </c>
    </row>
    <row r="100" spans="1:10" x14ac:dyDescent="0.15">
      <c r="A100" t="s">
        <v>115</v>
      </c>
      <c r="B100">
        <v>87</v>
      </c>
      <c r="C100" s="32" t="s">
        <v>116</v>
      </c>
      <c r="D100">
        <v>100</v>
      </c>
      <c r="F100" s="33">
        <f t="shared" si="11"/>
        <v>187</v>
      </c>
    </row>
    <row r="102" spans="1:10" x14ac:dyDescent="0.15">
      <c r="A102" t="s">
        <v>125</v>
      </c>
    </row>
    <row r="103" spans="1:10" x14ac:dyDescent="0.15">
      <c r="A103" t="s">
        <v>113</v>
      </c>
      <c r="B103">
        <v>51</v>
      </c>
      <c r="C103" s="32" t="s">
        <v>116</v>
      </c>
      <c r="D103">
        <v>567</v>
      </c>
      <c r="F103" s="33">
        <f>B103+D103</f>
        <v>618</v>
      </c>
    </row>
    <row r="104" spans="1:10" x14ac:dyDescent="0.15">
      <c r="A104" t="s">
        <v>112</v>
      </c>
      <c r="B104">
        <v>0</v>
      </c>
      <c r="C104" s="32" t="s">
        <v>116</v>
      </c>
      <c r="D104">
        <v>68</v>
      </c>
      <c r="F104" s="33">
        <f t="shared" ref="F104:F106" si="12">B104+D104</f>
        <v>68</v>
      </c>
    </row>
    <row r="105" spans="1:10" x14ac:dyDescent="0.15">
      <c r="A105" t="s">
        <v>94</v>
      </c>
      <c r="B105">
        <v>0</v>
      </c>
      <c r="C105" s="32" t="s">
        <v>116</v>
      </c>
      <c r="D105">
        <v>0</v>
      </c>
      <c r="F105" s="33">
        <f t="shared" si="12"/>
        <v>0</v>
      </c>
    </row>
    <row r="106" spans="1:10" x14ac:dyDescent="0.15">
      <c r="A106" t="s">
        <v>115</v>
      </c>
      <c r="B106">
        <v>25</v>
      </c>
      <c r="C106" s="32" t="s">
        <v>116</v>
      </c>
      <c r="D106">
        <v>898</v>
      </c>
      <c r="F106" s="33">
        <f t="shared" si="12"/>
        <v>923</v>
      </c>
    </row>
    <row r="109" spans="1:10" x14ac:dyDescent="0.15">
      <c r="A109" t="s">
        <v>134</v>
      </c>
    </row>
    <row r="111" spans="1:10" x14ac:dyDescent="0.15">
      <c r="A111" t="s">
        <v>138</v>
      </c>
    </row>
    <row r="112" spans="1:10" x14ac:dyDescent="0.15">
      <c r="A112" t="s">
        <v>113</v>
      </c>
      <c r="B112">
        <v>3009</v>
      </c>
      <c r="C112" s="32" t="s">
        <v>132</v>
      </c>
      <c r="D112" s="106">
        <f>B118</f>
        <v>114</v>
      </c>
      <c r="E112" s="32" t="s">
        <v>132</v>
      </c>
      <c r="F112" s="106">
        <f>B124</f>
        <v>81</v>
      </c>
      <c r="G112" s="32" t="s">
        <v>132</v>
      </c>
      <c r="H112" s="106">
        <f>B130</f>
        <v>57</v>
      </c>
      <c r="J112" s="33">
        <f>B112-D112-F112-H112</f>
        <v>2757</v>
      </c>
    </row>
    <row r="113" spans="1:10" x14ac:dyDescent="0.15">
      <c r="A113" t="s">
        <v>112</v>
      </c>
      <c r="B113">
        <v>1048</v>
      </c>
      <c r="C113" s="32" t="s">
        <v>132</v>
      </c>
      <c r="D113" s="106">
        <f t="shared" ref="D113:D115" si="13">B119</f>
        <v>100</v>
      </c>
      <c r="E113" s="32" t="s">
        <v>132</v>
      </c>
      <c r="F113" s="106">
        <f t="shared" ref="F113:F114" si="14">B125</f>
        <v>84</v>
      </c>
      <c r="G113" s="32" t="s">
        <v>132</v>
      </c>
      <c r="H113" s="106">
        <f t="shared" ref="H113:H115" si="15">B131</f>
        <v>0</v>
      </c>
      <c r="J113" s="33">
        <f t="shared" ref="J113:J114" si="16">B113-D113-F113-H113</f>
        <v>864</v>
      </c>
    </row>
    <row r="114" spans="1:10" x14ac:dyDescent="0.15">
      <c r="A114" t="s">
        <v>94</v>
      </c>
      <c r="B114">
        <v>49</v>
      </c>
      <c r="C114" s="32" t="s">
        <v>132</v>
      </c>
      <c r="D114" s="106">
        <f t="shared" si="13"/>
        <v>0</v>
      </c>
      <c r="E114" s="32" t="s">
        <v>132</v>
      </c>
      <c r="F114" s="106">
        <f t="shared" si="14"/>
        <v>0</v>
      </c>
      <c r="G114" s="32" t="s">
        <v>132</v>
      </c>
      <c r="H114" s="106">
        <f t="shared" si="15"/>
        <v>0</v>
      </c>
      <c r="J114" s="33">
        <f t="shared" si="16"/>
        <v>49</v>
      </c>
    </row>
    <row r="115" spans="1:10" x14ac:dyDescent="0.15">
      <c r="A115" t="s">
        <v>115</v>
      </c>
      <c r="B115">
        <f>3324+144+87+25</f>
        <v>3580</v>
      </c>
      <c r="C115" s="32" t="s">
        <v>132</v>
      </c>
      <c r="D115" s="106">
        <f t="shared" si="13"/>
        <v>144</v>
      </c>
      <c r="E115" s="32" t="s">
        <v>132</v>
      </c>
      <c r="F115" s="106">
        <f>B127</f>
        <v>87</v>
      </c>
      <c r="G115" s="32" t="s">
        <v>132</v>
      </c>
      <c r="H115" s="106">
        <f t="shared" si="15"/>
        <v>25</v>
      </c>
      <c r="J115" s="33">
        <f>B115-D115-F115-H115</f>
        <v>3324</v>
      </c>
    </row>
    <row r="117" spans="1:10" x14ac:dyDescent="0.15">
      <c r="A117" t="s">
        <v>141</v>
      </c>
    </row>
    <row r="118" spans="1:10" x14ac:dyDescent="0.15">
      <c r="A118" t="s">
        <v>113</v>
      </c>
      <c r="B118">
        <v>114</v>
      </c>
      <c r="C118" s="32" t="s">
        <v>117</v>
      </c>
      <c r="D118">
        <v>76</v>
      </c>
      <c r="F118" s="33">
        <f>B118+D118</f>
        <v>190</v>
      </c>
    </row>
    <row r="119" spans="1:10" x14ac:dyDescent="0.15">
      <c r="A119" t="s">
        <v>112</v>
      </c>
      <c r="B119">
        <v>100</v>
      </c>
      <c r="C119" s="32" t="s">
        <v>117</v>
      </c>
      <c r="D119">
        <v>62</v>
      </c>
      <c r="F119" s="33">
        <f t="shared" ref="F119:F121" si="17">B119+D119</f>
        <v>162</v>
      </c>
    </row>
    <row r="120" spans="1:10" x14ac:dyDescent="0.15">
      <c r="A120" t="s">
        <v>94</v>
      </c>
      <c r="B120">
        <v>0</v>
      </c>
      <c r="C120" s="32" t="s">
        <v>117</v>
      </c>
      <c r="D120">
        <v>0</v>
      </c>
      <c r="F120" s="33">
        <f t="shared" si="17"/>
        <v>0</v>
      </c>
    </row>
    <row r="121" spans="1:10" x14ac:dyDescent="0.15">
      <c r="A121" t="s">
        <v>115</v>
      </c>
      <c r="B121">
        <v>144</v>
      </c>
      <c r="C121" s="32" t="s">
        <v>117</v>
      </c>
      <c r="D121">
        <f>347-144</f>
        <v>203</v>
      </c>
      <c r="F121" s="33">
        <f t="shared" si="17"/>
        <v>347</v>
      </c>
    </row>
    <row r="123" spans="1:10" x14ac:dyDescent="0.15">
      <c r="A123" t="s">
        <v>140</v>
      </c>
    </row>
    <row r="124" spans="1:10" x14ac:dyDescent="0.15">
      <c r="A124" t="s">
        <v>113</v>
      </c>
      <c r="B124">
        <v>81</v>
      </c>
      <c r="C124" s="32" t="s">
        <v>116</v>
      </c>
      <c r="D124">
        <v>63</v>
      </c>
      <c r="F124" s="33">
        <f>B124+D124</f>
        <v>144</v>
      </c>
    </row>
    <row r="125" spans="1:10" x14ac:dyDescent="0.15">
      <c r="A125" t="s">
        <v>112</v>
      </c>
      <c r="B125">
        <v>84</v>
      </c>
      <c r="C125" s="32" t="s">
        <v>116</v>
      </c>
      <c r="D125">
        <v>41</v>
      </c>
      <c r="F125" s="33">
        <f t="shared" ref="F125:F127" si="18">B125+D125</f>
        <v>125</v>
      </c>
    </row>
    <row r="126" spans="1:10" x14ac:dyDescent="0.15">
      <c r="A126" t="s">
        <v>94</v>
      </c>
      <c r="B126">
        <v>0</v>
      </c>
      <c r="C126" s="32" t="s">
        <v>116</v>
      </c>
      <c r="D126">
        <v>0</v>
      </c>
      <c r="F126" s="33">
        <f t="shared" si="18"/>
        <v>0</v>
      </c>
    </row>
    <row r="127" spans="1:10" x14ac:dyDescent="0.15">
      <c r="A127" t="s">
        <v>115</v>
      </c>
      <c r="B127">
        <v>87</v>
      </c>
      <c r="C127" s="32" t="s">
        <v>116</v>
      </c>
      <c r="D127" s="146">
        <v>100</v>
      </c>
      <c r="F127" s="33">
        <f t="shared" si="18"/>
        <v>187</v>
      </c>
    </row>
    <row r="129" spans="1:6" x14ac:dyDescent="0.15">
      <c r="A129" t="s">
        <v>125</v>
      </c>
    </row>
    <row r="130" spans="1:6" x14ac:dyDescent="0.15">
      <c r="A130" t="s">
        <v>113</v>
      </c>
      <c r="B130">
        <v>57</v>
      </c>
      <c r="C130" s="32" t="s">
        <v>116</v>
      </c>
      <c r="D130">
        <v>524</v>
      </c>
      <c r="F130" s="33">
        <f>B130+D130</f>
        <v>581</v>
      </c>
    </row>
    <row r="131" spans="1:6" x14ac:dyDescent="0.15">
      <c r="A131" t="s">
        <v>112</v>
      </c>
      <c r="B131">
        <v>0</v>
      </c>
      <c r="C131" s="32" t="s">
        <v>116</v>
      </c>
      <c r="D131">
        <v>45</v>
      </c>
      <c r="F131" s="33">
        <f t="shared" ref="F131:F133" si="19">B131+D131</f>
        <v>45</v>
      </c>
    </row>
    <row r="132" spans="1:6" x14ac:dyDescent="0.15">
      <c r="A132" t="s">
        <v>94</v>
      </c>
      <c r="B132">
        <v>0</v>
      </c>
      <c r="C132" s="32" t="s">
        <v>116</v>
      </c>
      <c r="D132">
        <v>0</v>
      </c>
      <c r="F132" s="33">
        <f t="shared" si="19"/>
        <v>0</v>
      </c>
    </row>
    <row r="133" spans="1:6" x14ac:dyDescent="0.15">
      <c r="A133" t="s">
        <v>115</v>
      </c>
      <c r="B133">
        <v>25</v>
      </c>
      <c r="C133" s="32" t="s">
        <v>116</v>
      </c>
      <c r="D133">
        <v>1010</v>
      </c>
      <c r="F133" s="33">
        <f t="shared" si="19"/>
        <v>1035</v>
      </c>
    </row>
  </sheetData>
  <phoneticPr fontId="2"/>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（様式２）R5-R4全駅比較表</vt:lpstr>
      <vt:lpstr>メモ</vt:lpstr>
      <vt:lpstr>'（様式２）R5-R4全駅比較表'!Print_Area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安井 太郎</cp:lastModifiedBy>
  <cp:lastPrinted>2022-06-01T06:57:50Z</cp:lastPrinted>
  <dcterms:created xsi:type="dcterms:W3CDTF">2013-10-17T06:25:56Z</dcterms:created>
  <dcterms:modified xsi:type="dcterms:W3CDTF">2023-06-02T10:24:20Z</dcterms:modified>
</cp:coreProperties>
</file>