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3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655" yWindow="2160" windowWidth="23145" windowHeight="15600" tabRatio="791"/>
  </bookViews>
  <sheets>
    <sheet name="光熱費計算" sheetId="7" r:id="rId1"/>
    <sheet name="更新履歴" sheetId="8" r:id="rId2"/>
    <sheet name="光熱費計算_比較有_0" sheetId="2" state="hidden" r:id="rId3"/>
    <sheet name="光熱費計算_0" sheetId="1" state="hidden" r:id="rId4"/>
  </sheets>
  <definedNames>
    <definedName name="_xlnm.Print_Area" localSheetId="0">光熱費計算!$C$3:$Z$83</definedName>
    <definedName name="_xlnm.Print_Area" localSheetId="3">光熱費計算_0!$C$4:$N$57</definedName>
    <definedName name="_xlnm.Print_Area" localSheetId="2">光熱費計算_比較有_0!$C$3:$T$44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4" i="7" l="1"/>
  <c r="I63" i="7"/>
  <c r="X65" i="7" l="1"/>
  <c r="W65" i="7"/>
  <c r="V65" i="7"/>
  <c r="U65" i="7"/>
  <c r="T65" i="7"/>
  <c r="S65" i="7"/>
  <c r="R65" i="7"/>
  <c r="Q65" i="7"/>
  <c r="P65" i="7"/>
  <c r="O65" i="7"/>
  <c r="P64" i="7"/>
  <c r="O64" i="7"/>
  <c r="X64" i="7"/>
  <c r="W64" i="7"/>
  <c r="V64" i="7"/>
  <c r="U64" i="7"/>
  <c r="T64" i="7"/>
  <c r="S64" i="7"/>
  <c r="R64" i="7"/>
  <c r="Q64" i="7"/>
  <c r="X63" i="7"/>
  <c r="W63" i="7"/>
  <c r="V63" i="7"/>
  <c r="U63" i="7"/>
  <c r="T63" i="7"/>
  <c r="S63" i="7"/>
  <c r="R63" i="7"/>
  <c r="Q63" i="7"/>
  <c r="P63" i="7"/>
  <c r="O63" i="7"/>
  <c r="O44" i="7"/>
  <c r="X46" i="7" l="1"/>
  <c r="W46" i="7"/>
  <c r="V46" i="7"/>
  <c r="U46" i="7"/>
  <c r="T46" i="7"/>
  <c r="S46" i="7"/>
  <c r="R46" i="7"/>
  <c r="Q46" i="7"/>
  <c r="P46" i="7"/>
  <c r="O46" i="7"/>
  <c r="X45" i="7"/>
  <c r="W45" i="7"/>
  <c r="V45" i="7"/>
  <c r="U45" i="7"/>
  <c r="T45" i="7"/>
  <c r="S45" i="7"/>
  <c r="R45" i="7"/>
  <c r="Q45" i="7"/>
  <c r="P45" i="7"/>
  <c r="O45" i="7"/>
  <c r="X44" i="7"/>
  <c r="W44" i="7"/>
  <c r="V44" i="7"/>
  <c r="U44" i="7"/>
  <c r="T44" i="7"/>
  <c r="S44" i="7"/>
  <c r="R44" i="7"/>
  <c r="Q44" i="7"/>
  <c r="P44" i="7"/>
  <c r="Y15" i="7"/>
  <c r="X15" i="7"/>
  <c r="W15" i="7"/>
  <c r="V15" i="7"/>
  <c r="U15" i="7"/>
  <c r="Y14" i="7"/>
  <c r="X14" i="7"/>
  <c r="W14" i="7"/>
  <c r="V14" i="7"/>
  <c r="U14" i="7"/>
  <c r="Y13" i="7"/>
  <c r="X13" i="7"/>
  <c r="W13" i="7"/>
  <c r="V13" i="7"/>
  <c r="U13" i="7"/>
  <c r="T15" i="7"/>
  <c r="T14" i="7"/>
  <c r="T13" i="7"/>
  <c r="S15" i="7"/>
  <c r="S14" i="7"/>
  <c r="S13" i="7"/>
  <c r="R15" i="7"/>
  <c r="R14" i="7"/>
  <c r="R13" i="7"/>
  <c r="Q15" i="7"/>
  <c r="Q14" i="7"/>
  <c r="P15" i="7"/>
  <c r="P14" i="7"/>
  <c r="Q13" i="7"/>
  <c r="P13" i="7"/>
  <c r="H63" i="7" l="1"/>
  <c r="G63" i="7"/>
  <c r="I69" i="7" l="1"/>
  <c r="AM13" i="7" l="1"/>
  <c r="AL13" i="7"/>
  <c r="AK13" i="7"/>
  <c r="AJ13" i="7"/>
  <c r="AJ14" i="7"/>
  <c r="AK14" i="7"/>
  <c r="AL14" i="7"/>
  <c r="AM14" i="7"/>
  <c r="AJ15" i="7" l="1"/>
  <c r="AK15" i="7"/>
  <c r="AL15" i="7"/>
  <c r="AM15" i="7"/>
  <c r="AM44" i="7"/>
  <c r="AL44" i="7"/>
  <c r="AK44" i="7"/>
  <c r="AJ44" i="7"/>
  <c r="AI44" i="7"/>
  <c r="AK45" i="7"/>
  <c r="AM63" i="7"/>
  <c r="AL63" i="7"/>
  <c r="AK63" i="7"/>
  <c r="AJ63" i="7"/>
  <c r="AI63" i="7"/>
  <c r="E63" i="7"/>
  <c r="AL64" i="7" l="1"/>
  <c r="AK64" i="7"/>
  <c r="AI45" i="7"/>
  <c r="AM64" i="7"/>
  <c r="AL46" i="7"/>
  <c r="AJ64" i="7"/>
  <c r="AI46" i="7"/>
  <c r="AI65" i="7"/>
  <c r="AJ65" i="7"/>
  <c r="AK65" i="7"/>
  <c r="AI64" i="7"/>
  <c r="AL65" i="7"/>
  <c r="AM65" i="7"/>
  <c r="AJ45" i="7"/>
  <c r="AJ46" i="7"/>
  <c r="AK46" i="7"/>
  <c r="AM45" i="7"/>
  <c r="AM46" i="7"/>
  <c r="AL45" i="7"/>
  <c r="L63" i="7" l="1"/>
  <c r="K63" i="7"/>
  <c r="J63" i="7"/>
  <c r="AB13" i="2"/>
  <c r="AH63" i="7"/>
  <c r="AG63" i="7"/>
  <c r="AD65" i="7" l="1"/>
  <c r="AD63" i="7"/>
  <c r="AG64" i="7"/>
  <c r="AE63" i="7"/>
  <c r="AH64" i="7"/>
  <c r="AF63" i="7"/>
  <c r="AE65" i="7" l="1"/>
  <c r="AF64" i="7"/>
  <c r="AH65" i="7"/>
  <c r="AF65" i="7"/>
  <c r="AD64" i="7"/>
  <c r="AG65" i="7"/>
  <c r="AE64" i="7"/>
  <c r="AI13" i="7" l="1"/>
  <c r="AG13" i="7"/>
  <c r="AH13" i="7"/>
  <c r="AF13" i="7"/>
  <c r="AD13" i="7"/>
  <c r="AI14" i="7" l="1"/>
  <c r="AF14" i="7"/>
  <c r="AI15" i="7"/>
  <c r="AD14" i="7"/>
  <c r="AE13" i="7"/>
  <c r="AG14" i="7"/>
  <c r="AF15" i="7"/>
  <c r="AH14" i="7"/>
  <c r="AE15" i="7"/>
  <c r="L44" i="7"/>
  <c r="K44" i="7"/>
  <c r="J44" i="7"/>
  <c r="H44" i="7"/>
  <c r="G44" i="7"/>
  <c r="E44" i="7"/>
  <c r="F69" i="7"/>
  <c r="F63" i="7" s="1"/>
  <c r="M63" i="7" s="1"/>
  <c r="AD15" i="7" l="1"/>
  <c r="AG15" i="7"/>
  <c r="AE14" i="7"/>
  <c r="AH15" i="7"/>
  <c r="F44" i="7"/>
  <c r="M44" i="7" s="1"/>
  <c r="AD13" i="2" l="1"/>
  <c r="I31" i="2" l="1"/>
  <c r="H31" i="2"/>
  <c r="G31" i="2"/>
  <c r="F31" i="2"/>
  <c r="E31" i="2"/>
  <c r="AH44" i="7" l="1"/>
  <c r="AH46" i="7" l="1"/>
  <c r="AH45" i="7"/>
  <c r="AD44" i="7"/>
  <c r="AG44" i="7"/>
  <c r="AG46" i="7" l="1"/>
  <c r="AG45" i="7"/>
  <c r="AD45" i="7"/>
  <c r="AD46" i="7"/>
  <c r="AC13" i="2" l="1"/>
  <c r="Y13" i="2" l="1"/>
  <c r="K43" i="2" l="1"/>
  <c r="L43" i="2"/>
  <c r="J43" i="2"/>
  <c r="G43" i="2"/>
  <c r="H43" i="2"/>
  <c r="I43" i="2"/>
  <c r="F43" i="2"/>
  <c r="E43" i="2"/>
  <c r="O43" i="2" l="1"/>
  <c r="G16" i="2" l="1"/>
  <c r="M43" i="2" l="1"/>
  <c r="L37" i="1"/>
  <c r="K37" i="1"/>
  <c r="J37" i="1"/>
  <c r="L36" i="1"/>
  <c r="K36" i="1"/>
  <c r="J36" i="1"/>
  <c r="L35" i="1"/>
  <c r="K35" i="1"/>
  <c r="J35" i="1"/>
  <c r="G35" i="1"/>
  <c r="H35" i="1"/>
  <c r="G36" i="1"/>
  <c r="H36" i="1"/>
  <c r="G37" i="1"/>
  <c r="H37" i="1"/>
  <c r="F36" i="1"/>
  <c r="F37" i="1"/>
  <c r="F35" i="1"/>
  <c r="E36" i="1"/>
  <c r="E37" i="1"/>
  <c r="E35" i="1"/>
  <c r="M37" i="1" l="1"/>
  <c r="M36" i="1"/>
  <c r="M35" i="1"/>
  <c r="AF44" i="7" l="1"/>
  <c r="AE44" i="7"/>
  <c r="AF46" i="7" l="1"/>
  <c r="AE45" i="7"/>
  <c r="AF45" i="7"/>
  <c r="AE46" i="7"/>
</calcChain>
</file>

<file path=xl/sharedStrings.xml><?xml version="1.0" encoding="utf-8"?>
<sst xmlns="http://schemas.openxmlformats.org/spreadsheetml/2006/main" count="483" uniqueCount="162">
  <si>
    <t>■標準入力法　二次エネルギー消費量計算結果</t>
    <rPh sb="1" eb="3">
      <t>ヒョウジュン</t>
    </rPh>
    <rPh sb="3" eb="6">
      <t>ニュウリョクホウ</t>
    </rPh>
    <rPh sb="7" eb="9">
      <t>ニジ</t>
    </rPh>
    <rPh sb="14" eb="17">
      <t>ショウヒリョウ</t>
    </rPh>
    <rPh sb="17" eb="19">
      <t>ケイサン</t>
    </rPh>
    <rPh sb="19" eb="21">
      <t>ケッカ</t>
    </rPh>
    <phoneticPr fontId="1"/>
  </si>
  <si>
    <t>電力</t>
    <rPh sb="0" eb="2">
      <t>デンリョク</t>
    </rPh>
    <phoneticPr fontId="1"/>
  </si>
  <si>
    <t>都市ガス</t>
    <rPh sb="0" eb="2">
      <t>トシ</t>
    </rPh>
    <phoneticPr fontId="1"/>
  </si>
  <si>
    <t>重油</t>
    <rPh sb="0" eb="2">
      <t>ジュウユ</t>
    </rPh>
    <phoneticPr fontId="1"/>
  </si>
  <si>
    <t>灯油</t>
    <rPh sb="0" eb="2">
      <t>トウユ</t>
    </rPh>
    <phoneticPr fontId="1"/>
  </si>
  <si>
    <t>他人から供給された熱</t>
    <rPh sb="0" eb="2">
      <t>タニン</t>
    </rPh>
    <rPh sb="4" eb="6">
      <t>キョウキュウ</t>
    </rPh>
    <rPh sb="9" eb="10">
      <t>ネツ</t>
    </rPh>
    <phoneticPr fontId="1"/>
  </si>
  <si>
    <t>蒸気</t>
    <rPh sb="0" eb="2">
      <t>ジョウキ</t>
    </rPh>
    <phoneticPr fontId="1"/>
  </si>
  <si>
    <t>温水</t>
    <rPh sb="0" eb="2">
      <t>オンスイ</t>
    </rPh>
    <phoneticPr fontId="1"/>
  </si>
  <si>
    <t>冷水</t>
    <rPh sb="0" eb="2">
      <t>レイスイ</t>
    </rPh>
    <phoneticPr fontId="1"/>
  </si>
  <si>
    <t>[L]</t>
    <phoneticPr fontId="1"/>
  </si>
  <si>
    <t>[GJ]</t>
    <phoneticPr fontId="1"/>
  </si>
  <si>
    <t>（デフォルト値）</t>
    <rPh sb="6" eb="7">
      <t>チ</t>
    </rPh>
    <phoneticPr fontId="1"/>
  </si>
  <si>
    <t>[円/kWh]</t>
    <rPh sb="1" eb="2">
      <t>エン</t>
    </rPh>
    <phoneticPr fontId="1"/>
  </si>
  <si>
    <t>[円/L]</t>
    <rPh sb="1" eb="2">
      <t>エン</t>
    </rPh>
    <phoneticPr fontId="1"/>
  </si>
  <si>
    <t>[円/MJ]</t>
    <rPh sb="1" eb="2">
      <t>エン</t>
    </rPh>
    <phoneticPr fontId="1"/>
  </si>
  <si>
    <t>※1</t>
    <phoneticPr fontId="1"/>
  </si>
  <si>
    <t>※2</t>
  </si>
  <si>
    <t>※3</t>
  </si>
  <si>
    <t>※4</t>
  </si>
  <si>
    <t>■推計に使用するエネルギー単価</t>
    <rPh sb="1" eb="3">
      <t>スイケイ</t>
    </rPh>
    <rPh sb="4" eb="6">
      <t>シヨウ</t>
    </rPh>
    <rPh sb="13" eb="15">
      <t>タンカ</t>
    </rPh>
    <phoneticPr fontId="1"/>
  </si>
  <si>
    <t>※デフォルト値以外の単価を使用するときは、　　のセルに入力して下さい。</t>
    <rPh sb="6" eb="7">
      <t>チ</t>
    </rPh>
    <rPh sb="7" eb="9">
      <t>イガイ</t>
    </rPh>
    <rPh sb="10" eb="12">
      <t>タンカ</t>
    </rPh>
    <rPh sb="13" eb="15">
      <t>シヨウ</t>
    </rPh>
    <rPh sb="27" eb="29">
      <t>ニュウリョク</t>
    </rPh>
    <rPh sb="31" eb="32">
      <t>クダ</t>
    </rPh>
    <phoneticPr fontId="1"/>
  </si>
  <si>
    <t>※2：参考都市ガス単価</t>
    <rPh sb="3" eb="5">
      <t>サンコウ</t>
    </rPh>
    <rPh sb="5" eb="7">
      <t>トシ</t>
    </rPh>
    <rPh sb="9" eb="11">
      <t>タンカ</t>
    </rPh>
    <phoneticPr fontId="1"/>
  </si>
  <si>
    <t>※1：参考電力単価</t>
    <rPh sb="3" eb="5">
      <t>サンコウ</t>
    </rPh>
    <rPh sb="5" eb="7">
      <t>デンリョク</t>
    </rPh>
    <rPh sb="7" eb="9">
      <t>タンカ</t>
    </rPh>
    <phoneticPr fontId="1"/>
  </si>
  <si>
    <t>※5</t>
  </si>
  <si>
    <t>※6</t>
  </si>
  <si>
    <t>※7</t>
  </si>
  <si>
    <t>※4：石油情報センター　灯油配達価格（18L）2020/8/24北海道局の値　https://www.enecho.meti.go.jp/statistics/petroleum_and_lpgas/pl007/results.html#headline1（エクセルファイル）</t>
    <rPh sb="3" eb="5">
      <t>セキユ</t>
    </rPh>
    <rPh sb="5" eb="7">
      <t>ジョウホウ</t>
    </rPh>
    <rPh sb="12" eb="14">
      <t>トウユ</t>
    </rPh>
    <rPh sb="14" eb="16">
      <t>ハイタツ</t>
    </rPh>
    <rPh sb="16" eb="18">
      <t>カカク</t>
    </rPh>
    <rPh sb="32" eb="35">
      <t>ホッカイドウ</t>
    </rPh>
    <rPh sb="35" eb="36">
      <t>キョク</t>
    </rPh>
    <rPh sb="37" eb="38">
      <t>アタイ</t>
    </rPh>
    <phoneticPr fontId="1"/>
  </si>
  <si>
    <t>※標準入力法の計算結果を　　　のセルに入力して下さい。</t>
    <rPh sb="1" eb="3">
      <t>ヒョウジュン</t>
    </rPh>
    <rPh sb="3" eb="6">
      <t>ニュウリョクホウ</t>
    </rPh>
    <rPh sb="7" eb="9">
      <t>ケイサン</t>
    </rPh>
    <rPh sb="9" eb="11">
      <t>ケッカ</t>
    </rPh>
    <rPh sb="19" eb="21">
      <t>ニュウリョク</t>
    </rPh>
    <rPh sb="23" eb="24">
      <t>クダ</t>
    </rPh>
    <phoneticPr fontId="1"/>
  </si>
  <si>
    <t>※3：石油情報センター　産業用A重油　月次調査　小型ローリー納入（令和2年6月）の値　https://www.enecho.meti.go.jp/statistics/petroleum_and_lpgas/pl007/results.html#headline3（エクセルファイル）</t>
    <phoneticPr fontId="1"/>
  </si>
  <si>
    <t>建物全体（計算結果）-1</t>
    <rPh sb="0" eb="2">
      <t>タテモノ</t>
    </rPh>
    <rPh sb="2" eb="4">
      <t>ゼンタイ</t>
    </rPh>
    <rPh sb="5" eb="7">
      <t>ケイサン</t>
    </rPh>
    <rPh sb="7" eb="9">
      <t>ケッカ</t>
    </rPh>
    <phoneticPr fontId="1"/>
  </si>
  <si>
    <t>建物全体（計算結果）-2</t>
    <rPh sb="0" eb="2">
      <t>タテモノ</t>
    </rPh>
    <rPh sb="2" eb="4">
      <t>ゼンタイ</t>
    </rPh>
    <rPh sb="5" eb="7">
      <t>ケイサン</t>
    </rPh>
    <rPh sb="7" eb="9">
      <t>ケッカ</t>
    </rPh>
    <phoneticPr fontId="1"/>
  </si>
  <si>
    <t>建物全体（計算結果）-3</t>
    <rPh sb="0" eb="2">
      <t>タテモノ</t>
    </rPh>
    <rPh sb="2" eb="4">
      <t>ゼンタイ</t>
    </rPh>
    <rPh sb="5" eb="7">
      <t>ケイサン</t>
    </rPh>
    <rPh sb="7" eb="9">
      <t>ケッカ</t>
    </rPh>
    <phoneticPr fontId="1"/>
  </si>
  <si>
    <t>※5、6、7：札幌版省エネ技術手帳ver.2</t>
    <rPh sb="7" eb="9">
      <t>サッポロ</t>
    </rPh>
    <rPh sb="9" eb="10">
      <t>バン</t>
    </rPh>
    <rPh sb="10" eb="11">
      <t>ショウ</t>
    </rPh>
    <rPh sb="13" eb="15">
      <t>ギジュツ</t>
    </rPh>
    <rPh sb="15" eb="17">
      <t>テチョウ</t>
    </rPh>
    <phoneticPr fontId="1"/>
  </si>
  <si>
    <t>■推定光熱費</t>
    <rPh sb="1" eb="3">
      <t>スイテイ</t>
    </rPh>
    <rPh sb="3" eb="6">
      <t>コウネツヒ</t>
    </rPh>
    <phoneticPr fontId="1"/>
  </si>
  <si>
    <t>設定単価</t>
    <rPh sb="0" eb="2">
      <t>セッテイ</t>
    </rPh>
    <rPh sb="2" eb="4">
      <t>タンカ</t>
    </rPh>
    <phoneticPr fontId="1"/>
  </si>
  <si>
    <t>合計</t>
    <rPh sb="0" eb="2">
      <t>ゴウケイ</t>
    </rPh>
    <phoneticPr fontId="1"/>
  </si>
  <si>
    <t>　設定単価の欄に記入すると、記入した値で計算されます。</t>
    <rPh sb="1" eb="3">
      <t>セッテイ</t>
    </rPh>
    <rPh sb="3" eb="5">
      <t>タンカ</t>
    </rPh>
    <rPh sb="6" eb="7">
      <t>ラン</t>
    </rPh>
    <rPh sb="8" eb="10">
      <t>キニュウ</t>
    </rPh>
    <rPh sb="14" eb="16">
      <t>キニュウ</t>
    </rPh>
    <rPh sb="18" eb="19">
      <t>アタイ</t>
    </rPh>
    <rPh sb="20" eb="22">
      <t>ケイサン</t>
    </rPh>
    <phoneticPr fontId="1"/>
  </si>
  <si>
    <t>[MWh]</t>
    <phoneticPr fontId="1"/>
  </si>
  <si>
    <t>[千円/年]</t>
    <rPh sb="1" eb="2">
      <t>セン</t>
    </rPh>
    <rPh sb="2" eb="3">
      <t>エン</t>
    </rPh>
    <rPh sb="4" eb="5">
      <t>ネン</t>
    </rPh>
    <phoneticPr fontId="1"/>
  </si>
  <si>
    <r>
      <t>[m</t>
    </r>
    <r>
      <rPr>
        <vertAlign val="superscript"/>
        <sz val="10"/>
        <color theme="1"/>
        <rFont val="游ゴシック"/>
        <family val="3"/>
        <charset val="128"/>
        <scheme val="minor"/>
      </rPr>
      <t>3</t>
    </r>
    <r>
      <rPr>
        <sz val="10"/>
        <color theme="1"/>
        <rFont val="游ゴシック"/>
        <family val="3"/>
        <charset val="128"/>
        <scheme val="minor"/>
      </rPr>
      <t>]</t>
    </r>
    <phoneticPr fontId="1"/>
  </si>
  <si>
    <r>
      <t>[円/m</t>
    </r>
    <r>
      <rPr>
        <vertAlign val="superscript"/>
        <sz val="10"/>
        <color theme="1"/>
        <rFont val="游ゴシック"/>
        <family val="3"/>
        <charset val="128"/>
        <scheme val="minor"/>
      </rPr>
      <t>3</t>
    </r>
    <r>
      <rPr>
        <sz val="10"/>
        <color theme="1"/>
        <rFont val="游ゴシック"/>
        <family val="3"/>
        <charset val="128"/>
        <scheme val="minor"/>
      </rPr>
      <t>]</t>
    </r>
    <rPh sb="1" eb="2">
      <t>エン</t>
    </rPh>
    <phoneticPr fontId="1"/>
  </si>
  <si>
    <t>建築物の光熱費の見える化ツール　推定光熱費の算定</t>
    <rPh sb="0" eb="3">
      <t>ケンチクブツ</t>
    </rPh>
    <rPh sb="4" eb="7">
      <t>コウネツヒ</t>
    </rPh>
    <rPh sb="8" eb="9">
      <t>ミ</t>
    </rPh>
    <rPh sb="11" eb="12">
      <t>カ</t>
    </rPh>
    <rPh sb="16" eb="18">
      <t>スイテイ</t>
    </rPh>
    <rPh sb="18" eb="21">
      <t>コウネツヒ</t>
    </rPh>
    <rPh sb="22" eb="24">
      <t>サンテイ</t>
    </rPh>
    <phoneticPr fontId="1"/>
  </si>
  <si>
    <t>計算-1</t>
    <rPh sb="0" eb="2">
      <t>ケイサン</t>
    </rPh>
    <phoneticPr fontId="1"/>
  </si>
  <si>
    <t>計算-2</t>
    <rPh sb="0" eb="2">
      <t>ケイサン</t>
    </rPh>
    <phoneticPr fontId="1"/>
  </si>
  <si>
    <t>計算-3</t>
    <rPh sb="0" eb="2">
      <t>ケイサン</t>
    </rPh>
    <phoneticPr fontId="1"/>
  </si>
  <si>
    <t>一次エネルギー換算係数</t>
    <rPh sb="0" eb="2">
      <t>イチジ</t>
    </rPh>
    <rPh sb="7" eb="9">
      <t>カンサン</t>
    </rPh>
    <rPh sb="9" eb="11">
      <t>ケイスウ</t>
    </rPh>
    <phoneticPr fontId="1"/>
  </si>
  <si>
    <t>単位</t>
    <rPh sb="0" eb="2">
      <t>タンイ</t>
    </rPh>
    <phoneticPr fontId="1"/>
  </si>
  <si>
    <t>MJ/MJ</t>
    <phoneticPr fontId="1"/>
  </si>
  <si>
    <t>MJ/kWh</t>
    <phoneticPr fontId="1"/>
  </si>
  <si>
    <t>MJ/m3</t>
    <phoneticPr fontId="1"/>
  </si>
  <si>
    <t>MJ/L</t>
    <phoneticPr fontId="1"/>
  </si>
  <si>
    <t>延床面積</t>
    <rPh sb="0" eb="4">
      <t>ノベユカメンセキ</t>
    </rPh>
    <phoneticPr fontId="1"/>
  </si>
  <si>
    <t>[m2]</t>
    <phoneticPr fontId="1"/>
  </si>
  <si>
    <t>計算建物</t>
    <rPh sb="0" eb="2">
      <t>ケイサン</t>
    </rPh>
    <rPh sb="2" eb="4">
      <t>タテモノ</t>
    </rPh>
    <phoneticPr fontId="1"/>
  </si>
  <si>
    <t>全体　BEI</t>
    <rPh sb="0" eb="2">
      <t>ゼンタイ</t>
    </rPh>
    <phoneticPr fontId="1"/>
  </si>
  <si>
    <r>
      <t>m</t>
    </r>
    <r>
      <rPr>
        <vertAlign val="superscript"/>
        <sz val="10"/>
        <color theme="1"/>
        <rFont val="游ゴシック"/>
        <family val="3"/>
        <charset val="128"/>
        <scheme val="minor"/>
      </rPr>
      <t>2</t>
    </r>
    <r>
      <rPr>
        <sz val="10"/>
        <color theme="1"/>
        <rFont val="游ゴシック"/>
        <family val="3"/>
        <charset val="128"/>
        <scheme val="minor"/>
      </rPr>
      <t>当り一次ｴﾈﾙｷﾞｰ消費量</t>
    </r>
    <phoneticPr fontId="1"/>
  </si>
  <si>
    <r>
      <t>計算結果のm</t>
    </r>
    <r>
      <rPr>
        <vertAlign val="superscript"/>
        <sz val="8"/>
        <color theme="1"/>
        <rFont val="游ゴシック"/>
        <family val="3"/>
        <charset val="128"/>
        <scheme val="minor"/>
      </rPr>
      <t>2</t>
    </r>
    <r>
      <rPr>
        <sz val="8"/>
        <color theme="1"/>
        <rFont val="游ゴシック"/>
        <family val="3"/>
        <charset val="128"/>
        <scheme val="minor"/>
      </rPr>
      <t>当り一次ｴﾈﾙｷﾞｰ消費量</t>
    </r>
    <rPh sb="0" eb="2">
      <t>ケイサン</t>
    </rPh>
    <rPh sb="2" eb="4">
      <t>ケッカ</t>
    </rPh>
    <rPh sb="7" eb="8">
      <t>アタリ</t>
    </rPh>
    <rPh sb="9" eb="11">
      <t>イチジ</t>
    </rPh>
    <rPh sb="17" eb="20">
      <t>ショウヒリョウ</t>
    </rPh>
    <phoneticPr fontId="1"/>
  </si>
  <si>
    <t>一次ｴﾈﾙｷﾞｰ消費量（その他含む）</t>
    <rPh sb="0" eb="2">
      <t>イチジ</t>
    </rPh>
    <rPh sb="8" eb="11">
      <t>ショウヒリョウ</t>
    </rPh>
    <rPh sb="14" eb="15">
      <t>タ</t>
    </rPh>
    <rPh sb="15" eb="16">
      <t>フク</t>
    </rPh>
    <phoneticPr fontId="1"/>
  </si>
  <si>
    <t>計算結果の全体BEI</t>
    <rPh sb="0" eb="2">
      <t>ケイサン</t>
    </rPh>
    <rPh sb="2" eb="4">
      <t>ケッカ</t>
    </rPh>
    <rPh sb="5" eb="7">
      <t>ゼンタイ</t>
    </rPh>
    <phoneticPr fontId="1"/>
  </si>
  <si>
    <r>
      <t>[m</t>
    </r>
    <r>
      <rPr>
        <vertAlign val="superscript"/>
        <sz val="9"/>
        <color theme="1"/>
        <rFont val="游ゴシック"/>
        <family val="3"/>
        <charset val="128"/>
        <scheme val="minor"/>
      </rPr>
      <t>3</t>
    </r>
    <r>
      <rPr>
        <sz val="9"/>
        <color theme="1"/>
        <rFont val="游ゴシック"/>
        <family val="3"/>
        <charset val="128"/>
        <scheme val="minor"/>
      </rPr>
      <t>]</t>
    </r>
    <phoneticPr fontId="1"/>
  </si>
  <si>
    <r>
      <t>[MJ/(m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･年)]</t>
    </r>
    <rPh sb="8" eb="9">
      <t>ネン</t>
    </rPh>
    <phoneticPr fontId="1"/>
  </si>
  <si>
    <r>
      <t>kg-CO</t>
    </r>
    <r>
      <rPr>
        <vertAlign val="subscript"/>
        <sz val="8"/>
        <color theme="1"/>
        <rFont val="游ゴシック"/>
        <family val="3"/>
        <charset val="128"/>
        <scheme val="minor"/>
      </rPr>
      <t>2</t>
    </r>
    <r>
      <rPr>
        <sz val="8"/>
        <color theme="1"/>
        <rFont val="游ゴシック"/>
        <family val="3"/>
        <charset val="128"/>
        <scheme val="minor"/>
      </rPr>
      <t>/kWh</t>
    </r>
    <phoneticPr fontId="1"/>
  </si>
  <si>
    <r>
      <t>kg-CO2/m</t>
    </r>
    <r>
      <rPr>
        <vertAlign val="superscript"/>
        <sz val="8"/>
        <color theme="1"/>
        <rFont val="游ゴシック"/>
        <family val="3"/>
        <charset val="128"/>
        <scheme val="minor"/>
      </rPr>
      <t>3</t>
    </r>
    <phoneticPr fontId="1"/>
  </si>
  <si>
    <r>
      <t>kg-CO</t>
    </r>
    <r>
      <rPr>
        <vertAlign val="subscript"/>
        <sz val="8"/>
        <color theme="1"/>
        <rFont val="游ゴシック"/>
        <family val="3"/>
        <charset val="128"/>
        <scheme val="minor"/>
      </rPr>
      <t>2</t>
    </r>
    <r>
      <rPr>
        <sz val="8"/>
        <color theme="1"/>
        <rFont val="游ゴシック"/>
        <family val="3"/>
        <charset val="128"/>
        <scheme val="minor"/>
      </rPr>
      <t>/L</t>
    </r>
    <phoneticPr fontId="1"/>
  </si>
  <si>
    <r>
      <t>t-CO</t>
    </r>
    <r>
      <rPr>
        <vertAlign val="subscript"/>
        <sz val="8"/>
        <color theme="1"/>
        <rFont val="游ゴシック"/>
        <family val="3"/>
        <charset val="128"/>
        <scheme val="minor"/>
      </rPr>
      <t>2</t>
    </r>
    <r>
      <rPr>
        <sz val="8"/>
        <color theme="1"/>
        <rFont val="游ゴシック"/>
        <family val="3"/>
        <charset val="128"/>
        <scheme val="minor"/>
      </rPr>
      <t>/GJ</t>
    </r>
    <phoneticPr fontId="1"/>
  </si>
  <si>
    <t>[t-CO2]</t>
    <phoneticPr fontId="1"/>
  </si>
  <si>
    <t>ＬＰガス</t>
  </si>
  <si>
    <t>ＬＰガス</t>
    <phoneticPr fontId="1"/>
  </si>
  <si>
    <t>[L]</t>
  </si>
  <si>
    <t>MJ/m3</t>
  </si>
  <si>
    <t>[千円/年]</t>
    <rPh sb="1" eb="3">
      <t>センエン</t>
    </rPh>
    <rPh sb="4" eb="5">
      <t>ネン</t>
    </rPh>
    <phoneticPr fontId="1"/>
  </si>
  <si>
    <r>
      <t>kg-CO</t>
    </r>
    <r>
      <rPr>
        <vertAlign val="subscript"/>
        <sz val="8"/>
        <color theme="1"/>
        <rFont val="游ゴシック"/>
        <family val="3"/>
        <charset val="128"/>
        <scheme val="minor"/>
      </rPr>
      <t>2</t>
    </r>
    <r>
      <rPr>
        <sz val="8"/>
        <color theme="1"/>
        <rFont val="游ゴシック"/>
        <family val="3"/>
        <charset val="128"/>
        <scheme val="minor"/>
      </rPr>
      <t>/kg</t>
    </r>
    <phoneticPr fontId="1"/>
  </si>
  <si>
    <t>※9：DECC (Data-base for Energy Consumption of Commercial buildings)、日本サステナブル建築協会に設置された「非住宅建築物の環境関連データベース委員会」により調査・分析された、建築物のエネルギーや水使用量に関するデータベース、示した値は北海道の延床面積2,000以上10,000m2未満の事務所建物の年間単位面積当りの平均値（2015～2016年度データ）</t>
    <rPh sb="67" eb="69">
      <t>ニホン</t>
    </rPh>
    <rPh sb="75" eb="77">
      <t>ケンチク</t>
    </rPh>
    <rPh sb="77" eb="79">
      <t>キョウカイ</t>
    </rPh>
    <rPh sb="80" eb="82">
      <t>セッチ</t>
    </rPh>
    <rPh sb="86" eb="87">
      <t>ヒ</t>
    </rPh>
    <rPh sb="87" eb="89">
      <t>ジュウタク</t>
    </rPh>
    <rPh sb="89" eb="92">
      <t>ケンチクブツ</t>
    </rPh>
    <rPh sb="93" eb="95">
      <t>カンキョウ</t>
    </rPh>
    <rPh sb="95" eb="97">
      <t>カンレン</t>
    </rPh>
    <rPh sb="103" eb="106">
      <t>イインカイ</t>
    </rPh>
    <rPh sb="110" eb="112">
      <t>チョウサ</t>
    </rPh>
    <rPh sb="113" eb="115">
      <t>ブンセキ</t>
    </rPh>
    <rPh sb="119" eb="122">
      <t>ケンチクブツ</t>
    </rPh>
    <rPh sb="129" eb="130">
      <t>ミズ</t>
    </rPh>
    <rPh sb="130" eb="133">
      <t>シヨウリョウ</t>
    </rPh>
    <rPh sb="134" eb="135">
      <t>カン</t>
    </rPh>
    <rPh sb="144" eb="145">
      <t>シメ</t>
    </rPh>
    <rPh sb="147" eb="148">
      <t>アタイ</t>
    </rPh>
    <rPh sb="149" eb="152">
      <t>ホッカイドウ</t>
    </rPh>
    <rPh sb="153" eb="154">
      <t>ノベ</t>
    </rPh>
    <rPh sb="154" eb="157">
      <t>ユカメンセキ</t>
    </rPh>
    <rPh sb="162" eb="164">
      <t>イジョウ</t>
    </rPh>
    <rPh sb="172" eb="174">
      <t>ミマン</t>
    </rPh>
    <rPh sb="175" eb="178">
      <t>ジムショ</t>
    </rPh>
    <rPh sb="178" eb="180">
      <t>タテモノ</t>
    </rPh>
    <rPh sb="181" eb="183">
      <t>ネンカン</t>
    </rPh>
    <rPh sb="183" eb="185">
      <t>タンイ</t>
    </rPh>
    <rPh sb="185" eb="187">
      <t>メンセキ</t>
    </rPh>
    <rPh sb="187" eb="188">
      <t>アタ</t>
    </rPh>
    <rPh sb="190" eb="193">
      <t>ヘイキンチ</t>
    </rPh>
    <rPh sb="203" eb="205">
      <t>ネンド</t>
    </rPh>
    <phoneticPr fontId="1"/>
  </si>
  <si>
    <t>※10：電力は北海道電力の2019年度のCO2排出クレジット、非化石証書購入、再生可能エネルギー固定価格買取制度（FIT）に伴う調整等を反映していない値、都市ガスは北海道ガスの値、その他は環境省ホームページに掲載されている算定・報告・公表制度における排出係数一覧の値</t>
    <rPh sb="4" eb="6">
      <t>デンリョク</t>
    </rPh>
    <rPh sb="7" eb="10">
      <t>ホッカイドウ</t>
    </rPh>
    <rPh sb="10" eb="12">
      <t>デンリョク</t>
    </rPh>
    <rPh sb="17" eb="19">
      <t>ネンド</t>
    </rPh>
    <rPh sb="77" eb="79">
      <t>トシ</t>
    </rPh>
    <rPh sb="82" eb="85">
      <t>ホッカイドウ</t>
    </rPh>
    <rPh sb="88" eb="89">
      <t>アタイ</t>
    </rPh>
    <rPh sb="92" eb="93">
      <t>ホカ</t>
    </rPh>
    <rPh sb="94" eb="97">
      <t>カンキョウショウ</t>
    </rPh>
    <rPh sb="104" eb="106">
      <t>ケイサイ</t>
    </rPh>
    <rPh sb="111" eb="113">
      <t>サンテイ</t>
    </rPh>
    <rPh sb="114" eb="116">
      <t>ホウコク</t>
    </rPh>
    <rPh sb="117" eb="119">
      <t>コウヒョウ</t>
    </rPh>
    <rPh sb="119" eb="121">
      <t>セイド</t>
    </rPh>
    <rPh sb="125" eb="127">
      <t>ハイシュツ</t>
    </rPh>
    <rPh sb="127" eb="129">
      <t>ケイスウ</t>
    </rPh>
    <rPh sb="129" eb="131">
      <t>イチラン</t>
    </rPh>
    <rPh sb="132" eb="133">
      <t>アタイ</t>
    </rPh>
    <phoneticPr fontId="1"/>
  </si>
  <si>
    <t>※11：日本LPガス協会ホームページ</t>
    <rPh sb="4" eb="6">
      <t>ニホン</t>
    </rPh>
    <rPh sb="10" eb="12">
      <t>キョウカイ</t>
    </rPh>
    <phoneticPr fontId="1"/>
  </si>
  <si>
    <r>
      <t>(0.531kg/L)</t>
    </r>
    <r>
      <rPr>
        <vertAlign val="superscript"/>
        <sz val="10"/>
        <color theme="1"/>
        <rFont val="游ゴシック"/>
        <family val="3"/>
        <charset val="128"/>
        <scheme val="minor"/>
      </rPr>
      <t>※11</t>
    </r>
    <phoneticPr fontId="1"/>
  </si>
  <si>
    <r>
      <t>二酸化炭素排出係数</t>
    </r>
    <r>
      <rPr>
        <vertAlign val="superscript"/>
        <sz val="8"/>
        <color theme="1"/>
        <rFont val="游ゴシック"/>
        <family val="3"/>
        <charset val="128"/>
        <scheme val="minor"/>
      </rPr>
      <t>※10</t>
    </r>
    <rPh sb="0" eb="3">
      <t>ニサンカ</t>
    </rPh>
    <rPh sb="3" eb="5">
      <t>タンソ</t>
    </rPh>
    <rPh sb="5" eb="7">
      <t>ハイシュツ</t>
    </rPh>
    <rPh sb="7" eb="9">
      <t>ケイスウ</t>
    </rPh>
    <phoneticPr fontId="1"/>
  </si>
  <si>
    <t>※12：DECC データの北海道の延床面積2,000以上10,000m2未満の事務所建物のエネルギー源別年間単位面積当りの平均値（2015～2016年度データ）にエネルギー源別単価（デフォルト値）と計算建物の延床面積を乗じて算出した値</t>
    <rPh sb="50" eb="51">
      <t>ゲン</t>
    </rPh>
    <rPh sb="51" eb="52">
      <t>ベツ</t>
    </rPh>
    <rPh sb="86" eb="87">
      <t>ゲン</t>
    </rPh>
    <rPh sb="87" eb="88">
      <t>ベツ</t>
    </rPh>
    <rPh sb="88" eb="90">
      <t>タンカ</t>
    </rPh>
    <rPh sb="96" eb="97">
      <t>チ</t>
    </rPh>
    <rPh sb="99" eb="101">
      <t>ケイサン</t>
    </rPh>
    <rPh sb="101" eb="103">
      <t>タテモノ</t>
    </rPh>
    <rPh sb="104" eb="105">
      <t>ノベ</t>
    </rPh>
    <rPh sb="105" eb="108">
      <t>ユカメンセキ</t>
    </rPh>
    <rPh sb="109" eb="110">
      <t>ジョウ</t>
    </rPh>
    <rPh sb="112" eb="114">
      <t>サンシュツ</t>
    </rPh>
    <rPh sb="116" eb="117">
      <t>アタイ</t>
    </rPh>
    <phoneticPr fontId="1"/>
  </si>
  <si>
    <t>計算結果の二酸化炭素排出量</t>
    <phoneticPr fontId="1"/>
  </si>
  <si>
    <t>二酸化炭素排出量</t>
    <rPh sb="0" eb="3">
      <t>ニサンカ</t>
    </rPh>
    <rPh sb="3" eb="5">
      <t>タンソ</t>
    </rPh>
    <rPh sb="5" eb="8">
      <t>ハイシュツリョウ</t>
    </rPh>
    <phoneticPr fontId="1"/>
  </si>
  <si>
    <t>[t-CO2]</t>
  </si>
  <si>
    <r>
      <t>（参考）DECCデータから算出した北海道の事務所のm2当り平均値に計算建物の延床面積を乗じたCO2排出量</t>
    </r>
    <r>
      <rPr>
        <vertAlign val="superscript"/>
        <sz val="8"/>
        <color theme="1"/>
        <rFont val="游ゴシック"/>
        <family val="3"/>
        <charset val="128"/>
        <scheme val="minor"/>
      </rPr>
      <t>※9</t>
    </r>
    <rPh sb="1" eb="3">
      <t>サンコウ</t>
    </rPh>
    <rPh sb="49" eb="52">
      <t>ハイシュツリョウ</t>
    </rPh>
    <phoneticPr fontId="1"/>
  </si>
  <si>
    <r>
      <t>（参考）DECCデータから算出した北海道の事務所の平均値</t>
    </r>
    <r>
      <rPr>
        <vertAlign val="superscript"/>
        <sz val="9"/>
        <color theme="1"/>
        <rFont val="游ゴシック"/>
        <family val="3"/>
        <charset val="128"/>
        <scheme val="minor"/>
      </rPr>
      <t>※9</t>
    </r>
    <rPh sb="1" eb="3">
      <t>サンコウ</t>
    </rPh>
    <rPh sb="13" eb="15">
      <t>サンシュツ</t>
    </rPh>
    <rPh sb="17" eb="20">
      <t>ホッカイドウ</t>
    </rPh>
    <rPh sb="21" eb="24">
      <t>ジムショ</t>
    </rPh>
    <rPh sb="25" eb="28">
      <t>ヘイキンチ</t>
    </rPh>
    <phoneticPr fontId="1"/>
  </si>
  <si>
    <r>
      <t>（参考）DECCデータから算出した北海道の事務所のm2当り平均値に計算建物の延床面積を乗じた光熱費</t>
    </r>
    <r>
      <rPr>
        <vertAlign val="superscript"/>
        <sz val="8"/>
        <color theme="1"/>
        <rFont val="游ゴシック"/>
        <family val="3"/>
        <charset val="128"/>
        <scheme val="minor"/>
      </rPr>
      <t>※12</t>
    </r>
    <rPh sb="1" eb="3">
      <t>サンコウ</t>
    </rPh>
    <rPh sb="27" eb="28">
      <t>アタ</t>
    </rPh>
    <rPh sb="33" eb="35">
      <t>ケイサン</t>
    </rPh>
    <rPh sb="35" eb="37">
      <t>タテモノ</t>
    </rPh>
    <rPh sb="38" eb="39">
      <t>ノベ</t>
    </rPh>
    <rPh sb="39" eb="42">
      <t>ユカメンセキ</t>
    </rPh>
    <rPh sb="43" eb="44">
      <t>ジョウ</t>
    </rPh>
    <rPh sb="46" eb="49">
      <t>コウネツヒ</t>
    </rPh>
    <phoneticPr fontId="1"/>
  </si>
  <si>
    <t>[m2]</t>
  </si>
  <si>
    <t>建物全体（計算結果）</t>
    <rPh sb="0" eb="2">
      <t>タテモノ</t>
    </rPh>
    <rPh sb="2" eb="4">
      <t>ゼンタイ</t>
    </rPh>
    <rPh sb="5" eb="7">
      <t>ケイサン</t>
    </rPh>
    <rPh sb="7" eb="9">
      <t>ケッカ</t>
    </rPh>
    <phoneticPr fontId="1"/>
  </si>
  <si>
    <t>※2</t>
    <phoneticPr fontId="1"/>
  </si>
  <si>
    <t>※2：札幌版省エネ技術手帳ver.2</t>
    <rPh sb="3" eb="5">
      <t>サッポロ</t>
    </rPh>
    <rPh sb="5" eb="6">
      <t>バン</t>
    </rPh>
    <rPh sb="6" eb="7">
      <t>ショウ</t>
    </rPh>
    <rPh sb="9" eb="11">
      <t>ギジュツ</t>
    </rPh>
    <rPh sb="11" eb="13">
      <t>テチョウ</t>
    </rPh>
    <phoneticPr fontId="1"/>
  </si>
  <si>
    <t>※1：札幌市「令和元年度　事業者の省エネルギー対策状況に関するアンケート調査結果」エネルギー源別単価の中央値</t>
    <rPh sb="3" eb="6">
      <t>サッポロシサンコウデンリョクタンカ</t>
    </rPh>
    <rPh sb="46" eb="47">
      <t>ゲン</t>
    </rPh>
    <rPh sb="47" eb="48">
      <t>ベツ</t>
    </rPh>
    <rPh sb="48" eb="50">
      <t>タンカ</t>
    </rPh>
    <rPh sb="51" eb="54">
      <t>チュウオウチ</t>
    </rPh>
    <phoneticPr fontId="1"/>
  </si>
  <si>
    <t>（参考）CASBEE札幌　令和元年度届出</t>
    <phoneticPr fontId="1"/>
  </si>
  <si>
    <t>事務所</t>
    <rPh sb="0" eb="3">
      <t>ジムショ</t>
    </rPh>
    <phoneticPr fontId="1"/>
  </si>
  <si>
    <t>学校</t>
    <rPh sb="0" eb="2">
      <t>ガッコウ</t>
    </rPh>
    <phoneticPr fontId="1"/>
  </si>
  <si>
    <t>物販店</t>
    <rPh sb="0" eb="3">
      <t>ブッパンテン</t>
    </rPh>
    <phoneticPr fontId="1"/>
  </si>
  <si>
    <t>集会所</t>
    <rPh sb="0" eb="3">
      <t>シュウカイショ</t>
    </rPh>
    <phoneticPr fontId="1"/>
  </si>
  <si>
    <t>工場</t>
    <rPh sb="0" eb="2">
      <t>コウジョウ</t>
    </rPh>
    <phoneticPr fontId="1"/>
  </si>
  <si>
    <t>病院</t>
    <rPh sb="0" eb="2">
      <t>ビョウイン</t>
    </rPh>
    <phoneticPr fontId="1"/>
  </si>
  <si>
    <t>ホテル</t>
    <phoneticPr fontId="1"/>
  </si>
  <si>
    <t>集合住宅</t>
    <rPh sb="0" eb="2">
      <t>シュウゴウ</t>
    </rPh>
    <rPh sb="2" eb="4">
      <t>ジュウタク</t>
    </rPh>
    <phoneticPr fontId="1"/>
  </si>
  <si>
    <t>平均</t>
    <rPh sb="0" eb="2">
      <t>ヘイキン</t>
    </rPh>
    <phoneticPr fontId="1"/>
  </si>
  <si>
    <t>最低</t>
    <rPh sb="0" eb="2">
      <t>サイテイ</t>
    </rPh>
    <phoneticPr fontId="1"/>
  </si>
  <si>
    <t>最高</t>
    <rPh sb="0" eb="2">
      <t>サイコウ</t>
    </rPh>
    <phoneticPr fontId="1"/>
  </si>
  <si>
    <t>-</t>
    <phoneticPr fontId="1"/>
  </si>
  <si>
    <t>エネルギー源</t>
    <rPh sb="5" eb="6">
      <t>ゲン</t>
    </rPh>
    <phoneticPr fontId="1"/>
  </si>
  <si>
    <t>建物</t>
    <rPh sb="0" eb="2">
      <t>タテモノ</t>
    </rPh>
    <phoneticPr fontId="1"/>
  </si>
  <si>
    <t>用途</t>
    <rPh sb="0" eb="2">
      <t>ヨウト</t>
    </rPh>
    <phoneticPr fontId="1"/>
  </si>
  <si>
    <t>75%値</t>
    <rPh sb="3" eb="4">
      <t>チ</t>
    </rPh>
    <phoneticPr fontId="1"/>
  </si>
  <si>
    <t>25%値</t>
    <rPh sb="3" eb="4">
      <t>チ</t>
    </rPh>
    <phoneticPr fontId="1"/>
  </si>
  <si>
    <t>事務所（金融業・保険業）</t>
    <rPh sb="0" eb="3">
      <t>ジムショ</t>
    </rPh>
    <rPh sb="4" eb="7">
      <t>キンユウギョウ</t>
    </rPh>
    <rPh sb="8" eb="11">
      <t>ホケンギョウ</t>
    </rPh>
    <phoneticPr fontId="1"/>
  </si>
  <si>
    <t>学校（教育・学習支援業）</t>
    <rPh sb="0" eb="2">
      <t>ガッコウ</t>
    </rPh>
    <rPh sb="3" eb="5">
      <t>キョウイク</t>
    </rPh>
    <rPh sb="6" eb="8">
      <t>ガクシュウ</t>
    </rPh>
    <rPh sb="8" eb="10">
      <t>シエン</t>
    </rPh>
    <rPh sb="10" eb="11">
      <t>ギョウ</t>
    </rPh>
    <phoneticPr fontId="1"/>
  </si>
  <si>
    <t>物販店（小売業）</t>
    <rPh sb="0" eb="3">
      <t>ブッパンテン</t>
    </rPh>
    <rPh sb="4" eb="7">
      <t>コウリギョウ</t>
    </rPh>
    <phoneticPr fontId="1"/>
  </si>
  <si>
    <t>病院（医療・福祉）</t>
    <rPh sb="0" eb="2">
      <t>ビョウイン</t>
    </rPh>
    <rPh sb="3" eb="5">
      <t>イリョウ</t>
    </rPh>
    <rPh sb="6" eb="8">
      <t>フクシ</t>
    </rPh>
    <phoneticPr fontId="1"/>
  </si>
  <si>
    <t>ホテル（宿泊業）</t>
    <rPh sb="4" eb="6">
      <t>シュクハク</t>
    </rPh>
    <rPh sb="6" eb="7">
      <t>ギョウ</t>
    </rPh>
    <phoneticPr fontId="1"/>
  </si>
  <si>
    <t>（参考）平成27年度環境保全行動計画報告結果ﾃﾞｰﾀを用いた光熱費</t>
    <rPh sb="1" eb="3">
      <t>サンコウ</t>
    </rPh>
    <rPh sb="4" eb="6">
      <t>ヘイセイ</t>
    </rPh>
    <rPh sb="8" eb="10">
      <t>ネンド</t>
    </rPh>
    <rPh sb="10" eb="12">
      <t>カンキョウ</t>
    </rPh>
    <rPh sb="12" eb="14">
      <t>ホゼン</t>
    </rPh>
    <rPh sb="14" eb="16">
      <t>コウドウ</t>
    </rPh>
    <rPh sb="16" eb="18">
      <t>ケイカク</t>
    </rPh>
    <rPh sb="18" eb="20">
      <t>ホウコク</t>
    </rPh>
    <rPh sb="20" eb="22">
      <t>ケッカ</t>
    </rPh>
    <rPh sb="27" eb="28">
      <t>モチ</t>
    </rPh>
    <rPh sb="30" eb="33">
      <t>コウネツヒ</t>
    </rPh>
    <phoneticPr fontId="1"/>
  </si>
  <si>
    <t>■全体二酸化炭素排出量</t>
    <rPh sb="1" eb="3">
      <t>ゼンタイ</t>
    </rPh>
    <rPh sb="3" eb="6">
      <t>ニサンカ</t>
    </rPh>
    <rPh sb="6" eb="8">
      <t>タンソ</t>
    </rPh>
    <rPh sb="8" eb="11">
      <t>ハイシュツリョウ</t>
    </rPh>
    <phoneticPr fontId="1"/>
  </si>
  <si>
    <t>計算結果の一次ｴﾈﾙｷﾞｰ消費量</t>
    <rPh sb="0" eb="2">
      <t>ケイサン</t>
    </rPh>
    <rPh sb="2" eb="4">
      <t>ケッカ</t>
    </rPh>
    <rPh sb="5" eb="7">
      <t>イチジ</t>
    </rPh>
    <rPh sb="13" eb="16">
      <t>ショウヒリョウ</t>
    </rPh>
    <phoneticPr fontId="1"/>
  </si>
  <si>
    <t>（参考）平成27年度環境保全行動計画報告結果ﾃﾞｰﾀから算出した同面積の建物用途別一次エネルギー消費量</t>
    <rPh sb="1" eb="3">
      <t>サンコウ</t>
    </rPh>
    <rPh sb="4" eb="6">
      <t>ヘイセイ</t>
    </rPh>
    <rPh sb="8" eb="10">
      <t>ネンド</t>
    </rPh>
    <rPh sb="10" eb="12">
      <t>カンキョウ</t>
    </rPh>
    <rPh sb="12" eb="14">
      <t>ホゼン</t>
    </rPh>
    <rPh sb="14" eb="16">
      <t>コウドウ</t>
    </rPh>
    <rPh sb="16" eb="18">
      <t>ケイカク</t>
    </rPh>
    <rPh sb="18" eb="20">
      <t>ホウコク</t>
    </rPh>
    <rPh sb="20" eb="22">
      <t>ケッカ</t>
    </rPh>
    <rPh sb="28" eb="30">
      <t>サンシュツ</t>
    </rPh>
    <rPh sb="32" eb="35">
      <t>ドウメンセキ</t>
    </rPh>
    <rPh sb="36" eb="38">
      <t>タテモノ</t>
    </rPh>
    <rPh sb="38" eb="41">
      <t>ヨウトベツ</t>
    </rPh>
    <rPh sb="41" eb="43">
      <t>イチジ</t>
    </rPh>
    <rPh sb="48" eb="51">
      <t>ショウヒリョウ</t>
    </rPh>
    <phoneticPr fontId="1"/>
  </si>
  <si>
    <t>[t-CO2/年]</t>
    <rPh sb="7" eb="8">
      <t>ネン</t>
    </rPh>
    <phoneticPr fontId="1"/>
  </si>
  <si>
    <t>（参考）DECCﾃﾞｰﾀから算出した同面積の北海道の建物用途別光熱費</t>
    <rPh sb="18" eb="21">
      <t>ドウメンセキ</t>
    </rPh>
    <rPh sb="26" eb="28">
      <t>タテモノ</t>
    </rPh>
    <rPh sb="28" eb="31">
      <t>ヨウトベツ</t>
    </rPh>
    <rPh sb="31" eb="34">
      <t>コウネツヒ</t>
    </rPh>
    <phoneticPr fontId="1"/>
  </si>
  <si>
    <t>（参考）平成27年度環境保全行動計画報告結果ﾃﾞｰﾀを用いた
建物用途別二酸化炭素排出量</t>
    <rPh sb="1" eb="3">
      <t>サンコウ</t>
    </rPh>
    <rPh sb="4" eb="6">
      <t>ヘイセイ</t>
    </rPh>
    <rPh sb="8" eb="10">
      <t>ネンド</t>
    </rPh>
    <rPh sb="10" eb="12">
      <t>カンキョウ</t>
    </rPh>
    <rPh sb="12" eb="14">
      <t>ホゼン</t>
    </rPh>
    <rPh sb="14" eb="16">
      <t>コウドウ</t>
    </rPh>
    <rPh sb="16" eb="18">
      <t>ケイカク</t>
    </rPh>
    <rPh sb="18" eb="20">
      <t>ホウコク</t>
    </rPh>
    <rPh sb="20" eb="22">
      <t>ケッカ</t>
    </rPh>
    <rPh sb="27" eb="28">
      <t>モチ</t>
    </rPh>
    <rPh sb="31" eb="33">
      <t>タテモノ</t>
    </rPh>
    <rPh sb="33" eb="36">
      <t>ヨウトベツ</t>
    </rPh>
    <rPh sb="36" eb="39">
      <t>ニサンカ</t>
    </rPh>
    <rPh sb="39" eb="41">
      <t>タンソ</t>
    </rPh>
    <rPh sb="41" eb="44">
      <t>ハイシュツリョウ</t>
    </rPh>
    <phoneticPr fontId="1"/>
  </si>
  <si>
    <t>（参考）DECCデータから算出した同面積の北海道の
建物用途別二酸化炭素排出量</t>
    <rPh sb="17" eb="20">
      <t>ドウメンセキ</t>
    </rPh>
    <rPh sb="26" eb="28">
      <t>タテモノ</t>
    </rPh>
    <rPh sb="28" eb="31">
      <t>ヨウトベツ</t>
    </rPh>
    <rPh sb="31" eb="34">
      <t>ニサンカ</t>
    </rPh>
    <rPh sb="34" eb="36">
      <t>タンソ</t>
    </rPh>
    <rPh sb="36" eb="39">
      <t>ハイシュツリョウ</t>
    </rPh>
    <phoneticPr fontId="1"/>
  </si>
  <si>
    <r>
      <t>（参考）DECC</t>
    </r>
    <r>
      <rPr>
        <vertAlign val="superscript"/>
        <sz val="10"/>
        <color theme="1"/>
        <rFont val="游ゴシック"/>
        <family val="3"/>
        <charset val="128"/>
        <scheme val="minor"/>
      </rPr>
      <t>※1</t>
    </r>
    <r>
      <rPr>
        <sz val="10"/>
        <color theme="1"/>
        <rFont val="游ゴシック"/>
        <family val="3"/>
        <charset val="128"/>
        <scheme val="minor"/>
      </rPr>
      <t>データから算出した同面積の北海道の
建物用途別一次エネルギー消費量</t>
    </r>
    <r>
      <rPr>
        <vertAlign val="superscript"/>
        <sz val="10"/>
        <color theme="1"/>
        <rFont val="游ゴシック"/>
        <family val="3"/>
        <charset val="128"/>
        <scheme val="minor"/>
      </rPr>
      <t>※2</t>
    </r>
    <rPh sb="19" eb="22">
      <t>ドウメンセキ</t>
    </rPh>
    <rPh sb="28" eb="30">
      <t>タテモノ</t>
    </rPh>
    <rPh sb="30" eb="33">
      <t>ヨウトベツ</t>
    </rPh>
    <rPh sb="33" eb="35">
      <t>イチジ</t>
    </rPh>
    <rPh sb="40" eb="43">
      <t>ショウヒリョウ</t>
    </rPh>
    <phoneticPr fontId="1"/>
  </si>
  <si>
    <t>建物全体
（計算結果）</t>
    <rPh sb="0" eb="2">
      <t>タテモノ</t>
    </rPh>
    <rPh sb="2" eb="4">
      <t>ゼンタイ</t>
    </rPh>
    <rPh sb="6" eb="8">
      <t>ケイサン</t>
    </rPh>
    <rPh sb="8" eb="10">
      <t>ケッカ</t>
    </rPh>
    <phoneticPr fontId="1"/>
  </si>
  <si>
    <t>※2：DECC データの北海道の延床面積2,000以上10,000m2未満の建物のエネルギー源別年間単位面積当りの一次エネルギー消費量（2015～2016年度データ）に計算建物の延床面積を乗じて算出した値</t>
    <rPh sb="46" eb="47">
      <t>ゲン</t>
    </rPh>
    <rPh sb="47" eb="48">
      <t>ベツ</t>
    </rPh>
    <rPh sb="57" eb="59">
      <t>イチジ</t>
    </rPh>
    <rPh sb="64" eb="67">
      <t>ショウヒリョウ</t>
    </rPh>
    <rPh sb="84" eb="86">
      <t>ケイサン</t>
    </rPh>
    <rPh sb="86" eb="88">
      <t>タテモノ</t>
    </rPh>
    <rPh sb="89" eb="90">
      <t>ノベ</t>
    </rPh>
    <rPh sb="90" eb="93">
      <t>ユカメンセキ</t>
    </rPh>
    <rPh sb="94" eb="95">
      <t>ジョウ</t>
    </rPh>
    <rPh sb="97" eb="99">
      <t>サンシュツ</t>
    </rPh>
    <rPh sb="101" eb="102">
      <t>アタイ</t>
    </rPh>
    <phoneticPr fontId="1"/>
  </si>
  <si>
    <t>※3</t>
    <phoneticPr fontId="1"/>
  </si>
  <si>
    <t>※4</t>
    <phoneticPr fontId="1"/>
  </si>
  <si>
    <t>※3：札幌市「令和元年度　事業者の省エネルギー対策状況に関するアンケート調査結果」エネルギー源別単価の中央値</t>
    <rPh sb="3" eb="6">
      <t>サッポロシサンコウデンリョクタンカ</t>
    </rPh>
    <rPh sb="46" eb="47">
      <t>ゲン</t>
    </rPh>
    <rPh sb="47" eb="48">
      <t>ベツ</t>
    </rPh>
    <rPh sb="48" eb="50">
      <t>タンカ</t>
    </rPh>
    <rPh sb="51" eb="54">
      <t>チュウオウチ</t>
    </rPh>
    <phoneticPr fontId="1"/>
  </si>
  <si>
    <t>※4：札幌版省エネ技術手帳ver.2</t>
    <rPh sb="3" eb="5">
      <t>サッポロ</t>
    </rPh>
    <rPh sb="5" eb="6">
      <t>バン</t>
    </rPh>
    <rPh sb="6" eb="7">
      <t>ショウ</t>
    </rPh>
    <rPh sb="9" eb="11">
      <t>ギジュツ</t>
    </rPh>
    <rPh sb="11" eb="13">
      <t>テチョウ</t>
    </rPh>
    <phoneticPr fontId="1"/>
  </si>
  <si>
    <r>
      <t>二酸化炭素排出係数</t>
    </r>
    <r>
      <rPr>
        <vertAlign val="superscript"/>
        <sz val="8"/>
        <color theme="1"/>
        <rFont val="游ゴシック"/>
        <family val="3"/>
        <charset val="128"/>
        <scheme val="minor"/>
      </rPr>
      <t>※5</t>
    </r>
    <rPh sb="0" eb="3">
      <t>ニサンカ</t>
    </rPh>
    <rPh sb="3" eb="5">
      <t>タンソ</t>
    </rPh>
    <rPh sb="5" eb="7">
      <t>ハイシュツ</t>
    </rPh>
    <rPh sb="7" eb="9">
      <t>ケイスウ</t>
    </rPh>
    <phoneticPr fontId="1"/>
  </si>
  <si>
    <t>※5：電力は北海道電力の2019年度のCO2排出クレジット、非化石証書購入、再生可能エネルギー固定価格買取制度（FIT）に伴う調整等を反映していない値、都市ガスは北海道ガスの値、その他は環境省ホームページに掲載されている算定・報告・公表制度における排出係数一覧の値</t>
    <rPh sb="3" eb="5">
      <t>デンリョク</t>
    </rPh>
    <rPh sb="6" eb="9">
      <t>ホッカイドウ</t>
    </rPh>
    <rPh sb="9" eb="11">
      <t>デンリョク</t>
    </rPh>
    <rPh sb="16" eb="18">
      <t>ネンド</t>
    </rPh>
    <rPh sb="76" eb="78">
      <t>トシ</t>
    </rPh>
    <rPh sb="81" eb="84">
      <t>ホッカイドウ</t>
    </rPh>
    <rPh sb="87" eb="88">
      <t>アタイ</t>
    </rPh>
    <rPh sb="91" eb="92">
      <t>ホカ</t>
    </rPh>
    <rPh sb="93" eb="96">
      <t>カンキョウショウ</t>
    </rPh>
    <rPh sb="103" eb="105">
      <t>ケイサイ</t>
    </rPh>
    <rPh sb="110" eb="112">
      <t>サンテイ</t>
    </rPh>
    <rPh sb="113" eb="115">
      <t>ホウコク</t>
    </rPh>
    <rPh sb="116" eb="118">
      <t>コウヒョウ</t>
    </rPh>
    <rPh sb="118" eb="120">
      <t>セイド</t>
    </rPh>
    <rPh sb="124" eb="126">
      <t>ハイシュツ</t>
    </rPh>
    <rPh sb="126" eb="128">
      <t>ケイスウ</t>
    </rPh>
    <rPh sb="128" eb="130">
      <t>イチラン</t>
    </rPh>
    <rPh sb="131" eb="132">
      <t>アタイ</t>
    </rPh>
    <phoneticPr fontId="1"/>
  </si>
  <si>
    <t>※6：日本LPガス協会ホームページ</t>
    <rPh sb="3" eb="5">
      <t>ニホン</t>
    </rPh>
    <rPh sb="9" eb="11">
      <t>キョウカイ</t>
    </rPh>
    <phoneticPr fontId="1"/>
  </si>
  <si>
    <t>※5：日本LPガス協会ホームページ</t>
    <rPh sb="3" eb="5">
      <t>ニホン</t>
    </rPh>
    <rPh sb="9" eb="11">
      <t>キョウカイ</t>
    </rPh>
    <phoneticPr fontId="1"/>
  </si>
  <si>
    <r>
      <t xml:space="preserve">ＬＰガス
</t>
    </r>
    <r>
      <rPr>
        <sz val="8"/>
        <color theme="1"/>
        <rFont val="游ゴシック"/>
        <family val="3"/>
        <charset val="128"/>
        <scheme val="minor"/>
      </rPr>
      <t>(0.458m</t>
    </r>
    <r>
      <rPr>
        <vertAlign val="superscript"/>
        <sz val="8"/>
        <color theme="1"/>
        <rFont val="游ゴシック"/>
        <family val="3"/>
        <charset val="128"/>
        <scheme val="minor"/>
      </rPr>
      <t>3</t>
    </r>
    <r>
      <rPr>
        <sz val="8"/>
        <color theme="1"/>
        <rFont val="游ゴシック"/>
        <family val="3"/>
        <charset val="128"/>
        <scheme val="minor"/>
      </rPr>
      <t>/kg)</t>
    </r>
    <r>
      <rPr>
        <vertAlign val="superscript"/>
        <sz val="8"/>
        <color theme="1"/>
        <rFont val="游ゴシック"/>
        <family val="3"/>
        <charset val="128"/>
        <scheme val="minor"/>
      </rPr>
      <t>※6</t>
    </r>
    <phoneticPr fontId="1"/>
  </si>
  <si>
    <t>■標準入力法　二次エネルギー消費量及びBEI 計算結果</t>
    <rPh sb="1" eb="3">
      <t>ヒョウジュン</t>
    </rPh>
    <rPh sb="3" eb="6">
      <t>ニュウリョクホウ</t>
    </rPh>
    <rPh sb="7" eb="9">
      <t>ニジ</t>
    </rPh>
    <rPh sb="14" eb="17">
      <t>ショウヒリョウ</t>
    </rPh>
    <rPh sb="17" eb="18">
      <t>オヨ</t>
    </rPh>
    <rPh sb="23" eb="25">
      <t>ケイサン</t>
    </rPh>
    <rPh sb="25" eb="27">
      <t>ケッカ</t>
    </rPh>
    <phoneticPr fontId="1"/>
  </si>
  <si>
    <t>平均値</t>
    <rPh sb="0" eb="3">
      <t>ヘイキンチ</t>
    </rPh>
    <phoneticPr fontId="1"/>
  </si>
  <si>
    <t>環境保全</t>
    <rPh sb="0" eb="2">
      <t>カンキョウ</t>
    </rPh>
    <rPh sb="2" eb="4">
      <t>ホゼン</t>
    </rPh>
    <phoneticPr fontId="1"/>
  </si>
  <si>
    <t>事務所
（金融・保険）</t>
    <rPh sb="0" eb="3">
      <t>ジムショ</t>
    </rPh>
    <rPh sb="5" eb="7">
      <t>キンユウ</t>
    </rPh>
    <rPh sb="8" eb="10">
      <t>ホケン</t>
    </rPh>
    <phoneticPr fontId="1"/>
  </si>
  <si>
    <t>学校
（教育・学習支援業）</t>
    <rPh sb="0" eb="2">
      <t>ガッコウ</t>
    </rPh>
    <rPh sb="4" eb="6">
      <t>キョウイク</t>
    </rPh>
    <rPh sb="7" eb="9">
      <t>ガクシュウ</t>
    </rPh>
    <rPh sb="9" eb="11">
      <t>シエン</t>
    </rPh>
    <rPh sb="11" eb="12">
      <t>ギョウ</t>
    </rPh>
    <phoneticPr fontId="1"/>
  </si>
  <si>
    <t>物販店
（小売業）</t>
    <rPh sb="0" eb="3">
      <t>ブッパンテン</t>
    </rPh>
    <rPh sb="5" eb="8">
      <t>コウリギョウ</t>
    </rPh>
    <phoneticPr fontId="1"/>
  </si>
  <si>
    <t>病院
（医療・福祉）</t>
    <rPh sb="0" eb="2">
      <t>ビョウイン</t>
    </rPh>
    <rPh sb="4" eb="6">
      <t>イリョウ</t>
    </rPh>
    <rPh sb="7" eb="9">
      <t>フクシ</t>
    </rPh>
    <phoneticPr fontId="1"/>
  </si>
  <si>
    <t>ホテル
（宿泊業）</t>
    <rPh sb="5" eb="7">
      <t>シュクハク</t>
    </rPh>
    <rPh sb="7" eb="8">
      <t>ギョウ</t>
    </rPh>
    <phoneticPr fontId="1"/>
  </si>
  <si>
    <t>※1：DECC (Data-base for Energy Consumption of Commercial buildings)、日本サステナブル建築協会に設置された「非住宅建築物の環境関連データベース委員会」により調査・分析された、建築物のエネルギーや水使用量に関するデータベース、示した値は北海道の延床面積2,000以上10,000m2未満の建物用途毎の年間単位面積当りの平均値（2015～2016年度データ）</t>
    <rPh sb="67" eb="69">
      <t>ニホン</t>
    </rPh>
    <rPh sb="75" eb="77">
      <t>ケンチク</t>
    </rPh>
    <rPh sb="77" eb="79">
      <t>キョウカイ</t>
    </rPh>
    <rPh sb="80" eb="82">
      <t>セッチ</t>
    </rPh>
    <rPh sb="86" eb="87">
      <t>ヒ</t>
    </rPh>
    <rPh sb="87" eb="89">
      <t>ジュウタク</t>
    </rPh>
    <rPh sb="89" eb="92">
      <t>ケンチクブツ</t>
    </rPh>
    <rPh sb="93" eb="95">
      <t>カンキョウ</t>
    </rPh>
    <rPh sb="95" eb="97">
      <t>カンレン</t>
    </rPh>
    <rPh sb="103" eb="106">
      <t>イインカイ</t>
    </rPh>
    <rPh sb="110" eb="112">
      <t>チョウサ</t>
    </rPh>
    <rPh sb="113" eb="115">
      <t>ブンセキ</t>
    </rPh>
    <rPh sb="119" eb="122">
      <t>ケンチクブツ</t>
    </rPh>
    <rPh sb="129" eb="130">
      <t>ミズ</t>
    </rPh>
    <rPh sb="130" eb="133">
      <t>シヨウリョウ</t>
    </rPh>
    <rPh sb="134" eb="135">
      <t>カン</t>
    </rPh>
    <rPh sb="144" eb="145">
      <t>シメ</t>
    </rPh>
    <rPh sb="147" eb="148">
      <t>アタイ</t>
    </rPh>
    <rPh sb="149" eb="152">
      <t>ホッカイドウ</t>
    </rPh>
    <rPh sb="153" eb="154">
      <t>ノベ</t>
    </rPh>
    <rPh sb="154" eb="157">
      <t>ユカメンセキ</t>
    </rPh>
    <rPh sb="162" eb="164">
      <t>イジョウ</t>
    </rPh>
    <rPh sb="172" eb="174">
      <t>ミマン</t>
    </rPh>
    <rPh sb="175" eb="177">
      <t>タテモノ</t>
    </rPh>
    <rPh sb="177" eb="179">
      <t>ヨウト</t>
    </rPh>
    <rPh sb="179" eb="180">
      <t>ゴト</t>
    </rPh>
    <rPh sb="181" eb="183">
      <t>ネンカン</t>
    </rPh>
    <rPh sb="183" eb="185">
      <t>タンイ</t>
    </rPh>
    <rPh sb="185" eb="187">
      <t>メンセキ</t>
    </rPh>
    <rPh sb="187" eb="188">
      <t>アタ</t>
    </rPh>
    <rPh sb="190" eb="193">
      <t>ヘイキンチ</t>
    </rPh>
    <rPh sb="203" eb="205">
      <t>ネンド</t>
    </rPh>
    <phoneticPr fontId="1"/>
  </si>
  <si>
    <t>事務所（事務所）</t>
  </si>
  <si>
    <t>学校（小中学校・大学・専門学校）</t>
  </si>
  <si>
    <t>物販店（デパート・スーパー）</t>
  </si>
  <si>
    <t>病院（病院）</t>
  </si>
  <si>
    <t>ホテル（ホテル・旅館）</t>
  </si>
  <si>
    <t>事務所（事務所）</t>
    <phoneticPr fontId="1"/>
  </si>
  <si>
    <t>学校（小中学校・
大学・専門学校）</t>
  </si>
  <si>
    <t>学校（小中学校・
大学・専門学校）</t>
    <phoneticPr fontId="1"/>
  </si>
  <si>
    <t>物販店
（ﾃﾞﾊﾟｰﾄ･ｽｰﾊﾟｰ）</t>
  </si>
  <si>
    <t>物販店
（ﾃﾞﾊﾟｰﾄ･ｽｰﾊﾟｰ）</t>
    <phoneticPr fontId="1"/>
  </si>
  <si>
    <t>ホテル
（ﾎﾃﾙ・旅館）</t>
  </si>
  <si>
    <t>ホテル
（ﾎﾃﾙ・旅館）</t>
    <phoneticPr fontId="1"/>
  </si>
  <si>
    <t>[kg]</t>
    <phoneticPr fontId="1"/>
  </si>
  <si>
    <r>
      <t>(0.458m</t>
    </r>
    <r>
      <rPr>
        <vertAlign val="superscript"/>
        <sz val="10"/>
        <rFont val="游ゴシック"/>
        <family val="3"/>
        <charset val="128"/>
        <scheme val="minor"/>
      </rPr>
      <t>3</t>
    </r>
    <r>
      <rPr>
        <sz val="10"/>
        <rFont val="游ゴシック"/>
        <family val="3"/>
        <charset val="128"/>
        <scheme val="minor"/>
      </rPr>
      <t>/kg)</t>
    </r>
    <r>
      <rPr>
        <vertAlign val="superscript"/>
        <sz val="10"/>
        <rFont val="游ゴシック"/>
        <family val="3"/>
        <charset val="128"/>
        <scheme val="minor"/>
      </rPr>
      <t>※5</t>
    </r>
    <phoneticPr fontId="1"/>
  </si>
  <si>
    <t>ver.1</t>
    <phoneticPr fontId="1"/>
  </si>
  <si>
    <t>ver.2</t>
    <phoneticPr fontId="1"/>
  </si>
  <si>
    <t>バージョン</t>
    <phoneticPr fontId="1"/>
  </si>
  <si>
    <t>ツール公開日</t>
    <rPh sb="3" eb="5">
      <t>コウカイ</t>
    </rPh>
    <rPh sb="5" eb="6">
      <t>ビ</t>
    </rPh>
    <phoneticPr fontId="1"/>
  </si>
  <si>
    <t>備考</t>
    <rPh sb="0" eb="2">
      <t>ビコウ</t>
    </rPh>
    <phoneticPr fontId="1"/>
  </si>
  <si>
    <t>ツールの公開</t>
    <rPh sb="4" eb="6">
      <t>コウカイ</t>
    </rPh>
    <phoneticPr fontId="1"/>
  </si>
  <si>
    <t>国の省エネ計算結果の出力内容に変更が生じたため、変更内容を反映するための更新。
・液化石油ガス（LPG）消費量の単位が「Ｌ（リットル）」と表示されていたが、正しくは「kg（キログラム）」であったことに伴う換算式の修正</t>
    <rPh sb="0" eb="1">
      <t>クニ</t>
    </rPh>
    <rPh sb="2" eb="3">
      <t>ショウ</t>
    </rPh>
    <rPh sb="5" eb="7">
      <t>ケイサン</t>
    </rPh>
    <rPh sb="7" eb="9">
      <t>ケッカ</t>
    </rPh>
    <rPh sb="10" eb="12">
      <t>シュツリョク</t>
    </rPh>
    <rPh sb="12" eb="14">
      <t>ナイヨウ</t>
    </rPh>
    <rPh sb="15" eb="17">
      <t>ヘンコウ</t>
    </rPh>
    <rPh sb="18" eb="19">
      <t>ショウ</t>
    </rPh>
    <rPh sb="24" eb="26">
      <t>ヘンコウ</t>
    </rPh>
    <rPh sb="26" eb="28">
      <t>ナイヨウ</t>
    </rPh>
    <rPh sb="29" eb="31">
      <t>ハンエイ</t>
    </rPh>
    <rPh sb="36" eb="38">
      <t>コウシン</t>
    </rPh>
    <rPh sb="41" eb="45">
      <t>エキカセキユ</t>
    </rPh>
    <rPh sb="52" eb="55">
      <t>ショウヒリョウ</t>
    </rPh>
    <rPh sb="56" eb="58">
      <t>タンイ</t>
    </rPh>
    <rPh sb="69" eb="71">
      <t>ヒョウジ</t>
    </rPh>
    <rPh sb="78" eb="79">
      <t>タダ</t>
    </rPh>
    <rPh sb="100" eb="101">
      <t>トモナ</t>
    </rPh>
    <rPh sb="102" eb="104">
      <t>カンザン</t>
    </rPh>
    <rPh sb="104" eb="105">
      <t>シキ</t>
    </rPh>
    <rPh sb="106" eb="108">
      <t>シュウセイ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</si>
</sst>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_ "/>
    <numFmt numFmtId="177" formatCode="#,##0_ "/>
    <numFmt numFmtId="178" formatCode="#,##0.00_ "/>
    <numFmt numFmtId="179" formatCode="#,##0.000_ "/>
    <numFmt numFmtId="180" formatCode="#,##0.0;[Red]\-#,##0.0"/>
    <numFmt numFmtId="181" formatCode="#,##0.00000_ 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rgb="FF0070C0"/>
      <name val="游ゴシック"/>
      <family val="2"/>
      <charset val="128"/>
      <scheme val="minor"/>
    </font>
    <font>
      <sz val="11"/>
      <color rgb="FF0070C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vertAlign val="superscript"/>
      <sz val="10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vertAlign val="superscript"/>
      <sz val="8"/>
      <color theme="1"/>
      <name val="游ゴシック"/>
      <family val="3"/>
      <charset val="128"/>
      <scheme val="minor"/>
    </font>
    <font>
      <vertAlign val="superscript"/>
      <sz val="9"/>
      <color theme="1"/>
      <name val="游ゴシック"/>
      <family val="3"/>
      <charset val="128"/>
      <scheme val="minor"/>
    </font>
    <font>
      <vertAlign val="subscript"/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vertAlign val="superscript"/>
      <sz val="10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9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19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1" xfId="0" applyFill="1" applyBorder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>
      <alignment vertical="center"/>
    </xf>
    <xf numFmtId="0" fontId="0" fillId="3" borderId="1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4" xfId="0" applyFont="1" applyFill="1" applyBorder="1">
      <alignment vertical="center"/>
    </xf>
    <xf numFmtId="176" fontId="5" fillId="2" borderId="4" xfId="0" applyNumberFormat="1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177" fontId="0" fillId="4" borderId="1" xfId="0" applyNumberFormat="1" applyFill="1" applyBorder="1" applyAlignment="1">
      <alignment horizontal="center" vertical="center"/>
    </xf>
    <xf numFmtId="177" fontId="0" fillId="5" borderId="1" xfId="0" applyNumberForma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2" borderId="0" xfId="0" applyFont="1" applyFill="1">
      <alignment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0" fillId="6" borderId="0" xfId="0" applyFill="1">
      <alignment vertical="center"/>
    </xf>
    <xf numFmtId="0" fontId="9" fillId="6" borderId="0" xfId="0" applyFont="1" applyFill="1">
      <alignment vertical="center"/>
    </xf>
    <xf numFmtId="0" fontId="5" fillId="6" borderId="0" xfId="0" applyFont="1" applyFill="1" applyAlignment="1">
      <alignment vertical="center"/>
    </xf>
    <xf numFmtId="0" fontId="5" fillId="6" borderId="0" xfId="0" applyFont="1" applyFill="1">
      <alignment vertical="center"/>
    </xf>
    <xf numFmtId="0" fontId="4" fillId="6" borderId="0" xfId="0" applyFont="1" applyFill="1">
      <alignment vertical="center"/>
    </xf>
    <xf numFmtId="0" fontId="3" fillId="6" borderId="0" xfId="0" applyFont="1" applyFill="1">
      <alignment vertical="center"/>
    </xf>
    <xf numFmtId="0" fontId="11" fillId="6" borderId="0" xfId="0" applyFont="1" applyFill="1">
      <alignment vertical="center"/>
    </xf>
    <xf numFmtId="0" fontId="3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5" fillId="2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5" fillId="2" borderId="2" xfId="0" applyFont="1" applyFill="1" applyBorder="1">
      <alignment vertical="center"/>
    </xf>
    <xf numFmtId="0" fontId="5" fillId="2" borderId="4" xfId="0" applyFont="1" applyFill="1" applyBorder="1" applyAlignment="1">
      <alignment horizontal="right" vertical="center"/>
    </xf>
    <xf numFmtId="178" fontId="5" fillId="2" borderId="2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177" fontId="0" fillId="2" borderId="0" xfId="0" applyNumberFormat="1" applyFill="1" applyBorder="1" applyAlignment="1">
      <alignment horizontal="center" vertical="center"/>
    </xf>
    <xf numFmtId="0" fontId="12" fillId="2" borderId="0" xfId="0" applyFont="1" applyFill="1">
      <alignment vertical="center"/>
    </xf>
    <xf numFmtId="0" fontId="5" fillId="2" borderId="14" xfId="0" applyFont="1" applyFill="1" applyBorder="1">
      <alignment vertical="center"/>
    </xf>
    <xf numFmtId="0" fontId="5" fillId="2" borderId="0" xfId="0" applyFont="1" applyFill="1" applyBorder="1">
      <alignment vertical="center"/>
    </xf>
    <xf numFmtId="179" fontId="5" fillId="2" borderId="2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9" fillId="2" borderId="15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176" fontId="5" fillId="2" borderId="3" xfId="0" applyNumberFormat="1" applyFont="1" applyFill="1" applyBorder="1" applyAlignment="1">
      <alignment horizontal="center" vertical="center"/>
    </xf>
    <xf numFmtId="177" fontId="0" fillId="2" borderId="2" xfId="0" applyNumberFormat="1" applyFill="1" applyBorder="1" applyAlignment="1">
      <alignment vertical="center"/>
    </xf>
    <xf numFmtId="0" fontId="5" fillId="2" borderId="0" xfId="0" applyFont="1" applyFill="1" applyAlignment="1">
      <alignment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15" xfId="0" applyFont="1" applyFill="1" applyBorder="1" applyAlignment="1">
      <alignment vertical="center"/>
    </xf>
    <xf numFmtId="0" fontId="5" fillId="2" borderId="18" xfId="0" applyFont="1" applyFill="1" applyBorder="1" applyAlignment="1">
      <alignment horizontal="right" vertical="center"/>
    </xf>
    <xf numFmtId="0" fontId="9" fillId="2" borderId="8" xfId="0" applyFont="1" applyFill="1" applyBorder="1" applyAlignment="1">
      <alignment vertical="center" wrapText="1"/>
    </xf>
    <xf numFmtId="0" fontId="9" fillId="2" borderId="10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176" fontId="0" fillId="5" borderId="1" xfId="0" applyNumberFormat="1" applyFill="1" applyBorder="1" applyAlignment="1">
      <alignment horizontal="center" vertical="center"/>
    </xf>
    <xf numFmtId="176" fontId="0" fillId="7" borderId="1" xfId="0" applyNumberFormat="1" applyFill="1" applyBorder="1" applyAlignment="1">
      <alignment horizontal="center" vertical="center"/>
    </xf>
    <xf numFmtId="178" fontId="0" fillId="5" borderId="1" xfId="0" applyNumberFormat="1" applyFill="1" applyBorder="1" applyAlignment="1">
      <alignment horizontal="center" vertical="center"/>
    </xf>
    <xf numFmtId="178" fontId="0" fillId="7" borderId="1" xfId="0" applyNumberFormat="1" applyFill="1" applyBorder="1" applyAlignment="1">
      <alignment horizontal="center" vertical="center"/>
    </xf>
    <xf numFmtId="177" fontId="0" fillId="5" borderId="2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9" fillId="2" borderId="0" xfId="0" applyFont="1" applyFill="1" applyBorder="1">
      <alignment vertical="center"/>
    </xf>
    <xf numFmtId="0" fontId="9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177" fontId="9" fillId="8" borderId="1" xfId="0" applyNumberFormat="1" applyFont="1" applyFill="1" applyBorder="1" applyAlignment="1">
      <alignment horizontal="center" vertical="center"/>
    </xf>
    <xf numFmtId="176" fontId="0" fillId="8" borderId="1" xfId="0" applyNumberFormat="1" applyFill="1" applyBorder="1" applyAlignment="1">
      <alignment horizontal="center" vertical="center"/>
    </xf>
    <xf numFmtId="178" fontId="0" fillId="8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77" fontId="9" fillId="7" borderId="1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top" wrapText="1"/>
    </xf>
    <xf numFmtId="9" fontId="0" fillId="2" borderId="0" xfId="0" applyNumberFormat="1" applyFill="1">
      <alignment vertical="center"/>
    </xf>
    <xf numFmtId="177" fontId="0" fillId="2" borderId="0" xfId="0" applyNumberFormat="1" applyFill="1">
      <alignment vertical="center"/>
    </xf>
    <xf numFmtId="0" fontId="9" fillId="2" borderId="0" xfId="0" applyFont="1" applyFill="1" applyAlignment="1">
      <alignment vertical="center" wrapText="1"/>
    </xf>
    <xf numFmtId="0" fontId="12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/>
    </xf>
    <xf numFmtId="177" fontId="9" fillId="2" borderId="0" xfId="0" applyNumberFormat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38" fontId="9" fillId="2" borderId="0" xfId="1" applyFont="1" applyFill="1" applyBorder="1" applyAlignment="1">
      <alignment horizontal="right" vertical="center" wrapText="1"/>
    </xf>
    <xf numFmtId="38" fontId="9" fillId="2" borderId="0" xfId="1" applyFont="1" applyFill="1" applyBorder="1" applyAlignment="1">
      <alignment horizontal="right" vertical="center"/>
    </xf>
    <xf numFmtId="38" fontId="9" fillId="2" borderId="0" xfId="1" applyFont="1" applyFill="1" applyAlignment="1">
      <alignment horizontal="right" vertical="center"/>
    </xf>
    <xf numFmtId="0" fontId="8" fillId="2" borderId="0" xfId="0" applyFont="1" applyFill="1" applyBorder="1">
      <alignment vertical="center"/>
    </xf>
    <xf numFmtId="0" fontId="8" fillId="2" borderId="0" xfId="0" applyFont="1" applyFill="1">
      <alignment vertical="center"/>
    </xf>
    <xf numFmtId="0" fontId="18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19" fillId="2" borderId="4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5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77" fontId="0" fillId="8" borderId="2" xfId="0" applyNumberFormat="1" applyFill="1" applyBorder="1" applyAlignment="1">
      <alignment horizontal="center" vertical="center"/>
    </xf>
    <xf numFmtId="177" fontId="0" fillId="8" borderId="3" xfId="0" applyNumberFormat="1" applyFill="1" applyBorder="1" applyAlignment="1">
      <alignment horizontal="center" vertical="center"/>
    </xf>
    <xf numFmtId="177" fontId="0" fillId="8" borderId="4" xfId="0" applyNumberFormat="1" applyFill="1" applyBorder="1" applyAlignment="1">
      <alignment horizontal="center" vertical="center"/>
    </xf>
    <xf numFmtId="178" fontId="0" fillId="3" borderId="2" xfId="0" applyNumberFormat="1" applyFill="1" applyBorder="1" applyAlignment="1">
      <alignment horizontal="center" vertical="center"/>
    </xf>
    <xf numFmtId="178" fontId="0" fillId="3" borderId="3" xfId="0" applyNumberFormat="1" applyFill="1" applyBorder="1" applyAlignment="1">
      <alignment horizontal="center" vertical="center"/>
    </xf>
    <xf numFmtId="178" fontId="0" fillId="3" borderId="4" xfId="0" applyNumberForma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179" fontId="0" fillId="8" borderId="2" xfId="0" applyNumberFormat="1" applyFill="1" applyBorder="1" applyAlignment="1">
      <alignment horizontal="center" vertical="center"/>
    </xf>
    <xf numFmtId="179" fontId="0" fillId="8" borderId="3" xfId="0" applyNumberFormat="1" applyFill="1" applyBorder="1" applyAlignment="1">
      <alignment horizontal="center" vertical="center"/>
    </xf>
    <xf numFmtId="179" fontId="0" fillId="8" borderId="4" xfId="0" applyNumberFormat="1" applyFill="1" applyBorder="1" applyAlignment="1">
      <alignment horizontal="center" vertical="center"/>
    </xf>
    <xf numFmtId="0" fontId="4" fillId="2" borderId="16" xfId="0" applyFont="1" applyFill="1" applyBorder="1" applyAlignment="1">
      <alignment vertical="top" wrapText="1"/>
    </xf>
    <xf numFmtId="0" fontId="12" fillId="2" borderId="8" xfId="0" applyFont="1" applyFill="1" applyBorder="1" applyAlignment="1">
      <alignment vertical="center" wrapText="1"/>
    </xf>
    <xf numFmtId="0" fontId="12" fillId="2" borderId="9" xfId="0" applyFont="1" applyFill="1" applyBorder="1" applyAlignment="1">
      <alignment vertical="center" wrapText="1"/>
    </xf>
    <xf numFmtId="0" fontId="12" fillId="2" borderId="10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horizontal="center" vertical="center"/>
    </xf>
    <xf numFmtId="177" fontId="17" fillId="8" borderId="2" xfId="0" applyNumberFormat="1" applyFont="1" applyFill="1" applyBorder="1" applyAlignment="1">
      <alignment horizontal="center" vertical="center"/>
    </xf>
    <xf numFmtId="177" fontId="17" fillId="8" borderId="3" xfId="0" applyNumberFormat="1" applyFont="1" applyFill="1" applyBorder="1" applyAlignment="1">
      <alignment horizontal="center" vertical="center"/>
    </xf>
    <xf numFmtId="177" fontId="17" fillId="8" borderId="4" xfId="0" applyNumberFormat="1" applyFont="1" applyFill="1" applyBorder="1" applyAlignment="1">
      <alignment horizontal="center" vertical="center"/>
    </xf>
    <xf numFmtId="181" fontId="0" fillId="8" borderId="2" xfId="0" applyNumberFormat="1" applyFill="1" applyBorder="1" applyAlignment="1">
      <alignment horizontal="center" vertical="center"/>
    </xf>
    <xf numFmtId="181" fontId="0" fillId="8" borderId="3" xfId="0" applyNumberFormat="1" applyFill="1" applyBorder="1" applyAlignment="1">
      <alignment horizontal="center" vertical="center"/>
    </xf>
    <xf numFmtId="181" fontId="0" fillId="8" borderId="4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176" fontId="0" fillId="3" borderId="2" xfId="0" applyNumberFormat="1" applyFill="1" applyBorder="1" applyAlignment="1">
      <alignment horizontal="center" vertical="center"/>
    </xf>
    <xf numFmtId="176" fontId="0" fillId="3" borderId="3" xfId="0" applyNumberFormat="1" applyFill="1" applyBorder="1" applyAlignment="1">
      <alignment horizontal="center" vertical="center"/>
    </xf>
    <xf numFmtId="176" fontId="0" fillId="3" borderId="4" xfId="0" applyNumberFormat="1" applyFill="1" applyBorder="1" applyAlignment="1">
      <alignment horizontal="center" vertical="center"/>
    </xf>
    <xf numFmtId="0" fontId="4" fillId="2" borderId="16" xfId="0" applyFont="1" applyFill="1" applyBorder="1" applyAlignment="1">
      <alignment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vertical="top"/>
    </xf>
    <xf numFmtId="40" fontId="0" fillId="3" borderId="2" xfId="1" applyNumberFormat="1" applyFont="1" applyFill="1" applyBorder="1" applyAlignment="1">
      <alignment horizontal="center" vertical="center"/>
    </xf>
    <xf numFmtId="40" fontId="0" fillId="3" borderId="3" xfId="1" applyNumberFormat="1" applyFont="1" applyFill="1" applyBorder="1" applyAlignment="1">
      <alignment horizontal="center" vertical="center"/>
    </xf>
    <xf numFmtId="40" fontId="0" fillId="3" borderId="4" xfId="1" applyNumberFormat="1" applyFont="1" applyFill="1" applyBorder="1" applyAlignment="1">
      <alignment horizontal="center" vertical="center"/>
    </xf>
    <xf numFmtId="180" fontId="0" fillId="3" borderId="2" xfId="1" applyNumberFormat="1" applyFont="1" applyFill="1" applyBorder="1" applyAlignment="1">
      <alignment horizontal="center" vertical="center"/>
    </xf>
    <xf numFmtId="180" fontId="0" fillId="3" borderId="3" xfId="1" applyNumberFormat="1" applyFont="1" applyFill="1" applyBorder="1" applyAlignment="1">
      <alignment horizontal="center" vertical="center"/>
    </xf>
    <xf numFmtId="180" fontId="0" fillId="3" borderId="4" xfId="1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77" fontId="0" fillId="5" borderId="2" xfId="0" applyNumberFormat="1" applyFill="1" applyBorder="1" applyAlignment="1">
      <alignment horizontal="center" vertical="center"/>
    </xf>
    <xf numFmtId="177" fontId="0" fillId="5" borderId="3" xfId="0" applyNumberFormat="1" applyFill="1" applyBorder="1" applyAlignment="1">
      <alignment horizontal="center" vertical="center"/>
    </xf>
    <xf numFmtId="177" fontId="0" fillId="5" borderId="4" xfId="0" applyNumberFormat="1" applyFill="1" applyBorder="1" applyAlignment="1">
      <alignment horizontal="center" vertical="center"/>
    </xf>
    <xf numFmtId="177" fontId="0" fillId="2" borderId="2" xfId="0" applyNumberFormat="1" applyFill="1" applyBorder="1" applyAlignment="1">
      <alignment horizontal="center" vertical="center"/>
    </xf>
    <xf numFmtId="177" fontId="0" fillId="2" borderId="3" xfId="0" applyNumberFormat="1" applyFill="1" applyBorder="1" applyAlignment="1">
      <alignment horizontal="center" vertical="center"/>
    </xf>
    <xf numFmtId="177" fontId="0" fillId="2" borderId="4" xfId="0" applyNumberForma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8" xfId="0" applyFont="1" applyFill="1" applyBorder="1" applyAlignment="1">
      <alignment horizontal="right" vertical="center"/>
    </xf>
    <xf numFmtId="0" fontId="5" fillId="2" borderId="19" xfId="0" applyFont="1" applyFill="1" applyBorder="1" applyAlignment="1">
      <alignment horizontal="right" vertical="center"/>
    </xf>
    <xf numFmtId="0" fontId="5" fillId="2" borderId="0" xfId="0" applyFont="1" applyFill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99"/>
      <color rgb="FFCCFFCC"/>
      <color rgb="FFCCFF66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870715693340898"/>
          <c:y val="3.6666666666666667E-2"/>
          <c:w val="0.73410975107290655"/>
          <c:h val="0.56928923884514437"/>
        </c:manualLayout>
      </c:layout>
      <c:barChart>
        <c:barDir val="col"/>
        <c:grouping val="stacked"/>
        <c:varyColors val="0"/>
        <c:ser>
          <c:idx val="0"/>
          <c:order val="0"/>
          <c:spPr>
            <a:noFill/>
            <a:ln>
              <a:noFill/>
            </a:ln>
            <a:effectLst/>
          </c:spPr>
          <c:invertIfNegative val="0"/>
          <c:cat>
            <c:strRef>
              <c:f>光熱費計算!$AD$43:$AH$43</c:f>
              <c:strCache>
                <c:ptCount val="5"/>
                <c:pt idx="0">
                  <c:v>事務所
（金融・保険）</c:v>
                </c:pt>
                <c:pt idx="1">
                  <c:v>学校
（教育・学習支援業）</c:v>
                </c:pt>
                <c:pt idx="2">
                  <c:v>物販店
（小売業）</c:v>
                </c:pt>
                <c:pt idx="3">
                  <c:v>病院
（医療・福祉）</c:v>
                </c:pt>
                <c:pt idx="4">
                  <c:v>ホテル
（宿泊業）</c:v>
                </c:pt>
              </c:strCache>
            </c:strRef>
          </c:cat>
          <c:val>
            <c:numRef>
              <c:f>光熱費計算!$AD$44:$AH$44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1C-442D-9504-06E7AA085AEA}"/>
            </c:ext>
          </c:extLst>
        </c:ser>
        <c:ser>
          <c:idx val="1"/>
          <c:order val="1"/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光熱費計算!$AD$43:$AH$43</c:f>
              <c:strCache>
                <c:ptCount val="5"/>
                <c:pt idx="0">
                  <c:v>事務所
（金融・保険）</c:v>
                </c:pt>
                <c:pt idx="1">
                  <c:v>学校
（教育・学習支援業）</c:v>
                </c:pt>
                <c:pt idx="2">
                  <c:v>物販店
（小売業）</c:v>
                </c:pt>
                <c:pt idx="3">
                  <c:v>病院
（医療・福祉）</c:v>
                </c:pt>
                <c:pt idx="4">
                  <c:v>ホテル
（宿泊業）</c:v>
                </c:pt>
              </c:strCache>
            </c:strRef>
          </c:cat>
          <c:val>
            <c:numRef>
              <c:f>光熱費計算!$AD$45:$AH$45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1C-442D-9504-06E7AA085AEA}"/>
            </c:ext>
          </c:extLst>
        </c:ser>
        <c:ser>
          <c:idx val="2"/>
          <c:order val="2"/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光熱費計算!$AD$43:$AH$43</c:f>
              <c:strCache>
                <c:ptCount val="5"/>
                <c:pt idx="0">
                  <c:v>事務所
（金融・保険）</c:v>
                </c:pt>
                <c:pt idx="1">
                  <c:v>学校
（教育・学習支援業）</c:v>
                </c:pt>
                <c:pt idx="2">
                  <c:v>物販店
（小売業）</c:v>
                </c:pt>
                <c:pt idx="3">
                  <c:v>病院
（医療・福祉）</c:v>
                </c:pt>
                <c:pt idx="4">
                  <c:v>ホテル
（宿泊業）</c:v>
                </c:pt>
              </c:strCache>
            </c:strRef>
          </c:cat>
          <c:val>
            <c:numRef>
              <c:f>光熱費計算!$AD$46:$AH$46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1C-442D-9504-06E7AA085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8033840"/>
        <c:axId val="1375463808"/>
      </c:barChart>
      <c:catAx>
        <c:axId val="158803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63808"/>
        <c:crosses val="autoZero"/>
        <c:auto val="1"/>
        <c:lblAlgn val="ctr"/>
        <c:lblOffset val="100"/>
        <c:noMultiLvlLbl val="0"/>
      </c:catAx>
      <c:valAx>
        <c:axId val="1375463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[</a:t>
                </a:r>
                <a:r>
                  <a:rPr lang="ja-JP"/>
                  <a:t>千円</a:t>
                </a:r>
                <a:r>
                  <a:rPr lang="en-US"/>
                  <a:t>/</a:t>
                </a:r>
                <a:r>
                  <a:rPr lang="ja-JP"/>
                  <a:t>年</a:t>
                </a:r>
                <a:r>
                  <a:rPr lang="en-US"/>
                  <a:t>]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8803384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凡例</a:t>
            </a:r>
            <a:r>
              <a:rPr lang="en-US" sz="110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279683889679475"/>
          <c:y val="0.10022379171129003"/>
          <c:w val="0.77950012538860047"/>
          <c:h val="0.83963247022555709"/>
        </c:manualLayout>
      </c:layout>
      <c:barChart>
        <c:barDir val="col"/>
        <c:grouping val="stacked"/>
        <c:varyColors val="0"/>
        <c:ser>
          <c:idx val="0"/>
          <c:order val="0"/>
          <c:spPr>
            <a:noFill/>
            <a:ln>
              <a:noFill/>
            </a:ln>
            <a:effectLst/>
          </c:spPr>
          <c:invertIfNegative val="0"/>
          <c:cat>
            <c:strRef>
              <c:f>光熱費計算!$AQ$12</c:f>
              <c:strCache>
                <c:ptCount val="1"/>
                <c:pt idx="0">
                  <c:v>事務所
（金融・保険）</c:v>
                </c:pt>
              </c:strCache>
            </c:strRef>
          </c:cat>
          <c:val>
            <c:numRef>
              <c:f>光熱費計算!$AQ$13</c:f>
              <c:numCache>
                <c:formatCode>General</c:formatCode>
                <c:ptCount val="1"/>
                <c:pt idx="0">
                  <c:v>4668.407043564338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7F-40D6-AEA9-66730620BC54}"/>
            </c:ext>
          </c:extLst>
        </c:ser>
        <c:ser>
          <c:idx val="1"/>
          <c:order val="1"/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光熱費計算!$AQ$12</c:f>
              <c:strCache>
                <c:ptCount val="1"/>
                <c:pt idx="0">
                  <c:v>事務所
（金融・保険）</c:v>
                </c:pt>
              </c:strCache>
            </c:strRef>
          </c:cat>
          <c:val>
            <c:numRef>
              <c:f>光熱費計算!$AQ$14</c:f>
              <c:numCache>
                <c:formatCode>General</c:formatCode>
                <c:ptCount val="1"/>
                <c:pt idx="0">
                  <c:v>2186.9289580886852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7F-40D6-AEA9-66730620BC54}"/>
            </c:ext>
          </c:extLst>
        </c:ser>
        <c:ser>
          <c:idx val="2"/>
          <c:order val="2"/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光熱費計算!$AQ$12</c:f>
              <c:strCache>
                <c:ptCount val="1"/>
                <c:pt idx="0">
                  <c:v>事務所
（金融・保険）</c:v>
                </c:pt>
              </c:strCache>
            </c:strRef>
          </c:cat>
          <c:val>
            <c:numRef>
              <c:f>光熱費計算!$AQ$15</c:f>
              <c:numCache>
                <c:formatCode>General</c:formatCode>
                <c:ptCount val="1"/>
                <c:pt idx="0">
                  <c:v>1998.4507195502674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7F-40D6-AEA9-66730620B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8033840"/>
        <c:axId val="1375463808"/>
      </c:barChart>
      <c:catAx>
        <c:axId val="15880338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75463808"/>
        <c:crosses val="autoZero"/>
        <c:auto val="1"/>
        <c:lblAlgn val="ctr"/>
        <c:lblOffset val="100"/>
        <c:noMultiLvlLbl val="0"/>
      </c:catAx>
      <c:valAx>
        <c:axId val="1375463808"/>
        <c:scaling>
          <c:orientation val="minMax"/>
          <c:min val="3000"/>
        </c:scaling>
        <c:delete val="1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58803384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506076388888884"/>
          <c:y val="0.12657222222222222"/>
          <c:w val="0.68449016203703705"/>
          <c:h val="0.654687066929030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光熱費計算_比較有_0!$E$40</c:f>
              <c:strCache>
                <c:ptCount val="1"/>
                <c:pt idx="0">
                  <c:v>電力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光熱費計算_比較有_0!$AB$43:$AB$43</c:f>
              <c:strCache>
                <c:ptCount val="1"/>
                <c:pt idx="0">
                  <c:v>計算-1</c:v>
                </c:pt>
              </c:strCache>
            </c:strRef>
          </c:cat>
          <c:val>
            <c:numRef>
              <c:f>光熱費計算_比較有_0!$E$43:$E$43</c:f>
              <c:numCache>
                <c:formatCode>#,##0_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9-4A5C-A46C-B0AFB7DD0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26"/>
        <c:axId val="1729715295"/>
        <c:axId val="1764062255"/>
      </c:barChart>
      <c:catAx>
        <c:axId val="17297152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/>
                  <a:t>電力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64062255"/>
        <c:crosses val="autoZero"/>
        <c:auto val="1"/>
        <c:lblAlgn val="ctr"/>
        <c:lblOffset val="100"/>
        <c:noMultiLvlLbl val="0"/>
      </c:catAx>
      <c:valAx>
        <c:axId val="1764062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t" anchorCtr="0"/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600">
                    <a:solidFill>
                      <a:schemeClr val="tx1"/>
                    </a:solidFill>
                  </a:rPr>
                  <a:t>千円</a:t>
                </a:r>
                <a:r>
                  <a:rPr lang="en-US" altLang="ja-JP" sz="600">
                    <a:solidFill>
                      <a:schemeClr val="tx1"/>
                    </a:solidFill>
                  </a:rPr>
                  <a:t>/</a:t>
                </a:r>
                <a:r>
                  <a:rPr lang="ja-JP" altLang="en-US" sz="600">
                    <a:solidFill>
                      <a:schemeClr val="tx1"/>
                    </a:solidFill>
                  </a:rPr>
                  <a:t>年</a:t>
                </a:r>
              </a:p>
            </c:rich>
          </c:tx>
          <c:layout>
            <c:manualLayout>
              <c:xMode val="edge"/>
              <c:yMode val="edge"/>
              <c:x val="6.2493115110370076E-2"/>
              <c:y val="1.895944589735751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t" anchorCtr="0"/>
            <a:lstStyle/>
            <a:p>
              <a:pPr>
                <a:defRPr sz="6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29715295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072833333333334"/>
          <c:y val="0.11481296296296296"/>
          <c:w val="0.6840033333333333"/>
          <c:h val="0.64292777777777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光熱費計算_比較有_0!$F$40</c:f>
              <c:strCache>
                <c:ptCount val="1"/>
                <c:pt idx="0">
                  <c:v>都市ガス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光熱費計算_比較有_0!$AB$43:$AB$43</c:f>
              <c:strCache>
                <c:ptCount val="1"/>
                <c:pt idx="0">
                  <c:v>計算-1</c:v>
                </c:pt>
              </c:strCache>
            </c:strRef>
          </c:cat>
          <c:val>
            <c:numRef>
              <c:f>光熱費計算_比較有_0!$F$43:$F$43</c:f>
              <c:numCache>
                <c:formatCode>#,##0_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17-4A70-89A7-F20D0B534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26"/>
        <c:axId val="1729715295"/>
        <c:axId val="1764062255"/>
      </c:barChart>
      <c:catAx>
        <c:axId val="17297152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/>
                  <a:t>都市ｶﾞｽ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64062255"/>
        <c:crosses val="autoZero"/>
        <c:auto val="1"/>
        <c:lblAlgn val="ctr"/>
        <c:lblOffset val="100"/>
        <c:noMultiLvlLbl val="0"/>
      </c:catAx>
      <c:valAx>
        <c:axId val="1764062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t" anchorCtr="0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600"/>
                  <a:t>千円</a:t>
                </a:r>
                <a:r>
                  <a:rPr lang="en-US" altLang="ja-JP" sz="600"/>
                  <a:t>/</a:t>
                </a:r>
                <a:r>
                  <a:rPr lang="ja-JP" altLang="en-US" sz="600"/>
                  <a:t>年</a:t>
                </a:r>
              </a:p>
            </c:rich>
          </c:tx>
          <c:layout>
            <c:manualLayout>
              <c:xMode val="edge"/>
              <c:yMode val="edge"/>
              <c:x val="5.5573350906525779E-2"/>
              <c:y val="6.883971328829909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t" anchorCtr="0"/>
            <a:lstStyle/>
            <a:p>
              <a:pPr>
                <a:defRPr sz="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29715295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4803149606299213" l="0.51181102362204722" r="0.51181102362204722" t="0.74803149606299213" header="0.31496062992125984" footer="0.31496062992125984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506053618860582"/>
          <c:y val="0.11528749999999999"/>
          <c:w val="0.66166055555555559"/>
          <c:h val="0.660092592592592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光熱費計算_比較有_0!$G$40</c:f>
              <c:strCache>
                <c:ptCount val="1"/>
                <c:pt idx="0">
                  <c:v>重油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光熱費計算_比較有_0!$AB$43:$AB$43</c:f>
              <c:strCache>
                <c:ptCount val="1"/>
                <c:pt idx="0">
                  <c:v>計算-1</c:v>
                </c:pt>
              </c:strCache>
            </c:strRef>
          </c:cat>
          <c:val>
            <c:numRef>
              <c:f>光熱費計算_比較有_0!$G$43:$G$43</c:f>
              <c:numCache>
                <c:formatCode>#,##0_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92-4160-8CD0-E74264C44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26"/>
        <c:axId val="1729715295"/>
        <c:axId val="1764062255"/>
      </c:barChart>
      <c:catAx>
        <c:axId val="17297152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/>
                  <a:t>重油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64062255"/>
        <c:crosses val="autoZero"/>
        <c:auto val="1"/>
        <c:lblAlgn val="ctr"/>
        <c:lblOffset val="100"/>
        <c:noMultiLvlLbl val="0"/>
      </c:catAx>
      <c:valAx>
        <c:axId val="1764062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t" anchorCtr="0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600"/>
                  <a:t>千円</a:t>
                </a:r>
                <a:r>
                  <a:rPr lang="en-US" altLang="ja-JP" sz="600"/>
                  <a:t>/</a:t>
                </a:r>
                <a:r>
                  <a:rPr lang="ja-JP" altLang="en-US" sz="600"/>
                  <a:t>年</a:t>
                </a:r>
              </a:p>
            </c:rich>
          </c:tx>
          <c:layout>
            <c:manualLayout>
              <c:xMode val="edge"/>
              <c:yMode val="edge"/>
              <c:x val="4.828909681813881E-2"/>
              <c:y val="1.292170861309371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t" anchorCtr="0"/>
            <a:lstStyle/>
            <a:p>
              <a:pPr>
                <a:defRPr sz="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29715295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506053618860582"/>
          <c:y val="0.12704675925925926"/>
          <c:w val="0.66166055555555559"/>
          <c:h val="0.654212962962962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光熱費計算_比較有_0!$H$40</c:f>
              <c:strCache>
                <c:ptCount val="1"/>
                <c:pt idx="0">
                  <c:v>灯油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光熱費計算_比較有_0!$AB$43:$AB$43</c:f>
              <c:strCache>
                <c:ptCount val="1"/>
                <c:pt idx="0">
                  <c:v>計算-1</c:v>
                </c:pt>
              </c:strCache>
            </c:strRef>
          </c:cat>
          <c:val>
            <c:numRef>
              <c:f>光熱費計算_比較有_0!$H$43:$H$43</c:f>
              <c:numCache>
                <c:formatCode>#,##0_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A4-477A-AD99-059D0211C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26"/>
        <c:axId val="1729715295"/>
        <c:axId val="1764062255"/>
      </c:barChart>
      <c:catAx>
        <c:axId val="17297152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/>
                  <a:t>灯油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64062255"/>
        <c:crosses val="autoZero"/>
        <c:auto val="1"/>
        <c:lblAlgn val="ctr"/>
        <c:lblOffset val="100"/>
        <c:noMultiLvlLbl val="0"/>
      </c:catAx>
      <c:valAx>
        <c:axId val="1764062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t" anchorCtr="0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600"/>
                  <a:t>千円</a:t>
                </a:r>
                <a:r>
                  <a:rPr lang="en-US" altLang="ja-JP" sz="600"/>
                  <a:t>/</a:t>
                </a:r>
                <a:r>
                  <a:rPr lang="ja-JP" altLang="en-US" sz="600"/>
                  <a:t>年</a:t>
                </a:r>
              </a:p>
            </c:rich>
          </c:tx>
          <c:layout>
            <c:manualLayout>
              <c:xMode val="edge"/>
              <c:yMode val="edge"/>
              <c:x val="4.828909681813881E-2"/>
              <c:y val="1.292170861309371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t" anchorCtr="0"/>
            <a:lstStyle/>
            <a:p>
              <a:pPr>
                <a:defRPr sz="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29715295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76091269841268"/>
          <c:y val="0.12657222222222222"/>
          <c:w val="0.71222537578365352"/>
          <c:h val="0.64292777777777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光熱費計算_比較有_0!$M$40</c:f>
              <c:strCache>
                <c:ptCount val="1"/>
                <c:pt idx="0">
                  <c:v>合計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光熱費計算_比較有_0!$AB$43:$AB$43</c:f>
              <c:strCache>
                <c:ptCount val="1"/>
                <c:pt idx="0">
                  <c:v>計算-1</c:v>
                </c:pt>
              </c:strCache>
            </c:strRef>
          </c:cat>
          <c:val>
            <c:numRef>
              <c:f>光熱費計算_比較有_0!$M$43:$M$43</c:f>
              <c:numCache>
                <c:formatCode>#,##0_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22-43C3-B2EF-DD521355C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26"/>
        <c:axId val="1729715295"/>
        <c:axId val="1764062255"/>
      </c:barChart>
      <c:catAx>
        <c:axId val="17297152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合計</a:t>
                </a:r>
              </a:p>
            </c:rich>
          </c:tx>
          <c:layout>
            <c:manualLayout>
              <c:xMode val="edge"/>
              <c:yMode val="edge"/>
              <c:x val="0.52407986111111116"/>
              <c:y val="0.88987453703703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64062255"/>
        <c:crosses val="autoZero"/>
        <c:auto val="1"/>
        <c:lblAlgn val="ctr"/>
        <c:lblOffset val="100"/>
        <c:noMultiLvlLbl val="0"/>
      </c:catAx>
      <c:valAx>
        <c:axId val="1764062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sz="600"/>
                  <a:t>千円</a:t>
                </a:r>
                <a:r>
                  <a:rPr lang="en-US" sz="600"/>
                  <a:t>/</a:t>
                </a:r>
                <a:r>
                  <a:rPr lang="ja-JP" sz="600"/>
                  <a:t>年</a:t>
                </a:r>
              </a:p>
            </c:rich>
          </c:tx>
          <c:layout>
            <c:manualLayout>
              <c:xMode val="edge"/>
              <c:yMode val="edge"/>
              <c:x val="6.2493115110370076E-2"/>
              <c:y val="1.895944589735751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29715295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8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072833333333334"/>
          <c:y val="0.11481296296296296"/>
          <c:w val="0.6840033333333333"/>
          <c:h val="0.64292777777777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光熱費計算_比較有_0!$J$41</c:f>
              <c:strCache>
                <c:ptCount val="1"/>
                <c:pt idx="0">
                  <c:v>蒸気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光熱費計算_比較有_0!$AB$43:$AB$43</c:f>
              <c:strCache>
                <c:ptCount val="1"/>
                <c:pt idx="0">
                  <c:v>計算-1</c:v>
                </c:pt>
              </c:strCache>
            </c:strRef>
          </c:cat>
          <c:val>
            <c:numRef>
              <c:f>光熱費計算_比較有_0!$J$43:$J$43</c:f>
              <c:numCache>
                <c:formatCode>#,##0_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5F-48A4-843C-84427074B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26"/>
        <c:axId val="1729715295"/>
        <c:axId val="1764062255"/>
      </c:barChart>
      <c:catAx>
        <c:axId val="17297152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/>
                  <a:t>蒸気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64062255"/>
        <c:crosses val="autoZero"/>
        <c:auto val="1"/>
        <c:lblAlgn val="ctr"/>
        <c:lblOffset val="100"/>
        <c:noMultiLvlLbl val="0"/>
      </c:catAx>
      <c:valAx>
        <c:axId val="1764062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t" anchorCtr="0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600"/>
                  <a:t>千円</a:t>
                </a:r>
                <a:r>
                  <a:rPr lang="en-US" altLang="ja-JP" sz="600"/>
                  <a:t>/</a:t>
                </a:r>
                <a:r>
                  <a:rPr lang="ja-JP" altLang="en-US" sz="600"/>
                  <a:t>年</a:t>
                </a:r>
              </a:p>
            </c:rich>
          </c:tx>
          <c:layout>
            <c:manualLayout>
              <c:xMode val="edge"/>
              <c:yMode val="edge"/>
              <c:x val="5.5573350906525779E-2"/>
              <c:y val="6.883971328829909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t" anchorCtr="0"/>
            <a:lstStyle/>
            <a:p>
              <a:pPr>
                <a:defRPr sz="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29715295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4803149606299213" l="0.51181102362204722" r="0.51181102362204722" t="0.74803149606299213" header="0.31496062992125984" footer="0.31496062992125984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506053618860582"/>
          <c:y val="0.11528749999999999"/>
          <c:w val="0.66166055555555559"/>
          <c:h val="0.660092592592592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光熱費計算_比較有_0!$K$41</c:f>
              <c:strCache>
                <c:ptCount val="1"/>
                <c:pt idx="0">
                  <c:v>温水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光熱費計算_比較有_0!$AB$43:$AB$43</c:f>
              <c:strCache>
                <c:ptCount val="1"/>
                <c:pt idx="0">
                  <c:v>計算-1</c:v>
                </c:pt>
              </c:strCache>
            </c:strRef>
          </c:cat>
          <c:val>
            <c:numRef>
              <c:f>光熱費計算_比較有_0!$K$43:$K$43</c:f>
              <c:numCache>
                <c:formatCode>#,##0_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A0-4DC1-8C00-765182837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26"/>
        <c:axId val="1729715295"/>
        <c:axId val="1764062255"/>
      </c:barChart>
      <c:catAx>
        <c:axId val="17297152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/>
                  <a:t>温水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64062255"/>
        <c:crosses val="autoZero"/>
        <c:auto val="1"/>
        <c:lblAlgn val="ctr"/>
        <c:lblOffset val="100"/>
        <c:noMultiLvlLbl val="0"/>
      </c:catAx>
      <c:valAx>
        <c:axId val="1764062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t" anchorCtr="0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600"/>
                  <a:t>千円</a:t>
                </a:r>
                <a:r>
                  <a:rPr lang="en-US" altLang="ja-JP" sz="600"/>
                  <a:t>/</a:t>
                </a:r>
                <a:r>
                  <a:rPr lang="ja-JP" altLang="en-US" sz="600"/>
                  <a:t>年</a:t>
                </a:r>
              </a:p>
            </c:rich>
          </c:tx>
          <c:layout>
            <c:manualLayout>
              <c:xMode val="edge"/>
              <c:yMode val="edge"/>
              <c:x val="4.828909681813881E-2"/>
              <c:y val="1.292170861309371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t" anchorCtr="0"/>
            <a:lstStyle/>
            <a:p>
              <a:pPr>
                <a:defRPr sz="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29715295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506053618860582"/>
          <c:y val="0.12704675925925926"/>
          <c:w val="0.66166055555555559"/>
          <c:h val="0.654212962962962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光熱費計算_比較有_0!$L$41</c:f>
              <c:strCache>
                <c:ptCount val="1"/>
                <c:pt idx="0">
                  <c:v>冷水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光熱費計算_比較有_0!$AB$43:$AB$43</c:f>
              <c:strCache>
                <c:ptCount val="1"/>
                <c:pt idx="0">
                  <c:v>計算-1</c:v>
                </c:pt>
              </c:strCache>
            </c:strRef>
          </c:cat>
          <c:val>
            <c:numRef>
              <c:f>光熱費計算_比較有_0!$L$43:$L$43</c:f>
              <c:numCache>
                <c:formatCode>#,##0_ 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C0-4CE2-BF1D-29C3D0A4E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26"/>
        <c:axId val="1729715295"/>
        <c:axId val="1764062255"/>
      </c:barChart>
      <c:catAx>
        <c:axId val="17297152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/>
                  <a:t>冷水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64062255"/>
        <c:crosses val="autoZero"/>
        <c:auto val="1"/>
        <c:lblAlgn val="ctr"/>
        <c:lblOffset val="100"/>
        <c:noMultiLvlLbl val="0"/>
      </c:catAx>
      <c:valAx>
        <c:axId val="1764062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t" anchorCtr="0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600"/>
                  <a:t>千円</a:t>
                </a:r>
                <a:r>
                  <a:rPr lang="en-US" altLang="ja-JP" sz="600"/>
                  <a:t>/</a:t>
                </a:r>
                <a:r>
                  <a:rPr lang="ja-JP" altLang="en-US" sz="600"/>
                  <a:t>年</a:t>
                </a:r>
              </a:p>
            </c:rich>
          </c:tx>
          <c:layout>
            <c:manualLayout>
              <c:xMode val="edge"/>
              <c:yMode val="edge"/>
              <c:x val="4.828909681813881E-2"/>
              <c:y val="1.292170861309371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t" anchorCtr="0"/>
            <a:lstStyle/>
            <a:p>
              <a:pPr>
                <a:defRPr sz="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29715295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506076388888884"/>
          <c:y val="0.12657222222222222"/>
          <c:w val="0.68449016203703705"/>
          <c:h val="0.654687066929030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光熱費計算_0!$E$32</c:f>
              <c:strCache>
                <c:ptCount val="1"/>
                <c:pt idx="0">
                  <c:v>電力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光熱費計算_0!$U$35:$U$37</c:f>
              <c:strCache>
                <c:ptCount val="3"/>
                <c:pt idx="0">
                  <c:v>計算-1</c:v>
                </c:pt>
                <c:pt idx="1">
                  <c:v>計算-2</c:v>
                </c:pt>
                <c:pt idx="2">
                  <c:v>計算-3</c:v>
                </c:pt>
              </c:strCache>
            </c:strRef>
          </c:cat>
          <c:val>
            <c:numRef>
              <c:f>光熱費計算_0!$E$35:$E$37</c:f>
              <c:numCache>
                <c:formatCode>#,##0_ </c:formatCode>
                <c:ptCount val="3"/>
                <c:pt idx="0">
                  <c:v>6000</c:v>
                </c:pt>
                <c:pt idx="1">
                  <c:v>10000</c:v>
                </c:pt>
                <c:pt idx="2">
                  <c:v>12000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A3-4967-9910-CADC47C84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26"/>
        <c:axId val="1729715295"/>
        <c:axId val="1764062255"/>
      </c:barChart>
      <c:catAx>
        <c:axId val="17297152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/>
                  <a:t>電力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64062255"/>
        <c:crosses val="autoZero"/>
        <c:auto val="1"/>
        <c:lblAlgn val="ctr"/>
        <c:lblOffset val="100"/>
        <c:noMultiLvlLbl val="0"/>
      </c:catAx>
      <c:valAx>
        <c:axId val="1764062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t" anchorCtr="0"/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600">
                    <a:solidFill>
                      <a:schemeClr val="tx1"/>
                    </a:solidFill>
                  </a:rPr>
                  <a:t>千円</a:t>
                </a:r>
                <a:r>
                  <a:rPr lang="en-US" altLang="ja-JP" sz="600">
                    <a:solidFill>
                      <a:schemeClr val="tx1"/>
                    </a:solidFill>
                  </a:rPr>
                  <a:t>/</a:t>
                </a:r>
                <a:r>
                  <a:rPr lang="ja-JP" altLang="en-US" sz="600">
                    <a:solidFill>
                      <a:schemeClr val="tx1"/>
                    </a:solidFill>
                  </a:rPr>
                  <a:t>年</a:t>
                </a:r>
              </a:p>
            </c:rich>
          </c:tx>
          <c:layout>
            <c:manualLayout>
              <c:xMode val="edge"/>
              <c:yMode val="edge"/>
              <c:x val="6.2493115110370076E-2"/>
              <c:y val="1.895944589735751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t" anchorCtr="0"/>
            <a:lstStyle/>
            <a:p>
              <a:pPr>
                <a:defRPr sz="6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29715295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244128528810878"/>
          <c:y val="3.6666666666666667E-2"/>
          <c:w val="0.74139432490895474"/>
          <c:h val="0.62928923884514432"/>
        </c:manualLayout>
      </c:layout>
      <c:barChart>
        <c:barDir val="col"/>
        <c:grouping val="stacked"/>
        <c:varyColors val="0"/>
        <c:ser>
          <c:idx val="0"/>
          <c:order val="0"/>
          <c:spPr>
            <a:noFill/>
            <a:ln>
              <a:noFill/>
            </a:ln>
            <a:effectLst/>
          </c:spPr>
          <c:invertIfNegative val="0"/>
          <c:cat>
            <c:strRef>
              <c:f>光熱費計算!$AI$43:$AM$43</c:f>
              <c:strCache>
                <c:ptCount val="5"/>
                <c:pt idx="0">
                  <c:v>事務所（事務所）</c:v>
                </c:pt>
                <c:pt idx="1">
                  <c:v>学校（小中学校・
大学・専門学校）</c:v>
                </c:pt>
                <c:pt idx="2">
                  <c:v>物販店
（ﾃﾞﾊﾟｰﾄ･ｽｰﾊﾟｰ）</c:v>
                </c:pt>
                <c:pt idx="3">
                  <c:v>病院（病院）</c:v>
                </c:pt>
                <c:pt idx="4">
                  <c:v>ホテル
（ﾎﾃﾙ・旅館）</c:v>
                </c:pt>
              </c:strCache>
            </c:strRef>
          </c:cat>
          <c:val>
            <c:numRef>
              <c:f>光熱費計算!$AI$44:$AM$44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78-4BF0-94D9-06EFBB306161}"/>
            </c:ext>
          </c:extLst>
        </c:ser>
        <c:ser>
          <c:idx val="1"/>
          <c:order val="1"/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光熱費計算!$AI$43:$AM$43</c:f>
              <c:strCache>
                <c:ptCount val="5"/>
                <c:pt idx="0">
                  <c:v>事務所（事務所）</c:v>
                </c:pt>
                <c:pt idx="1">
                  <c:v>学校（小中学校・
大学・専門学校）</c:v>
                </c:pt>
                <c:pt idx="2">
                  <c:v>物販店
（ﾃﾞﾊﾟｰﾄ･ｽｰﾊﾟｰ）</c:v>
                </c:pt>
                <c:pt idx="3">
                  <c:v>病院（病院）</c:v>
                </c:pt>
                <c:pt idx="4">
                  <c:v>ホテル
（ﾎﾃﾙ・旅館）</c:v>
                </c:pt>
              </c:strCache>
            </c:strRef>
          </c:cat>
          <c:val>
            <c:numRef>
              <c:f>光熱費計算!$AI$45:$AM$45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78-4BF0-94D9-06EFBB306161}"/>
            </c:ext>
          </c:extLst>
        </c:ser>
        <c:ser>
          <c:idx val="2"/>
          <c:order val="2"/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光熱費計算!$AI$43:$AM$43</c:f>
              <c:strCache>
                <c:ptCount val="5"/>
                <c:pt idx="0">
                  <c:v>事務所（事務所）</c:v>
                </c:pt>
                <c:pt idx="1">
                  <c:v>学校（小中学校・
大学・専門学校）</c:v>
                </c:pt>
                <c:pt idx="2">
                  <c:v>物販店
（ﾃﾞﾊﾟｰﾄ･ｽｰﾊﾟｰ）</c:v>
                </c:pt>
                <c:pt idx="3">
                  <c:v>病院（病院）</c:v>
                </c:pt>
                <c:pt idx="4">
                  <c:v>ホテル
（ﾎﾃﾙ・旅館）</c:v>
                </c:pt>
              </c:strCache>
            </c:strRef>
          </c:cat>
          <c:val>
            <c:numRef>
              <c:f>光熱費計算!$AI$46:$AM$46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78-4BF0-94D9-06EFBB306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8033840"/>
        <c:axId val="1375463808"/>
      </c:barChart>
      <c:catAx>
        <c:axId val="158803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63808"/>
        <c:crosses val="autoZero"/>
        <c:auto val="1"/>
        <c:lblAlgn val="ctr"/>
        <c:lblOffset val="100"/>
        <c:noMultiLvlLbl val="0"/>
      </c:catAx>
      <c:valAx>
        <c:axId val="1375463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[</a:t>
                </a:r>
                <a:r>
                  <a:rPr lang="ja-JP"/>
                  <a:t>千円</a:t>
                </a:r>
                <a:r>
                  <a:rPr lang="en-US"/>
                  <a:t>/</a:t>
                </a:r>
                <a:r>
                  <a:rPr lang="ja-JP"/>
                  <a:t>年</a:t>
                </a:r>
                <a:r>
                  <a:rPr lang="en-US"/>
                  <a:t>]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8803384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072833333333334"/>
          <c:y val="0.11481296296296296"/>
          <c:w val="0.6840033333333333"/>
          <c:h val="0.64292777777777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光熱費計算_0!$F$32</c:f>
              <c:strCache>
                <c:ptCount val="1"/>
                <c:pt idx="0">
                  <c:v>都市ガス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光熱費計算_0!$U$35:$U$37</c:f>
              <c:strCache>
                <c:ptCount val="3"/>
                <c:pt idx="0">
                  <c:v>計算-1</c:v>
                </c:pt>
                <c:pt idx="1">
                  <c:v>計算-2</c:v>
                </c:pt>
                <c:pt idx="2">
                  <c:v>計算-3</c:v>
                </c:pt>
              </c:strCache>
            </c:strRef>
          </c:cat>
          <c:val>
            <c:numRef>
              <c:f>光熱費計算_0!$F$35:$F$37</c:f>
              <c:numCache>
                <c:formatCode>#,##0_ </c:formatCode>
                <c:ptCount val="3"/>
                <c:pt idx="0">
                  <c:v>5</c:v>
                </c:pt>
                <c:pt idx="1">
                  <c:v>30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ED-482D-8562-81D073B0D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26"/>
        <c:axId val="1729715295"/>
        <c:axId val="1764062255"/>
      </c:barChart>
      <c:catAx>
        <c:axId val="17297152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/>
                  <a:t>都市ｶﾞｽ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64062255"/>
        <c:crosses val="autoZero"/>
        <c:auto val="1"/>
        <c:lblAlgn val="ctr"/>
        <c:lblOffset val="100"/>
        <c:noMultiLvlLbl val="0"/>
      </c:catAx>
      <c:valAx>
        <c:axId val="1764062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t" anchorCtr="0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600"/>
                  <a:t>千円</a:t>
                </a:r>
                <a:r>
                  <a:rPr lang="en-US" altLang="ja-JP" sz="600"/>
                  <a:t>/</a:t>
                </a:r>
                <a:r>
                  <a:rPr lang="ja-JP" altLang="en-US" sz="600"/>
                  <a:t>年</a:t>
                </a:r>
              </a:p>
            </c:rich>
          </c:tx>
          <c:layout>
            <c:manualLayout>
              <c:xMode val="edge"/>
              <c:yMode val="edge"/>
              <c:x val="5.5573350906525779E-2"/>
              <c:y val="6.883971328829909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t" anchorCtr="0"/>
            <a:lstStyle/>
            <a:p>
              <a:pPr>
                <a:defRPr sz="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29715295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4803149606299213" l="0.51181102362204722" r="0.51181102362204722" t="0.74803149606299213" header="0.31496062992125984" footer="0.31496062992125984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506053618860582"/>
          <c:y val="0.11528749999999999"/>
          <c:w val="0.66166055555555559"/>
          <c:h val="0.660092592592592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光熱費計算_0!$G$32</c:f>
              <c:strCache>
                <c:ptCount val="1"/>
                <c:pt idx="0">
                  <c:v>重油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光熱費計算_0!$U$35:$U$37</c:f>
              <c:strCache>
                <c:ptCount val="3"/>
                <c:pt idx="0">
                  <c:v>計算-1</c:v>
                </c:pt>
                <c:pt idx="1">
                  <c:v>計算-2</c:v>
                </c:pt>
                <c:pt idx="2">
                  <c:v>計算-3</c:v>
                </c:pt>
              </c:strCache>
            </c:strRef>
          </c:cat>
          <c:val>
            <c:numRef>
              <c:f>光熱費計算_0!$G$35:$G$37</c:f>
              <c:numCache>
                <c:formatCode>#,##0_ </c:formatCode>
                <c:ptCount val="3"/>
                <c:pt idx="0">
                  <c:v>1.22</c:v>
                </c:pt>
                <c:pt idx="1">
                  <c:v>1.83</c:v>
                </c:pt>
                <c:pt idx="2">
                  <c:v>3.05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E9-483D-A426-2FA119E33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26"/>
        <c:axId val="1729715295"/>
        <c:axId val="1764062255"/>
      </c:barChart>
      <c:catAx>
        <c:axId val="17297152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/>
                  <a:t>重油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64062255"/>
        <c:crosses val="autoZero"/>
        <c:auto val="1"/>
        <c:lblAlgn val="ctr"/>
        <c:lblOffset val="100"/>
        <c:noMultiLvlLbl val="0"/>
      </c:catAx>
      <c:valAx>
        <c:axId val="1764062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t" anchorCtr="0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600"/>
                  <a:t>千円</a:t>
                </a:r>
                <a:r>
                  <a:rPr lang="en-US" altLang="ja-JP" sz="600"/>
                  <a:t>/</a:t>
                </a:r>
                <a:r>
                  <a:rPr lang="ja-JP" altLang="en-US" sz="600"/>
                  <a:t>年</a:t>
                </a:r>
              </a:p>
            </c:rich>
          </c:tx>
          <c:layout>
            <c:manualLayout>
              <c:xMode val="edge"/>
              <c:yMode val="edge"/>
              <c:x val="4.828909681813881E-2"/>
              <c:y val="1.292170861309371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t" anchorCtr="0"/>
            <a:lstStyle/>
            <a:p>
              <a:pPr>
                <a:defRPr sz="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29715295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506053618860582"/>
          <c:y val="0.12704675925925926"/>
          <c:w val="0.66166055555555559"/>
          <c:h val="0.654212962962962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光熱費計算_0!$H$32</c:f>
              <c:strCache>
                <c:ptCount val="1"/>
                <c:pt idx="0">
                  <c:v>灯油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光熱費計算_0!$U$35:$U$37</c:f>
              <c:strCache>
                <c:ptCount val="3"/>
                <c:pt idx="0">
                  <c:v>計算-1</c:v>
                </c:pt>
                <c:pt idx="1">
                  <c:v>計算-2</c:v>
                </c:pt>
                <c:pt idx="2">
                  <c:v>計算-3</c:v>
                </c:pt>
              </c:strCache>
            </c:strRef>
          </c:cat>
          <c:val>
            <c:numRef>
              <c:f>光熱費計算_0!$H$35:$H$37</c:f>
              <c:numCache>
                <c:formatCode>#,##0_ </c:formatCode>
                <c:ptCount val="3"/>
                <c:pt idx="0">
                  <c:v>1.6</c:v>
                </c:pt>
                <c:pt idx="1">
                  <c:v>9.6</c:v>
                </c:pt>
                <c:pt idx="2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E4-44E9-BFF1-B08A71544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26"/>
        <c:axId val="1729715295"/>
        <c:axId val="1764062255"/>
      </c:barChart>
      <c:catAx>
        <c:axId val="17297152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/>
                  <a:t>灯油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64062255"/>
        <c:crosses val="autoZero"/>
        <c:auto val="1"/>
        <c:lblAlgn val="ctr"/>
        <c:lblOffset val="100"/>
        <c:noMultiLvlLbl val="0"/>
      </c:catAx>
      <c:valAx>
        <c:axId val="1764062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t" anchorCtr="0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600"/>
                  <a:t>千円</a:t>
                </a:r>
                <a:r>
                  <a:rPr lang="en-US" altLang="ja-JP" sz="600"/>
                  <a:t>/</a:t>
                </a:r>
                <a:r>
                  <a:rPr lang="ja-JP" altLang="en-US" sz="600"/>
                  <a:t>年</a:t>
                </a:r>
              </a:p>
            </c:rich>
          </c:tx>
          <c:layout>
            <c:manualLayout>
              <c:xMode val="edge"/>
              <c:yMode val="edge"/>
              <c:x val="4.828909681813881E-2"/>
              <c:y val="1.292170861309371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t" anchorCtr="0"/>
            <a:lstStyle/>
            <a:p>
              <a:pPr>
                <a:defRPr sz="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29715295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76091269841268"/>
          <c:y val="0.12657222222222222"/>
          <c:w val="0.71222537578365352"/>
          <c:h val="0.64292777777777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光熱費計算_0!$M$32</c:f>
              <c:strCache>
                <c:ptCount val="1"/>
                <c:pt idx="0">
                  <c:v>合計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光熱費計算_0!$U$35:$U$37</c:f>
              <c:strCache>
                <c:ptCount val="3"/>
                <c:pt idx="0">
                  <c:v>計算-1</c:v>
                </c:pt>
                <c:pt idx="1">
                  <c:v>計算-2</c:v>
                </c:pt>
                <c:pt idx="2">
                  <c:v>計算-3</c:v>
                </c:pt>
              </c:strCache>
            </c:strRef>
          </c:cat>
          <c:val>
            <c:numRef>
              <c:f>光熱費計算_0!$M$35:$M$37</c:f>
              <c:numCache>
                <c:formatCode>#,##0_ </c:formatCode>
                <c:ptCount val="3"/>
                <c:pt idx="0">
                  <c:v>23007.82</c:v>
                </c:pt>
                <c:pt idx="1">
                  <c:v>33541.43</c:v>
                </c:pt>
                <c:pt idx="2">
                  <c:v>32011.449999999997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0B-4827-A8A2-2248FF35F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26"/>
        <c:axId val="1729715295"/>
        <c:axId val="1764062255"/>
      </c:barChart>
      <c:catAx>
        <c:axId val="17297152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合計</a:t>
                </a:r>
              </a:p>
            </c:rich>
          </c:tx>
          <c:layout>
            <c:manualLayout>
              <c:xMode val="edge"/>
              <c:yMode val="edge"/>
              <c:x val="0.52407986111111116"/>
              <c:y val="0.88987453703703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64062255"/>
        <c:crosses val="autoZero"/>
        <c:auto val="1"/>
        <c:lblAlgn val="ctr"/>
        <c:lblOffset val="100"/>
        <c:noMultiLvlLbl val="0"/>
      </c:catAx>
      <c:valAx>
        <c:axId val="1764062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sz="600"/>
                  <a:t>千円</a:t>
                </a:r>
                <a:r>
                  <a:rPr lang="en-US" sz="600"/>
                  <a:t>/</a:t>
                </a:r>
                <a:r>
                  <a:rPr lang="ja-JP" sz="600"/>
                  <a:t>年</a:t>
                </a:r>
              </a:p>
            </c:rich>
          </c:tx>
          <c:layout>
            <c:manualLayout>
              <c:xMode val="edge"/>
              <c:yMode val="edge"/>
              <c:x val="6.2493115110370076E-2"/>
              <c:y val="1.895944589735751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29715295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8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072833333333334"/>
          <c:y val="0.11481296296296296"/>
          <c:w val="0.6840033333333333"/>
          <c:h val="0.64292777777777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光熱費計算_0!$J$33</c:f>
              <c:strCache>
                <c:ptCount val="1"/>
                <c:pt idx="0">
                  <c:v>蒸気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光熱費計算_0!$U$35:$U$37</c:f>
              <c:strCache>
                <c:ptCount val="3"/>
                <c:pt idx="0">
                  <c:v>計算-1</c:v>
                </c:pt>
                <c:pt idx="1">
                  <c:v>計算-2</c:v>
                </c:pt>
                <c:pt idx="2">
                  <c:v>計算-3</c:v>
                </c:pt>
              </c:strCache>
            </c:strRef>
          </c:cat>
          <c:val>
            <c:numRef>
              <c:f>光熱費計算_0!$J$35:$J$37</c:f>
              <c:numCache>
                <c:formatCode>#,##0_ </c:formatCode>
                <c:ptCount val="3"/>
                <c:pt idx="0">
                  <c:v>4000</c:v>
                </c:pt>
                <c:pt idx="1">
                  <c:v>1500</c:v>
                </c:pt>
                <c:pt idx="2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21-4B4B-AD43-22C9FD878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26"/>
        <c:axId val="1729715295"/>
        <c:axId val="1764062255"/>
      </c:barChart>
      <c:catAx>
        <c:axId val="17297152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/>
                  <a:t>蒸気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64062255"/>
        <c:crosses val="autoZero"/>
        <c:auto val="1"/>
        <c:lblAlgn val="ctr"/>
        <c:lblOffset val="100"/>
        <c:noMultiLvlLbl val="0"/>
      </c:catAx>
      <c:valAx>
        <c:axId val="1764062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t" anchorCtr="0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600"/>
                  <a:t>千円</a:t>
                </a:r>
                <a:r>
                  <a:rPr lang="en-US" altLang="ja-JP" sz="600"/>
                  <a:t>/</a:t>
                </a:r>
                <a:r>
                  <a:rPr lang="ja-JP" altLang="en-US" sz="600"/>
                  <a:t>年</a:t>
                </a:r>
              </a:p>
            </c:rich>
          </c:tx>
          <c:layout>
            <c:manualLayout>
              <c:xMode val="edge"/>
              <c:yMode val="edge"/>
              <c:x val="5.5573350906525779E-2"/>
              <c:y val="6.883971328829909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t" anchorCtr="0"/>
            <a:lstStyle/>
            <a:p>
              <a:pPr>
                <a:defRPr sz="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29715295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4803149606299213" l="0.51181102362204722" r="0.51181102362204722" t="0.74803149606299213" header="0.31496062992125984" footer="0.31496062992125984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506053618860582"/>
          <c:y val="0.11528749999999999"/>
          <c:w val="0.66166055555555559"/>
          <c:h val="0.660092592592592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光熱費計算_0!$K$33</c:f>
              <c:strCache>
                <c:ptCount val="1"/>
                <c:pt idx="0">
                  <c:v>温水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光熱費計算_0!$U$35:$U$37</c:f>
              <c:strCache>
                <c:ptCount val="3"/>
                <c:pt idx="0">
                  <c:v>計算-1</c:v>
                </c:pt>
                <c:pt idx="1">
                  <c:v>計算-2</c:v>
                </c:pt>
                <c:pt idx="2">
                  <c:v>計算-3</c:v>
                </c:pt>
              </c:strCache>
            </c:strRef>
          </c:cat>
          <c:val>
            <c:numRef>
              <c:f>光熱費計算_0!$K$35:$K$37</c:f>
              <c:numCache>
                <c:formatCode>#,##0_ </c:formatCode>
                <c:ptCount val="3"/>
                <c:pt idx="0">
                  <c:v>3000</c:v>
                </c:pt>
                <c:pt idx="1">
                  <c:v>2000</c:v>
                </c:pt>
                <c:pt idx="2">
                  <c:v>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05-4BED-81E4-7DA085C63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26"/>
        <c:axId val="1729715295"/>
        <c:axId val="1764062255"/>
      </c:barChart>
      <c:catAx>
        <c:axId val="17297152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/>
                  <a:t>温水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64062255"/>
        <c:crosses val="autoZero"/>
        <c:auto val="1"/>
        <c:lblAlgn val="ctr"/>
        <c:lblOffset val="100"/>
        <c:noMultiLvlLbl val="0"/>
      </c:catAx>
      <c:valAx>
        <c:axId val="1764062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t" anchorCtr="0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600"/>
                  <a:t>千円</a:t>
                </a:r>
                <a:r>
                  <a:rPr lang="en-US" altLang="ja-JP" sz="600"/>
                  <a:t>/</a:t>
                </a:r>
                <a:r>
                  <a:rPr lang="ja-JP" altLang="en-US" sz="600"/>
                  <a:t>年</a:t>
                </a:r>
              </a:p>
            </c:rich>
          </c:tx>
          <c:layout>
            <c:manualLayout>
              <c:xMode val="edge"/>
              <c:yMode val="edge"/>
              <c:x val="4.828909681813881E-2"/>
              <c:y val="1.292170861309371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t" anchorCtr="0"/>
            <a:lstStyle/>
            <a:p>
              <a:pPr>
                <a:defRPr sz="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29715295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506053618860582"/>
          <c:y val="0.12704675925925926"/>
          <c:w val="0.66166055555555559"/>
          <c:h val="0.654212962962962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光熱費計算_0!$L$33</c:f>
              <c:strCache>
                <c:ptCount val="1"/>
                <c:pt idx="0">
                  <c:v>冷水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光熱費計算_0!$U$35:$U$37</c:f>
              <c:strCache>
                <c:ptCount val="3"/>
                <c:pt idx="0">
                  <c:v>計算-1</c:v>
                </c:pt>
                <c:pt idx="1">
                  <c:v>計算-2</c:v>
                </c:pt>
                <c:pt idx="2">
                  <c:v>計算-3</c:v>
                </c:pt>
              </c:strCache>
            </c:strRef>
          </c:cat>
          <c:val>
            <c:numRef>
              <c:f>光熱費計算_0!$L$35:$L$37</c:f>
              <c:numCache>
                <c:formatCode>#,##0_ </c:formatCode>
                <c:ptCount val="3"/>
                <c:pt idx="0">
                  <c:v>10000</c:v>
                </c:pt>
                <c:pt idx="1">
                  <c:v>20000</c:v>
                </c:pt>
                <c:pt idx="2">
                  <c:v>15000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D5-45D8-B7A9-5BA3D0A7A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26"/>
        <c:axId val="1729715295"/>
        <c:axId val="1764062255"/>
      </c:barChart>
      <c:catAx>
        <c:axId val="172971529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800"/>
                  <a:t>冷水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64062255"/>
        <c:crosses val="autoZero"/>
        <c:auto val="1"/>
        <c:lblAlgn val="ctr"/>
        <c:lblOffset val="100"/>
        <c:noMultiLvlLbl val="0"/>
      </c:catAx>
      <c:valAx>
        <c:axId val="1764062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t" anchorCtr="0"/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600"/>
                  <a:t>千円</a:t>
                </a:r>
                <a:r>
                  <a:rPr lang="en-US" altLang="ja-JP" sz="600"/>
                  <a:t>/</a:t>
                </a:r>
                <a:r>
                  <a:rPr lang="ja-JP" altLang="en-US" sz="600"/>
                  <a:t>年</a:t>
                </a:r>
              </a:p>
            </c:rich>
          </c:tx>
          <c:layout>
            <c:manualLayout>
              <c:xMode val="edge"/>
              <c:yMode val="edge"/>
              <c:x val="4.828909681813881E-2"/>
              <c:y val="1.292170861309371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t" anchorCtr="0"/>
            <a:lstStyle/>
            <a:p>
              <a:pPr>
                <a:defRPr sz="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29715295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633666666666667"/>
          <c:y val="3.6666666666666667E-2"/>
          <c:w val="0.69647999999999999"/>
          <c:h val="0.53918106519213149"/>
        </c:manualLayout>
      </c:layout>
      <c:barChart>
        <c:barDir val="col"/>
        <c:grouping val="stacked"/>
        <c:varyColors val="0"/>
        <c:ser>
          <c:idx val="0"/>
          <c:order val="0"/>
          <c:spPr>
            <a:noFill/>
            <a:ln>
              <a:noFill/>
            </a:ln>
            <a:effectLst/>
          </c:spPr>
          <c:invertIfNegative val="0"/>
          <c:cat>
            <c:strRef>
              <c:f>光熱費計算!$AD$12:$AH$12</c:f>
              <c:strCache>
                <c:ptCount val="5"/>
                <c:pt idx="0">
                  <c:v>事務所
（金融・保険）</c:v>
                </c:pt>
                <c:pt idx="1">
                  <c:v>学校
（教育・学習支援業）</c:v>
                </c:pt>
                <c:pt idx="2">
                  <c:v>物販店
（小売業）</c:v>
                </c:pt>
                <c:pt idx="3">
                  <c:v>病院
（医療・福祉）</c:v>
                </c:pt>
                <c:pt idx="4">
                  <c:v>ホテル
（宿泊業）</c:v>
                </c:pt>
              </c:strCache>
            </c:strRef>
          </c:cat>
          <c:val>
            <c:numRef>
              <c:f>光熱費計算!$AD$13:$AH$13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AA-49B1-993C-D9C5891F23A1}"/>
            </c:ext>
          </c:extLst>
        </c:ser>
        <c:ser>
          <c:idx val="1"/>
          <c:order val="1"/>
          <c:spPr>
            <a:solidFill>
              <a:schemeClr val="lt1"/>
            </a:solidFill>
            <a:ln>
              <a:solidFill>
                <a:schemeClr val="dk1"/>
              </a:solidFill>
            </a:ln>
            <a:effectLst/>
          </c:spPr>
          <c:invertIfNegative val="0"/>
          <c:cat>
            <c:strRef>
              <c:f>光熱費計算!$AD$12:$AH$12</c:f>
              <c:strCache>
                <c:ptCount val="5"/>
                <c:pt idx="0">
                  <c:v>事務所
（金融・保険）</c:v>
                </c:pt>
                <c:pt idx="1">
                  <c:v>学校
（教育・学習支援業）</c:v>
                </c:pt>
                <c:pt idx="2">
                  <c:v>物販店
（小売業）</c:v>
                </c:pt>
                <c:pt idx="3">
                  <c:v>病院
（医療・福祉）</c:v>
                </c:pt>
                <c:pt idx="4">
                  <c:v>ホテル
（宿泊業）</c:v>
                </c:pt>
              </c:strCache>
            </c:strRef>
          </c:cat>
          <c:val>
            <c:numRef>
              <c:f>光熱費計算!$AD$14:$AH$14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AA-49B1-993C-D9C5891F23A1}"/>
            </c:ext>
          </c:extLst>
        </c:ser>
        <c:ser>
          <c:idx val="2"/>
          <c:order val="2"/>
          <c:spPr>
            <a:solidFill>
              <a:schemeClr val="lt1"/>
            </a:solidFill>
            <a:ln>
              <a:solidFill>
                <a:schemeClr val="dk1"/>
              </a:solidFill>
            </a:ln>
            <a:effectLst/>
          </c:spPr>
          <c:invertIfNegative val="0"/>
          <c:cat>
            <c:strRef>
              <c:f>光熱費計算!$AD$12:$AH$12</c:f>
              <c:strCache>
                <c:ptCount val="5"/>
                <c:pt idx="0">
                  <c:v>事務所
（金融・保険）</c:v>
                </c:pt>
                <c:pt idx="1">
                  <c:v>学校
（教育・学習支援業）</c:v>
                </c:pt>
                <c:pt idx="2">
                  <c:v>物販店
（小売業）</c:v>
                </c:pt>
                <c:pt idx="3">
                  <c:v>病院
（医療・福祉）</c:v>
                </c:pt>
                <c:pt idx="4">
                  <c:v>ホテル
（宿泊業）</c:v>
                </c:pt>
              </c:strCache>
            </c:strRef>
          </c:cat>
          <c:val>
            <c:numRef>
              <c:f>光熱費計算!$AD$15:$AH$15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AA-49B1-993C-D9C5891F23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8033840"/>
        <c:axId val="1375463808"/>
      </c:barChart>
      <c:catAx>
        <c:axId val="158803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63808"/>
        <c:crosses val="autoZero"/>
        <c:auto val="1"/>
        <c:lblAlgn val="ctr"/>
        <c:lblOffset val="100"/>
        <c:noMultiLvlLbl val="0"/>
      </c:catAx>
      <c:valAx>
        <c:axId val="1375463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[GJ/</a:t>
                </a:r>
                <a:r>
                  <a:rPr lang="ja-JP"/>
                  <a:t>年</a:t>
                </a:r>
                <a:r>
                  <a:rPr lang="en-US"/>
                  <a:t>]</a:t>
                </a:r>
                <a:endParaRPr lang="ja-JP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8803384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77984126984127"/>
          <c:y val="3.6666666666666667E-2"/>
          <c:w val="0.69603730158730159"/>
          <c:h val="0.53140307061951741"/>
        </c:manualLayout>
      </c:layout>
      <c:barChart>
        <c:barDir val="col"/>
        <c:grouping val="stacked"/>
        <c:varyColors val="0"/>
        <c:ser>
          <c:idx val="0"/>
          <c:order val="0"/>
          <c:spPr>
            <a:noFill/>
            <a:ln>
              <a:noFill/>
            </a:ln>
            <a:effectLst/>
          </c:spPr>
          <c:invertIfNegative val="0"/>
          <c:cat>
            <c:strRef>
              <c:f>光熱費計算!$AI$12:$AM$12</c:f>
              <c:strCache>
                <c:ptCount val="5"/>
                <c:pt idx="0">
                  <c:v>事務所（事務所）</c:v>
                </c:pt>
                <c:pt idx="1">
                  <c:v>学校（小中学校・
大学・専門学校）</c:v>
                </c:pt>
                <c:pt idx="2">
                  <c:v>物販店
（ﾃﾞﾊﾟｰﾄ･ｽｰﾊﾟｰ）</c:v>
                </c:pt>
                <c:pt idx="3">
                  <c:v>病院（病院）</c:v>
                </c:pt>
                <c:pt idx="4">
                  <c:v>ホテル
（ﾎﾃﾙ・旅館）</c:v>
                </c:pt>
              </c:strCache>
            </c:strRef>
          </c:cat>
          <c:val>
            <c:numRef>
              <c:f>光熱費計算!$AI$13:$AM$13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50-4E0A-868D-BB82B3E03EE9}"/>
            </c:ext>
          </c:extLst>
        </c:ser>
        <c:ser>
          <c:idx val="1"/>
          <c:order val="1"/>
          <c:spPr>
            <a:solidFill>
              <a:schemeClr val="l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光熱費計算!$AI$12:$AM$12</c:f>
              <c:strCache>
                <c:ptCount val="5"/>
                <c:pt idx="0">
                  <c:v>事務所（事務所）</c:v>
                </c:pt>
                <c:pt idx="1">
                  <c:v>学校（小中学校・
大学・専門学校）</c:v>
                </c:pt>
                <c:pt idx="2">
                  <c:v>物販店
（ﾃﾞﾊﾟｰﾄ･ｽｰﾊﾟｰ）</c:v>
                </c:pt>
                <c:pt idx="3">
                  <c:v>病院（病院）</c:v>
                </c:pt>
                <c:pt idx="4">
                  <c:v>ホテル
（ﾎﾃﾙ・旅館）</c:v>
                </c:pt>
              </c:strCache>
            </c:strRef>
          </c:cat>
          <c:val>
            <c:numRef>
              <c:f>光熱費計算!$AI$14:$AM$14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50-4E0A-868D-BB82B3E03EE9}"/>
            </c:ext>
          </c:extLst>
        </c:ser>
        <c:ser>
          <c:idx val="2"/>
          <c:order val="2"/>
          <c:spPr>
            <a:solidFill>
              <a:schemeClr val="l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光熱費計算!$AI$12:$AM$12</c:f>
              <c:strCache>
                <c:ptCount val="5"/>
                <c:pt idx="0">
                  <c:v>事務所（事務所）</c:v>
                </c:pt>
                <c:pt idx="1">
                  <c:v>学校（小中学校・
大学・専門学校）</c:v>
                </c:pt>
                <c:pt idx="2">
                  <c:v>物販店
（ﾃﾞﾊﾟｰﾄ･ｽｰﾊﾟｰ）</c:v>
                </c:pt>
                <c:pt idx="3">
                  <c:v>病院（病院）</c:v>
                </c:pt>
                <c:pt idx="4">
                  <c:v>ホテル
（ﾎﾃﾙ・旅館）</c:v>
                </c:pt>
              </c:strCache>
            </c:strRef>
          </c:cat>
          <c:val>
            <c:numRef>
              <c:f>光熱費計算!$AI$15:$AM$15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50-4E0A-868D-BB82B3E03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8033840"/>
        <c:axId val="1375463808"/>
      </c:barChart>
      <c:catAx>
        <c:axId val="158803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63808"/>
        <c:crosses val="autoZero"/>
        <c:auto val="1"/>
        <c:lblAlgn val="ctr"/>
        <c:lblOffset val="100"/>
        <c:noMultiLvlLbl val="0"/>
      </c:catAx>
      <c:valAx>
        <c:axId val="1375463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[GJ/</a:t>
                </a:r>
                <a:r>
                  <a:rPr lang="ja-JP"/>
                  <a:t>年</a:t>
                </a:r>
                <a:r>
                  <a:rPr lang="en-US"/>
                  <a:t>]</a:t>
                </a:r>
                <a:endParaRPr lang="ja-JP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8803384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870715693340898"/>
          <c:y val="3.6666666666666667E-2"/>
          <c:w val="0.73410975107290655"/>
          <c:h val="0.52595590551181093"/>
        </c:manualLayout>
      </c:layout>
      <c:barChart>
        <c:barDir val="col"/>
        <c:grouping val="stacked"/>
        <c:varyColors val="0"/>
        <c:ser>
          <c:idx val="0"/>
          <c:order val="0"/>
          <c:spPr>
            <a:noFill/>
            <a:ln>
              <a:noFill/>
            </a:ln>
            <a:effectLst/>
          </c:spPr>
          <c:invertIfNegative val="0"/>
          <c:cat>
            <c:strRef>
              <c:f>光熱費計算!$AD$62:$AH$62</c:f>
              <c:strCache>
                <c:ptCount val="5"/>
                <c:pt idx="0">
                  <c:v>事務所
（金融・保険）</c:v>
                </c:pt>
                <c:pt idx="1">
                  <c:v>学校
（教育・学習支援業）</c:v>
                </c:pt>
                <c:pt idx="2">
                  <c:v>物販店
（小売業）</c:v>
                </c:pt>
                <c:pt idx="3">
                  <c:v>病院
（医療・福祉）</c:v>
                </c:pt>
                <c:pt idx="4">
                  <c:v>ホテル
（宿泊業）</c:v>
                </c:pt>
              </c:strCache>
            </c:strRef>
          </c:cat>
          <c:val>
            <c:numRef>
              <c:f>光熱費計算!$AD$63:$AH$63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BA-440F-9E03-CC1422CBED9E}"/>
            </c:ext>
          </c:extLst>
        </c:ser>
        <c:ser>
          <c:idx val="1"/>
          <c:order val="1"/>
          <c:spPr>
            <a:solidFill>
              <a:schemeClr val="lt1"/>
            </a:solidFill>
            <a:ln>
              <a:solidFill>
                <a:schemeClr val="dk1"/>
              </a:solidFill>
            </a:ln>
            <a:effectLst/>
          </c:spPr>
          <c:invertIfNegative val="0"/>
          <c:cat>
            <c:strRef>
              <c:f>光熱費計算!$AD$62:$AH$62</c:f>
              <c:strCache>
                <c:ptCount val="5"/>
                <c:pt idx="0">
                  <c:v>事務所
（金融・保険）</c:v>
                </c:pt>
                <c:pt idx="1">
                  <c:v>学校
（教育・学習支援業）</c:v>
                </c:pt>
                <c:pt idx="2">
                  <c:v>物販店
（小売業）</c:v>
                </c:pt>
                <c:pt idx="3">
                  <c:v>病院
（医療・福祉）</c:v>
                </c:pt>
                <c:pt idx="4">
                  <c:v>ホテル
（宿泊業）</c:v>
                </c:pt>
              </c:strCache>
            </c:strRef>
          </c:cat>
          <c:val>
            <c:numRef>
              <c:f>光熱費計算!$AD$64:$AH$64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BA-440F-9E03-CC1422CBED9E}"/>
            </c:ext>
          </c:extLst>
        </c:ser>
        <c:ser>
          <c:idx val="2"/>
          <c:order val="2"/>
          <c:spPr>
            <a:solidFill>
              <a:schemeClr val="lt1"/>
            </a:solidFill>
            <a:ln>
              <a:solidFill>
                <a:schemeClr val="dk1"/>
              </a:solidFill>
            </a:ln>
            <a:effectLst/>
          </c:spPr>
          <c:invertIfNegative val="0"/>
          <c:cat>
            <c:strRef>
              <c:f>光熱費計算!$AD$62:$AH$62</c:f>
              <c:strCache>
                <c:ptCount val="5"/>
                <c:pt idx="0">
                  <c:v>事務所
（金融・保険）</c:v>
                </c:pt>
                <c:pt idx="1">
                  <c:v>学校
（教育・学習支援業）</c:v>
                </c:pt>
                <c:pt idx="2">
                  <c:v>物販店
（小売業）</c:v>
                </c:pt>
                <c:pt idx="3">
                  <c:v>病院
（医療・福祉）</c:v>
                </c:pt>
                <c:pt idx="4">
                  <c:v>ホテル
（宿泊業）</c:v>
                </c:pt>
              </c:strCache>
            </c:strRef>
          </c:cat>
          <c:val>
            <c:numRef>
              <c:f>光熱費計算!$AD$65:$AH$65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BA-440F-9E03-CC1422CBE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8033840"/>
        <c:axId val="1375463808"/>
      </c:barChart>
      <c:catAx>
        <c:axId val="158803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63808"/>
        <c:crosses val="autoZero"/>
        <c:auto val="1"/>
        <c:lblAlgn val="ctr"/>
        <c:lblOffset val="100"/>
        <c:noMultiLvlLbl val="0"/>
      </c:catAx>
      <c:valAx>
        <c:axId val="1375463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[t-CO2/</a:t>
                </a:r>
                <a:r>
                  <a:rPr lang="ja-JP"/>
                  <a:t>年</a:t>
                </a:r>
                <a:r>
                  <a:rPr lang="en-US"/>
                  <a:t>]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8803384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244128528810878"/>
          <c:y val="3.6666666666666667E-2"/>
          <c:w val="0.74139432490895474"/>
          <c:h val="0.55262257217847766"/>
        </c:manualLayout>
      </c:layout>
      <c:barChart>
        <c:barDir val="col"/>
        <c:grouping val="stacked"/>
        <c:varyColors val="0"/>
        <c:ser>
          <c:idx val="0"/>
          <c:order val="0"/>
          <c:spPr>
            <a:noFill/>
            <a:ln>
              <a:noFill/>
            </a:ln>
            <a:effectLst/>
          </c:spPr>
          <c:invertIfNegative val="0"/>
          <c:cat>
            <c:strRef>
              <c:f>光熱費計算!$AI$62:$AM$62</c:f>
              <c:strCache>
                <c:ptCount val="5"/>
                <c:pt idx="0">
                  <c:v>事務所（事務所）</c:v>
                </c:pt>
                <c:pt idx="1">
                  <c:v>学校（小中学校・
大学・専門学校）</c:v>
                </c:pt>
                <c:pt idx="2">
                  <c:v>物販店
（ﾃﾞﾊﾟｰﾄ･ｽｰﾊﾟｰ）</c:v>
                </c:pt>
                <c:pt idx="3">
                  <c:v>病院（病院）</c:v>
                </c:pt>
                <c:pt idx="4">
                  <c:v>ホテル
（ﾎﾃﾙ・旅館）</c:v>
                </c:pt>
              </c:strCache>
            </c:strRef>
          </c:cat>
          <c:val>
            <c:numRef>
              <c:f>光熱費計算!$AI$63:$AM$63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73-4FC5-8D65-A717B8792194}"/>
            </c:ext>
          </c:extLst>
        </c:ser>
        <c:ser>
          <c:idx val="1"/>
          <c:order val="1"/>
          <c:spPr>
            <a:solidFill>
              <a:schemeClr val="lt1"/>
            </a:solidFill>
            <a:ln>
              <a:solidFill>
                <a:schemeClr val="dk1"/>
              </a:solidFill>
            </a:ln>
            <a:effectLst/>
          </c:spPr>
          <c:invertIfNegative val="0"/>
          <c:cat>
            <c:strRef>
              <c:f>光熱費計算!$AI$62:$AM$62</c:f>
              <c:strCache>
                <c:ptCount val="5"/>
                <c:pt idx="0">
                  <c:v>事務所（事務所）</c:v>
                </c:pt>
                <c:pt idx="1">
                  <c:v>学校（小中学校・
大学・専門学校）</c:v>
                </c:pt>
                <c:pt idx="2">
                  <c:v>物販店
（ﾃﾞﾊﾟｰﾄ･ｽｰﾊﾟｰ）</c:v>
                </c:pt>
                <c:pt idx="3">
                  <c:v>病院（病院）</c:v>
                </c:pt>
                <c:pt idx="4">
                  <c:v>ホテル
（ﾎﾃﾙ・旅館）</c:v>
                </c:pt>
              </c:strCache>
            </c:strRef>
          </c:cat>
          <c:val>
            <c:numRef>
              <c:f>光熱費計算!$AI$64:$AM$64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73-4FC5-8D65-A717B8792194}"/>
            </c:ext>
          </c:extLst>
        </c:ser>
        <c:ser>
          <c:idx val="2"/>
          <c:order val="2"/>
          <c:spPr>
            <a:solidFill>
              <a:schemeClr val="lt1"/>
            </a:solidFill>
            <a:ln>
              <a:solidFill>
                <a:schemeClr val="dk1"/>
              </a:solidFill>
            </a:ln>
            <a:effectLst/>
          </c:spPr>
          <c:invertIfNegative val="0"/>
          <c:cat>
            <c:strRef>
              <c:f>光熱費計算!$AI$62:$AM$62</c:f>
              <c:strCache>
                <c:ptCount val="5"/>
                <c:pt idx="0">
                  <c:v>事務所（事務所）</c:v>
                </c:pt>
                <c:pt idx="1">
                  <c:v>学校（小中学校・
大学・専門学校）</c:v>
                </c:pt>
                <c:pt idx="2">
                  <c:v>物販店
（ﾃﾞﾊﾟｰﾄ･ｽｰﾊﾟｰ）</c:v>
                </c:pt>
                <c:pt idx="3">
                  <c:v>病院（病院）</c:v>
                </c:pt>
                <c:pt idx="4">
                  <c:v>ホテル
（ﾎﾃﾙ・旅館）</c:v>
                </c:pt>
              </c:strCache>
            </c:strRef>
          </c:cat>
          <c:val>
            <c:numRef>
              <c:f>光熱費計算!$AI$65:$AM$65</c:f>
              <c:numCache>
                <c:formatCode>#,##0_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73-4FC5-8D65-A717B8792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8033840"/>
        <c:axId val="1375463808"/>
      </c:barChart>
      <c:catAx>
        <c:axId val="158803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63808"/>
        <c:crosses val="autoZero"/>
        <c:auto val="1"/>
        <c:lblAlgn val="ctr"/>
        <c:lblOffset val="100"/>
        <c:noMultiLvlLbl val="0"/>
      </c:catAx>
      <c:valAx>
        <c:axId val="1375463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[t-CO2/</a:t>
                </a:r>
                <a:r>
                  <a:rPr lang="ja-JP"/>
                  <a:t>年</a:t>
                </a:r>
                <a:r>
                  <a:rPr lang="en-US"/>
                  <a:t>]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8803384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凡例</a:t>
            </a:r>
            <a:r>
              <a:rPr lang="en-US" sz="1100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279683889679475"/>
          <c:y val="0.10022379171129003"/>
          <c:w val="0.77950012538860047"/>
          <c:h val="0.83963247022555709"/>
        </c:manualLayout>
      </c:layout>
      <c:barChart>
        <c:barDir val="col"/>
        <c:grouping val="stacked"/>
        <c:varyColors val="0"/>
        <c:ser>
          <c:idx val="0"/>
          <c:order val="0"/>
          <c:spPr>
            <a:noFill/>
            <a:ln>
              <a:noFill/>
            </a:ln>
            <a:effectLst/>
          </c:spPr>
          <c:invertIfNegative val="0"/>
          <c:cat>
            <c:strRef>
              <c:f>光熱費計算!$AQ$12</c:f>
              <c:strCache>
                <c:ptCount val="1"/>
                <c:pt idx="0">
                  <c:v>事務所
（金融・保険）</c:v>
                </c:pt>
              </c:strCache>
            </c:strRef>
          </c:cat>
          <c:val>
            <c:numRef>
              <c:f>光熱費計算!$AQ$13</c:f>
              <c:numCache>
                <c:formatCode>General</c:formatCode>
                <c:ptCount val="1"/>
                <c:pt idx="0">
                  <c:v>4668.407043564338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3F-433B-8E31-50CA40A11D2D}"/>
            </c:ext>
          </c:extLst>
        </c:ser>
        <c:ser>
          <c:idx val="1"/>
          <c:order val="1"/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光熱費計算!$AQ$12</c:f>
              <c:strCache>
                <c:ptCount val="1"/>
                <c:pt idx="0">
                  <c:v>事務所
（金融・保険）</c:v>
                </c:pt>
              </c:strCache>
            </c:strRef>
          </c:cat>
          <c:val>
            <c:numRef>
              <c:f>光熱費計算!$AQ$14</c:f>
              <c:numCache>
                <c:formatCode>General</c:formatCode>
                <c:ptCount val="1"/>
                <c:pt idx="0">
                  <c:v>2186.9289580886852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3F-433B-8E31-50CA40A11D2D}"/>
            </c:ext>
          </c:extLst>
        </c:ser>
        <c:ser>
          <c:idx val="2"/>
          <c:order val="2"/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光熱費計算!$AQ$12</c:f>
              <c:strCache>
                <c:ptCount val="1"/>
                <c:pt idx="0">
                  <c:v>事務所
（金融・保険）</c:v>
                </c:pt>
              </c:strCache>
            </c:strRef>
          </c:cat>
          <c:val>
            <c:numRef>
              <c:f>光熱費計算!$AQ$15</c:f>
              <c:numCache>
                <c:formatCode>General</c:formatCode>
                <c:ptCount val="1"/>
                <c:pt idx="0">
                  <c:v>1998.4507195502674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3F-433B-8E31-50CA40A11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8033840"/>
        <c:axId val="1375463808"/>
      </c:barChart>
      <c:catAx>
        <c:axId val="15880338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75463808"/>
        <c:crosses val="autoZero"/>
        <c:auto val="1"/>
        <c:lblAlgn val="ctr"/>
        <c:lblOffset val="100"/>
        <c:noMultiLvlLbl val="0"/>
      </c:catAx>
      <c:valAx>
        <c:axId val="1375463808"/>
        <c:scaling>
          <c:orientation val="minMax"/>
          <c:min val="3000"/>
        </c:scaling>
        <c:delete val="1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58803384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10818181818182"/>
          <c:y val="3.6666666666666667E-2"/>
          <c:w val="0.66068333333333329"/>
          <c:h val="0.64407222662516284"/>
        </c:manualLayout>
      </c:layout>
      <c:barChart>
        <c:barDir val="col"/>
        <c:grouping val="stacked"/>
        <c:varyColors val="0"/>
        <c:ser>
          <c:idx val="0"/>
          <c:order val="0"/>
          <c:spPr>
            <a:noFill/>
            <a:ln>
              <a:noFill/>
            </a:ln>
            <a:effectLst/>
          </c:spPr>
          <c:invertIfNegative val="0"/>
          <c:cat>
            <c:strRef>
              <c:f>光熱費計算!$G$21:$M$22</c:f>
              <c:strCache>
                <c:ptCount val="7"/>
                <c:pt idx="0">
                  <c:v>事務所</c:v>
                </c:pt>
                <c:pt idx="1">
                  <c:v>学校</c:v>
                </c:pt>
                <c:pt idx="2">
                  <c:v>物販店</c:v>
                </c:pt>
                <c:pt idx="3">
                  <c:v>集会所</c:v>
                </c:pt>
                <c:pt idx="4">
                  <c:v>工場</c:v>
                </c:pt>
                <c:pt idx="5">
                  <c:v>病院</c:v>
                </c:pt>
                <c:pt idx="6">
                  <c:v>ホテル</c:v>
                </c:pt>
              </c:strCache>
            </c:strRef>
          </c:cat>
          <c:val>
            <c:numRef>
              <c:f>光熱費計算!$G$23:$M$23</c:f>
              <c:numCache>
                <c:formatCode>#,##0.00_ </c:formatCode>
                <c:ptCount val="7"/>
                <c:pt idx="0">
                  <c:v>0.75</c:v>
                </c:pt>
                <c:pt idx="1">
                  <c:v>0.79</c:v>
                </c:pt>
                <c:pt idx="2">
                  <c:v>0.68</c:v>
                </c:pt>
                <c:pt idx="3">
                  <c:v>0.94</c:v>
                </c:pt>
                <c:pt idx="4">
                  <c:v>0.75</c:v>
                </c:pt>
                <c:pt idx="5">
                  <c:v>0.81</c:v>
                </c:pt>
                <c:pt idx="6">
                  <c:v>0.82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D4-4C2D-A7CF-09C0EA5528EE}"/>
            </c:ext>
          </c:extLst>
        </c:ser>
        <c:ser>
          <c:idx val="1"/>
          <c:order val="1"/>
          <c:spPr>
            <a:solidFill>
              <a:schemeClr val="lt1"/>
            </a:solidFill>
            <a:ln>
              <a:solidFill>
                <a:schemeClr val="dk1"/>
              </a:solidFill>
            </a:ln>
            <a:effectLst/>
          </c:spPr>
          <c:invertIfNegative val="0"/>
          <c:cat>
            <c:strRef>
              <c:f>光熱費計算!$G$21:$M$22</c:f>
              <c:strCache>
                <c:ptCount val="7"/>
                <c:pt idx="0">
                  <c:v>事務所</c:v>
                </c:pt>
                <c:pt idx="1">
                  <c:v>学校</c:v>
                </c:pt>
                <c:pt idx="2">
                  <c:v>物販店</c:v>
                </c:pt>
                <c:pt idx="3">
                  <c:v>集会所</c:v>
                </c:pt>
                <c:pt idx="4">
                  <c:v>工場</c:v>
                </c:pt>
                <c:pt idx="5">
                  <c:v>病院</c:v>
                </c:pt>
                <c:pt idx="6">
                  <c:v>ホテル</c:v>
                </c:pt>
              </c:strCache>
            </c:strRef>
          </c:cat>
          <c:val>
            <c:numRef>
              <c:f>光熱費計算!$G$24:$M$24</c:f>
              <c:numCache>
                <c:formatCode>#,##0.00_ </c:formatCode>
                <c:ptCount val="7"/>
                <c:pt idx="0">
                  <c:v>0.88</c:v>
                </c:pt>
                <c:pt idx="1">
                  <c:v>0.92</c:v>
                </c:pt>
                <c:pt idx="2">
                  <c:v>0.8</c:v>
                </c:pt>
                <c:pt idx="3">
                  <c:v>0</c:v>
                </c:pt>
                <c:pt idx="4">
                  <c:v>0.94</c:v>
                </c:pt>
                <c:pt idx="5">
                  <c:v>0.9</c:v>
                </c:pt>
                <c:pt idx="6">
                  <c:v>0.96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D4-4C2D-A7CF-09C0EA5528EE}"/>
            </c:ext>
          </c:extLst>
        </c:ser>
        <c:ser>
          <c:idx val="2"/>
          <c:order val="2"/>
          <c:spPr>
            <a:solidFill>
              <a:schemeClr val="lt1"/>
            </a:solidFill>
            <a:ln>
              <a:solidFill>
                <a:schemeClr val="dk1"/>
              </a:solidFill>
            </a:ln>
            <a:effectLst/>
          </c:spPr>
          <c:invertIfNegative val="0"/>
          <c:cat>
            <c:strRef>
              <c:f>光熱費計算!$G$21:$M$22</c:f>
              <c:strCache>
                <c:ptCount val="7"/>
                <c:pt idx="0">
                  <c:v>事務所</c:v>
                </c:pt>
                <c:pt idx="1">
                  <c:v>学校</c:v>
                </c:pt>
                <c:pt idx="2">
                  <c:v>物販店</c:v>
                </c:pt>
                <c:pt idx="3">
                  <c:v>集会所</c:v>
                </c:pt>
                <c:pt idx="4">
                  <c:v>工場</c:v>
                </c:pt>
                <c:pt idx="5">
                  <c:v>病院</c:v>
                </c:pt>
                <c:pt idx="6">
                  <c:v>ホテル</c:v>
                </c:pt>
              </c:strCache>
            </c:strRef>
          </c:cat>
          <c:val>
            <c:numRef>
              <c:f>光熱費計算!$G$25:$M$25</c:f>
              <c:numCache>
                <c:formatCode>#,##0.00_ </c:formatCode>
                <c:ptCount val="7"/>
                <c:pt idx="0">
                  <c:v>0.59</c:v>
                </c:pt>
                <c:pt idx="1">
                  <c:v>0.67</c:v>
                </c:pt>
                <c:pt idx="2">
                  <c:v>0.55000000000000004</c:v>
                </c:pt>
                <c:pt idx="3">
                  <c:v>0</c:v>
                </c:pt>
                <c:pt idx="4">
                  <c:v>0.52</c:v>
                </c:pt>
                <c:pt idx="5">
                  <c:v>0.61</c:v>
                </c:pt>
                <c:pt idx="6">
                  <c:v>0.66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D4-4C2D-A7CF-09C0EA552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1588033840"/>
        <c:axId val="1375463808"/>
      </c:barChart>
      <c:catAx>
        <c:axId val="158803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63808"/>
        <c:crosses val="autoZero"/>
        <c:auto val="1"/>
        <c:lblAlgn val="ctr"/>
        <c:lblOffset val="100"/>
        <c:noMultiLvlLbl val="0"/>
      </c:catAx>
      <c:valAx>
        <c:axId val="1375463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BEI</a:t>
                </a:r>
                <a:endParaRPr lang="ja-JP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8803384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凡例</a:t>
            </a:r>
            <a:r>
              <a:rPr lang="en-US" sz="110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279683889679475"/>
          <c:y val="0.10022379171129003"/>
          <c:w val="0.77950012538860047"/>
          <c:h val="0.83963247022555709"/>
        </c:manualLayout>
      </c:layout>
      <c:barChart>
        <c:barDir val="col"/>
        <c:grouping val="stacked"/>
        <c:varyColors val="0"/>
        <c:ser>
          <c:idx val="0"/>
          <c:order val="0"/>
          <c:spPr>
            <a:noFill/>
            <a:ln>
              <a:noFill/>
            </a:ln>
            <a:effectLst/>
          </c:spPr>
          <c:invertIfNegative val="0"/>
          <c:cat>
            <c:strRef>
              <c:f>光熱費計算!$AQ$12</c:f>
              <c:strCache>
                <c:ptCount val="1"/>
                <c:pt idx="0">
                  <c:v>事務所
（金融・保険）</c:v>
                </c:pt>
              </c:strCache>
            </c:strRef>
          </c:cat>
          <c:val>
            <c:numRef>
              <c:f>光熱費計算!$AQ$13</c:f>
              <c:numCache>
                <c:formatCode>General</c:formatCode>
                <c:ptCount val="1"/>
                <c:pt idx="0">
                  <c:v>4668.407043564338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53-4328-9252-44456B12E5DE}"/>
            </c:ext>
          </c:extLst>
        </c:ser>
        <c:ser>
          <c:idx val="1"/>
          <c:order val="1"/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光熱費計算!$AQ$12</c:f>
              <c:strCache>
                <c:ptCount val="1"/>
                <c:pt idx="0">
                  <c:v>事務所
（金融・保険）</c:v>
                </c:pt>
              </c:strCache>
            </c:strRef>
          </c:cat>
          <c:val>
            <c:numRef>
              <c:f>光熱費計算!$AQ$14</c:f>
              <c:numCache>
                <c:formatCode>General</c:formatCode>
                <c:ptCount val="1"/>
                <c:pt idx="0">
                  <c:v>2186.9289580886852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53-4328-9252-44456B12E5DE}"/>
            </c:ext>
          </c:extLst>
        </c:ser>
        <c:ser>
          <c:idx val="2"/>
          <c:order val="2"/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光熱費計算!$AQ$12</c:f>
              <c:strCache>
                <c:ptCount val="1"/>
                <c:pt idx="0">
                  <c:v>事務所
（金融・保険）</c:v>
                </c:pt>
              </c:strCache>
            </c:strRef>
          </c:cat>
          <c:val>
            <c:numRef>
              <c:f>光熱費計算!$AQ$15</c:f>
              <c:numCache>
                <c:formatCode>General</c:formatCode>
                <c:ptCount val="1"/>
                <c:pt idx="0">
                  <c:v>1998.4507195502674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53-4328-9252-44456B12E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88033840"/>
        <c:axId val="1375463808"/>
      </c:barChart>
      <c:catAx>
        <c:axId val="15880338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75463808"/>
        <c:crosses val="autoZero"/>
        <c:auto val="1"/>
        <c:lblAlgn val="ctr"/>
        <c:lblOffset val="100"/>
        <c:noMultiLvlLbl val="0"/>
      </c:catAx>
      <c:valAx>
        <c:axId val="1375463808"/>
        <c:scaling>
          <c:orientation val="minMax"/>
          <c:min val="3000"/>
        </c:scaling>
        <c:delete val="1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58803384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327314</xdr:colOff>
      <xdr:row>6</xdr:row>
      <xdr:rowOff>38966</xdr:rowOff>
    </xdr:from>
    <xdr:to>
      <xdr:col>10</xdr:col>
      <xdr:colOff>581025</xdr:colOff>
      <xdr:row>6</xdr:row>
      <xdr:rowOff>180975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33A4AD4-6EC8-4A18-B094-51A0935EF24C}"/>
            </a:ext>
          </a:extLst>
        </xdr:cNvPr>
        <xdr:cNvSpPr/>
      </xdr:nvSpPr>
      <xdr:spPr>
        <a:xfrm>
          <a:off x="6099464" y="953366"/>
          <a:ext cx="253711" cy="14200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87551</xdr:colOff>
      <xdr:row>27</xdr:row>
      <xdr:rowOff>36368</xdr:rowOff>
    </xdr:from>
    <xdr:to>
      <xdr:col>9</xdr:col>
      <xdr:colOff>355984</xdr:colOff>
      <xdr:row>27</xdr:row>
      <xdr:rowOff>189634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95ED3D66-7DE0-45F3-A8AE-6FBBC906ABFD}"/>
            </a:ext>
          </a:extLst>
        </xdr:cNvPr>
        <xdr:cNvSpPr/>
      </xdr:nvSpPr>
      <xdr:spPr>
        <a:xfrm>
          <a:off x="5231051" y="5719618"/>
          <a:ext cx="268433" cy="15326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235479</xdr:colOff>
      <xdr:row>47</xdr:row>
      <xdr:rowOff>0</xdr:rowOff>
    </xdr:from>
    <xdr:to>
      <xdr:col>18</xdr:col>
      <xdr:colOff>433104</xdr:colOff>
      <xdr:row>57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8DD0BE6-C980-4428-B8EF-801CA6F569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683438</xdr:colOff>
      <xdr:row>47</xdr:row>
      <xdr:rowOff>0</xdr:rowOff>
    </xdr:from>
    <xdr:to>
      <xdr:col>24</xdr:col>
      <xdr:colOff>0</xdr:colOff>
      <xdr:row>57</xdr:row>
      <xdr:rowOff>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C279641B-1EF7-4726-B2E7-F471FD04B6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583406</xdr:colOff>
      <xdr:row>15</xdr:row>
      <xdr:rowOff>247386</xdr:rowOff>
    </xdr:from>
    <xdr:to>
      <xdr:col>18</xdr:col>
      <xdr:colOff>432782</xdr:colOff>
      <xdr:row>35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3B21C2FD-B247-4471-A581-1205EB3959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577001</xdr:colOff>
      <xdr:row>15</xdr:row>
      <xdr:rowOff>247386</xdr:rowOff>
    </xdr:from>
    <xdr:to>
      <xdr:col>22</xdr:col>
      <xdr:colOff>253376</xdr:colOff>
      <xdr:row>35</xdr:row>
      <xdr:rowOff>0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11C39BFE-2CD1-4244-87F7-495297F6A7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18094</xdr:colOff>
      <xdr:row>65</xdr:row>
      <xdr:rowOff>166686</xdr:rowOff>
    </xdr:from>
    <xdr:to>
      <xdr:col>19</xdr:col>
      <xdr:colOff>0</xdr:colOff>
      <xdr:row>81</xdr:row>
      <xdr:rowOff>238124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EDC88580-1007-4B49-A1AD-C93ED441F4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89531</xdr:colOff>
      <xdr:row>65</xdr:row>
      <xdr:rowOff>166686</xdr:rowOff>
    </xdr:from>
    <xdr:to>
      <xdr:col>24</xdr:col>
      <xdr:colOff>0</xdr:colOff>
      <xdr:row>81</xdr:row>
      <xdr:rowOff>238124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40C72BD9-17E1-4573-A0AB-7824E75CAB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142874</xdr:colOff>
      <xdr:row>15</xdr:row>
      <xdr:rowOff>235480</xdr:rowOff>
    </xdr:from>
    <xdr:to>
      <xdr:col>14</xdr:col>
      <xdr:colOff>516093</xdr:colOff>
      <xdr:row>34</xdr:row>
      <xdr:rowOff>166687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5D7EE37E-91A5-4800-96B6-D647B5A0B4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22</xdr:col>
      <xdr:colOff>361313</xdr:colOff>
      <xdr:row>15</xdr:row>
      <xdr:rowOff>235480</xdr:rowOff>
    </xdr:from>
    <xdr:to>
      <xdr:col>25</xdr:col>
      <xdr:colOff>19594</xdr:colOff>
      <xdr:row>34</xdr:row>
      <xdr:rowOff>166687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id="{CDCA808E-9B29-437B-A18E-7A9BDEF8B2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511968</xdr:colOff>
      <xdr:row>47</xdr:row>
      <xdr:rowOff>11906</xdr:rowOff>
    </xdr:from>
    <xdr:to>
      <xdr:col>13</xdr:col>
      <xdr:colOff>158907</xdr:colOff>
      <xdr:row>57</xdr:row>
      <xdr:rowOff>11905</xdr:rowOff>
    </xdr:to>
    <xdr:graphicFrame macro="">
      <xdr:nvGraphicFramePr>
        <xdr:cNvPr id="20" name="グラフ 19">
          <a:extLst>
            <a:ext uri="{FF2B5EF4-FFF2-40B4-BE49-F238E27FC236}">
              <a16:creationId xmlns:a16="http://schemas.microsoft.com/office/drawing/2014/main" id="{4BA87F73-FFFE-4415-AE08-31608A5BD9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412593</xdr:colOff>
      <xdr:row>65</xdr:row>
      <xdr:rowOff>166686</xdr:rowOff>
    </xdr:from>
    <xdr:to>
      <xdr:col>14</xdr:col>
      <xdr:colOff>0</xdr:colOff>
      <xdr:row>81</xdr:row>
      <xdr:rowOff>238124</xdr:rowOff>
    </xdr:to>
    <xdr:graphicFrame macro="">
      <xdr:nvGraphicFramePr>
        <xdr:cNvPr id="22" name="グラフ 21">
          <a:extLst>
            <a:ext uri="{FF2B5EF4-FFF2-40B4-BE49-F238E27FC236}">
              <a16:creationId xmlns:a16="http://schemas.microsoft.com/office/drawing/2014/main" id="{8E068434-6BED-4E12-9D1B-79CCA318D7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0.20164</cdr:x>
      <cdr:y>0.527</cdr:y>
    </cdr:from>
    <cdr:to>
      <cdr:x>0.74989</cdr:x>
      <cdr:y>0.59271</cdr:y>
    </cdr:to>
    <cdr:sp macro="" textlink="">
      <cdr:nvSpPr>
        <cdr:cNvPr id="2" name="吹き出し: 角を丸めた四角形 1">
          <a:extLst xmlns:a="http://schemas.openxmlformats.org/drawingml/2006/main">
            <a:ext uri="{FF2B5EF4-FFF2-40B4-BE49-F238E27FC236}">
              <a16:creationId xmlns:a16="http://schemas.microsoft.com/office/drawing/2014/main" id="{542C9453-ED36-47CA-9222-F85688CB910B}"/>
            </a:ext>
          </a:extLst>
        </cdr:cNvPr>
        <cdr:cNvSpPr/>
      </cdr:nvSpPr>
      <cdr:spPr>
        <a:xfrm xmlns:a="http://schemas.openxmlformats.org/drawingml/2006/main">
          <a:off x="224102" y="2316707"/>
          <a:ext cx="609336" cy="288865"/>
        </a:xfrm>
        <a:prstGeom xmlns:a="http://schemas.openxmlformats.org/drawingml/2006/main" prst="wedgeRoundRectCallout">
          <a:avLst>
            <a:gd name="adj1" fmla="val 2050"/>
            <a:gd name="adj2" fmla="val -121181"/>
            <a:gd name="adj3" fmla="val 16667"/>
          </a:avLst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800"/>
            <a:t>平均値</a:t>
          </a:r>
        </a:p>
      </cdr:txBody>
    </cdr:sp>
  </cdr:relSizeAnchor>
  <cdr:relSizeAnchor xmlns:cdr="http://schemas.openxmlformats.org/drawingml/2006/chartDrawing">
    <cdr:from>
      <cdr:x>0.35352</cdr:x>
      <cdr:y>0.12453</cdr:y>
    </cdr:from>
    <cdr:to>
      <cdr:x>0.91864</cdr:x>
      <cdr:y>0.19024</cdr:y>
    </cdr:to>
    <cdr:sp macro="" textlink="">
      <cdr:nvSpPr>
        <cdr:cNvPr id="3" name="吹き出し: 角を丸めた四角形 2">
          <a:extLst xmlns:a="http://schemas.openxmlformats.org/drawingml/2006/main">
            <a:ext uri="{FF2B5EF4-FFF2-40B4-BE49-F238E27FC236}">
              <a16:creationId xmlns:a16="http://schemas.microsoft.com/office/drawing/2014/main" id="{C3CDB429-3385-4CA5-BF04-8EF4BF03D96F}"/>
            </a:ext>
          </a:extLst>
        </cdr:cNvPr>
        <cdr:cNvSpPr/>
      </cdr:nvSpPr>
      <cdr:spPr>
        <a:xfrm xmlns:a="http://schemas.openxmlformats.org/drawingml/2006/main">
          <a:off x="392908" y="547439"/>
          <a:ext cx="628074" cy="288864"/>
        </a:xfrm>
        <a:prstGeom xmlns:a="http://schemas.openxmlformats.org/drawingml/2006/main" prst="wedgeRoundRectCallout">
          <a:avLst>
            <a:gd name="adj1" fmla="val -28873"/>
            <a:gd name="adj2" fmla="val 114177"/>
            <a:gd name="adj3" fmla="val 16667"/>
          </a:avLst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800"/>
            <a:t>75%</a:t>
          </a:r>
          <a:r>
            <a:rPr kumimoji="1" lang="ja-JP" altLang="en-US" sz="800"/>
            <a:t>値</a:t>
          </a:r>
        </a:p>
      </cdr:txBody>
    </cdr:sp>
  </cdr:relSizeAnchor>
  <cdr:relSizeAnchor xmlns:cdr="http://schemas.openxmlformats.org/drawingml/2006/chartDrawing">
    <cdr:from>
      <cdr:x>0.35352</cdr:x>
      <cdr:y>0.77868</cdr:y>
    </cdr:from>
    <cdr:to>
      <cdr:x>0.87289</cdr:x>
      <cdr:y>0.83208</cdr:y>
    </cdr:to>
    <cdr:sp macro="" textlink="">
      <cdr:nvSpPr>
        <cdr:cNvPr id="4" name="吹き出し: 角を丸めた四角形 3">
          <a:extLst xmlns:a="http://schemas.openxmlformats.org/drawingml/2006/main">
            <a:ext uri="{FF2B5EF4-FFF2-40B4-BE49-F238E27FC236}">
              <a16:creationId xmlns:a16="http://schemas.microsoft.com/office/drawing/2014/main" id="{643A0DCC-2C5F-4890-AFF5-C11DF421648B}"/>
            </a:ext>
          </a:extLst>
        </cdr:cNvPr>
        <cdr:cNvSpPr/>
      </cdr:nvSpPr>
      <cdr:spPr>
        <a:xfrm xmlns:a="http://schemas.openxmlformats.org/drawingml/2006/main">
          <a:off x="392908" y="3423115"/>
          <a:ext cx="577230" cy="234750"/>
        </a:xfrm>
        <a:prstGeom xmlns:a="http://schemas.openxmlformats.org/drawingml/2006/main" prst="wedgeRoundRectCallout">
          <a:avLst>
            <a:gd name="adj1" fmla="val -26174"/>
            <a:gd name="adj2" fmla="val -102563"/>
            <a:gd name="adj3" fmla="val 16667"/>
          </a:avLst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800"/>
            <a:t>25%</a:t>
          </a:r>
          <a:r>
            <a:rPr kumimoji="1" lang="ja-JP" altLang="en-US" sz="800"/>
            <a:t>値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0.20164</cdr:x>
      <cdr:y>0.527</cdr:y>
    </cdr:from>
    <cdr:to>
      <cdr:x>0.74989</cdr:x>
      <cdr:y>0.59271</cdr:y>
    </cdr:to>
    <cdr:sp macro="" textlink="">
      <cdr:nvSpPr>
        <cdr:cNvPr id="2" name="吹き出し: 角を丸めた四角形 1">
          <a:extLst xmlns:a="http://schemas.openxmlformats.org/drawingml/2006/main">
            <a:ext uri="{FF2B5EF4-FFF2-40B4-BE49-F238E27FC236}">
              <a16:creationId xmlns:a16="http://schemas.microsoft.com/office/drawing/2014/main" id="{542C9453-ED36-47CA-9222-F85688CB910B}"/>
            </a:ext>
          </a:extLst>
        </cdr:cNvPr>
        <cdr:cNvSpPr/>
      </cdr:nvSpPr>
      <cdr:spPr>
        <a:xfrm xmlns:a="http://schemas.openxmlformats.org/drawingml/2006/main">
          <a:off x="224102" y="2316707"/>
          <a:ext cx="609336" cy="288865"/>
        </a:xfrm>
        <a:prstGeom xmlns:a="http://schemas.openxmlformats.org/drawingml/2006/main" prst="wedgeRoundRectCallout">
          <a:avLst>
            <a:gd name="adj1" fmla="val 2050"/>
            <a:gd name="adj2" fmla="val -121181"/>
            <a:gd name="adj3" fmla="val 16667"/>
          </a:avLst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800"/>
            <a:t>平均値</a:t>
          </a:r>
        </a:p>
      </cdr:txBody>
    </cdr:sp>
  </cdr:relSizeAnchor>
  <cdr:relSizeAnchor xmlns:cdr="http://schemas.openxmlformats.org/drawingml/2006/chartDrawing">
    <cdr:from>
      <cdr:x>0.35352</cdr:x>
      <cdr:y>0.12453</cdr:y>
    </cdr:from>
    <cdr:to>
      <cdr:x>0.91864</cdr:x>
      <cdr:y>0.19024</cdr:y>
    </cdr:to>
    <cdr:sp macro="" textlink="">
      <cdr:nvSpPr>
        <cdr:cNvPr id="3" name="吹き出し: 角を丸めた四角形 2">
          <a:extLst xmlns:a="http://schemas.openxmlformats.org/drawingml/2006/main">
            <a:ext uri="{FF2B5EF4-FFF2-40B4-BE49-F238E27FC236}">
              <a16:creationId xmlns:a16="http://schemas.microsoft.com/office/drawing/2014/main" id="{C3CDB429-3385-4CA5-BF04-8EF4BF03D96F}"/>
            </a:ext>
          </a:extLst>
        </cdr:cNvPr>
        <cdr:cNvSpPr/>
      </cdr:nvSpPr>
      <cdr:spPr>
        <a:xfrm xmlns:a="http://schemas.openxmlformats.org/drawingml/2006/main">
          <a:off x="392908" y="547439"/>
          <a:ext cx="628074" cy="288864"/>
        </a:xfrm>
        <a:prstGeom xmlns:a="http://schemas.openxmlformats.org/drawingml/2006/main" prst="wedgeRoundRectCallout">
          <a:avLst>
            <a:gd name="adj1" fmla="val -28873"/>
            <a:gd name="adj2" fmla="val 114177"/>
            <a:gd name="adj3" fmla="val 16667"/>
          </a:avLst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800"/>
            <a:t>75%</a:t>
          </a:r>
          <a:r>
            <a:rPr kumimoji="1" lang="ja-JP" altLang="en-US" sz="800"/>
            <a:t>値</a:t>
          </a:r>
        </a:p>
      </cdr:txBody>
    </cdr:sp>
  </cdr:relSizeAnchor>
  <cdr:relSizeAnchor xmlns:cdr="http://schemas.openxmlformats.org/drawingml/2006/chartDrawing">
    <cdr:from>
      <cdr:x>0.35352</cdr:x>
      <cdr:y>0.77868</cdr:y>
    </cdr:from>
    <cdr:to>
      <cdr:x>0.87289</cdr:x>
      <cdr:y>0.83208</cdr:y>
    </cdr:to>
    <cdr:sp macro="" textlink="">
      <cdr:nvSpPr>
        <cdr:cNvPr id="4" name="吹き出し: 角を丸めた四角形 3">
          <a:extLst xmlns:a="http://schemas.openxmlformats.org/drawingml/2006/main">
            <a:ext uri="{FF2B5EF4-FFF2-40B4-BE49-F238E27FC236}">
              <a16:creationId xmlns:a16="http://schemas.microsoft.com/office/drawing/2014/main" id="{643A0DCC-2C5F-4890-AFF5-C11DF421648B}"/>
            </a:ext>
          </a:extLst>
        </cdr:cNvPr>
        <cdr:cNvSpPr/>
      </cdr:nvSpPr>
      <cdr:spPr>
        <a:xfrm xmlns:a="http://schemas.openxmlformats.org/drawingml/2006/main">
          <a:off x="392908" y="3423115"/>
          <a:ext cx="577230" cy="234750"/>
        </a:xfrm>
        <a:prstGeom xmlns:a="http://schemas.openxmlformats.org/drawingml/2006/main" prst="wedgeRoundRectCallout">
          <a:avLst>
            <a:gd name="adj1" fmla="val -26174"/>
            <a:gd name="adj2" fmla="val -102563"/>
            <a:gd name="adj3" fmla="val 16667"/>
          </a:avLst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800"/>
            <a:t>25%</a:t>
          </a:r>
          <a:r>
            <a:rPr kumimoji="1" lang="ja-JP" altLang="en-US" sz="800"/>
            <a:t>値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327314</xdr:colOff>
      <xdr:row>6</xdr:row>
      <xdr:rowOff>38966</xdr:rowOff>
    </xdr:from>
    <xdr:to>
      <xdr:col>9</xdr:col>
      <xdr:colOff>581025</xdr:colOff>
      <xdr:row>6</xdr:row>
      <xdr:rowOff>180975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5B76B439-A15B-4F4E-A8B5-6D96AB32D5FA}"/>
            </a:ext>
          </a:extLst>
        </xdr:cNvPr>
        <xdr:cNvSpPr/>
      </xdr:nvSpPr>
      <xdr:spPr>
        <a:xfrm>
          <a:off x="6094269" y="956830"/>
          <a:ext cx="253711" cy="14200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1983</xdr:colOff>
      <xdr:row>58</xdr:row>
      <xdr:rowOff>142873</xdr:rowOff>
    </xdr:from>
    <xdr:to>
      <xdr:col>3</xdr:col>
      <xdr:colOff>1729983</xdr:colOff>
      <xdr:row>67</xdr:row>
      <xdr:rowOff>159748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8C1A4469-68FF-4776-A305-B63CDC4E9C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1825626</xdr:colOff>
      <xdr:row>58</xdr:row>
      <xdr:rowOff>134936</xdr:rowOff>
    </xdr:from>
    <xdr:to>
      <xdr:col>5</xdr:col>
      <xdr:colOff>823126</xdr:colOff>
      <xdr:row>67</xdr:row>
      <xdr:rowOff>151811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1D9EBB45-7E0F-41E2-93F0-622935B609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15874</xdr:colOff>
      <xdr:row>58</xdr:row>
      <xdr:rowOff>134937</xdr:rowOff>
    </xdr:from>
    <xdr:to>
      <xdr:col>7</xdr:col>
      <xdr:colOff>870749</xdr:colOff>
      <xdr:row>67</xdr:row>
      <xdr:rowOff>151812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4F28E30D-A855-4453-9BEA-50A0BB081C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71438</xdr:colOff>
      <xdr:row>58</xdr:row>
      <xdr:rowOff>134936</xdr:rowOff>
    </xdr:from>
    <xdr:to>
      <xdr:col>11</xdr:col>
      <xdr:colOff>69063</xdr:colOff>
      <xdr:row>67</xdr:row>
      <xdr:rowOff>151811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E3E9CACD-830A-4CDB-8EC5-741F6470EB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103185</xdr:colOff>
      <xdr:row>58</xdr:row>
      <xdr:rowOff>134936</xdr:rowOff>
    </xdr:from>
    <xdr:to>
      <xdr:col>16</xdr:col>
      <xdr:colOff>10372</xdr:colOff>
      <xdr:row>67</xdr:row>
      <xdr:rowOff>151811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200D47BA-83F7-4802-8FCC-F99397BD29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68</xdr:row>
      <xdr:rowOff>0</xdr:rowOff>
    </xdr:from>
    <xdr:to>
      <xdr:col>5</xdr:col>
      <xdr:colOff>854875</xdr:colOff>
      <xdr:row>77</xdr:row>
      <xdr:rowOff>16875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112BADEA-CD64-45F1-8EDA-D8384AFBE5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47623</xdr:colOff>
      <xdr:row>68</xdr:row>
      <xdr:rowOff>1</xdr:rowOff>
    </xdr:from>
    <xdr:to>
      <xdr:col>9</xdr:col>
      <xdr:colOff>37310</xdr:colOff>
      <xdr:row>77</xdr:row>
      <xdr:rowOff>16876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780D0BBD-881D-4CEF-9E86-18E3CD4BB8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103187</xdr:colOff>
      <xdr:row>68</xdr:row>
      <xdr:rowOff>0</xdr:rowOff>
    </xdr:from>
    <xdr:to>
      <xdr:col>11</xdr:col>
      <xdr:colOff>100812</xdr:colOff>
      <xdr:row>77</xdr:row>
      <xdr:rowOff>16875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2DE30756-E704-462F-A35D-5CA827CB5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110835</xdr:colOff>
      <xdr:row>23</xdr:row>
      <xdr:rowOff>55418</xdr:rowOff>
    </xdr:from>
    <xdr:to>
      <xdr:col>9</xdr:col>
      <xdr:colOff>379268</xdr:colOff>
      <xdr:row>23</xdr:row>
      <xdr:rowOff>208684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38CDDE14-A2C8-4F08-A7E1-8FFC123AFAA9}"/>
            </a:ext>
          </a:extLst>
        </xdr:cNvPr>
        <xdr:cNvSpPr/>
      </xdr:nvSpPr>
      <xdr:spPr>
        <a:xfrm>
          <a:off x="5877790" y="4861213"/>
          <a:ext cx="268433" cy="15326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284884</xdr:colOff>
      <xdr:row>5</xdr:row>
      <xdr:rowOff>38966</xdr:rowOff>
    </xdr:from>
    <xdr:to>
      <xdr:col>8</xdr:col>
      <xdr:colOff>589684</xdr:colOff>
      <xdr:row>5</xdr:row>
      <xdr:rowOff>162791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670B77F-4BCB-4054-B480-CBEBA3FA3B6B}"/>
            </a:ext>
          </a:extLst>
        </xdr:cNvPr>
        <xdr:cNvSpPr/>
      </xdr:nvSpPr>
      <xdr:spPr>
        <a:xfrm>
          <a:off x="6528089" y="1000125"/>
          <a:ext cx="304800" cy="1238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51954</xdr:colOff>
      <xdr:row>20</xdr:row>
      <xdr:rowOff>47625</xdr:rowOff>
    </xdr:from>
    <xdr:to>
      <xdr:col>8</xdr:col>
      <xdr:colOff>328179</xdr:colOff>
      <xdr:row>20</xdr:row>
      <xdr:rowOff>190500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2C2B8432-6135-4555-B5ED-2BB01EB24D91}"/>
            </a:ext>
          </a:extLst>
        </xdr:cNvPr>
        <xdr:cNvSpPr/>
      </xdr:nvSpPr>
      <xdr:spPr>
        <a:xfrm>
          <a:off x="6295159" y="3866284"/>
          <a:ext cx="276225" cy="1428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1983</xdr:colOff>
      <xdr:row>37</xdr:row>
      <xdr:rowOff>142873</xdr:rowOff>
    </xdr:from>
    <xdr:to>
      <xdr:col>3</xdr:col>
      <xdr:colOff>1729983</xdr:colOff>
      <xdr:row>46</xdr:row>
      <xdr:rowOff>159748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DBE07F3-5584-446C-95C2-AEEC877CAC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1825626</xdr:colOff>
      <xdr:row>37</xdr:row>
      <xdr:rowOff>134936</xdr:rowOff>
    </xdr:from>
    <xdr:to>
      <xdr:col>5</xdr:col>
      <xdr:colOff>823126</xdr:colOff>
      <xdr:row>46</xdr:row>
      <xdr:rowOff>151811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76F6EE6-0B61-4022-9001-82BC59729F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15874</xdr:colOff>
      <xdr:row>37</xdr:row>
      <xdr:rowOff>134937</xdr:rowOff>
    </xdr:from>
    <xdr:to>
      <xdr:col>7</xdr:col>
      <xdr:colOff>870749</xdr:colOff>
      <xdr:row>46</xdr:row>
      <xdr:rowOff>151812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665D8A81-AAF7-42CD-86A0-51956FA86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71438</xdr:colOff>
      <xdr:row>37</xdr:row>
      <xdr:rowOff>134936</xdr:rowOff>
    </xdr:from>
    <xdr:to>
      <xdr:col>11</xdr:col>
      <xdr:colOff>69063</xdr:colOff>
      <xdr:row>46</xdr:row>
      <xdr:rowOff>151811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410D23F8-2E1B-4EB5-B073-21851B8740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103185</xdr:colOff>
      <xdr:row>37</xdr:row>
      <xdr:rowOff>134936</xdr:rowOff>
    </xdr:from>
    <xdr:to>
      <xdr:col>13</xdr:col>
      <xdr:colOff>10372</xdr:colOff>
      <xdr:row>46</xdr:row>
      <xdr:rowOff>151811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49209E03-BBBA-4501-958C-19F5545D1E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47</xdr:row>
      <xdr:rowOff>0</xdr:rowOff>
    </xdr:from>
    <xdr:to>
      <xdr:col>5</xdr:col>
      <xdr:colOff>854875</xdr:colOff>
      <xdr:row>56</xdr:row>
      <xdr:rowOff>16875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5B07BFD0-B418-4B5C-A4BD-64618DFE9F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47623</xdr:colOff>
      <xdr:row>47</xdr:row>
      <xdr:rowOff>1</xdr:rowOff>
    </xdr:from>
    <xdr:to>
      <xdr:col>9</xdr:col>
      <xdr:colOff>37310</xdr:colOff>
      <xdr:row>56</xdr:row>
      <xdr:rowOff>16876</xdr:rowOff>
    </xdr:to>
    <xdr:graphicFrame macro="">
      <xdr:nvGraphicFramePr>
        <xdr:cNvPr id="22" name="グラフ 21">
          <a:extLst>
            <a:ext uri="{FF2B5EF4-FFF2-40B4-BE49-F238E27FC236}">
              <a16:creationId xmlns:a16="http://schemas.microsoft.com/office/drawing/2014/main" id="{633C539A-15D0-4B24-AE65-DCFBFA319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103187</xdr:colOff>
      <xdr:row>47</xdr:row>
      <xdr:rowOff>0</xdr:rowOff>
    </xdr:from>
    <xdr:to>
      <xdr:col>11</xdr:col>
      <xdr:colOff>100812</xdr:colOff>
      <xdr:row>56</xdr:row>
      <xdr:rowOff>16875</xdr:rowOff>
    </xdr:to>
    <xdr:graphicFrame macro="">
      <xdr:nvGraphicFramePr>
        <xdr:cNvPr id="23" name="グラフ 22">
          <a:extLst>
            <a:ext uri="{FF2B5EF4-FFF2-40B4-BE49-F238E27FC236}">
              <a16:creationId xmlns:a16="http://schemas.microsoft.com/office/drawing/2014/main" id="{713FA56D-DD3C-4268-861F-6E7CD2DAD1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0.05916</cdr:x>
      <cdr:y>0.93333</cdr:y>
    </cdr:from>
    <cdr:to>
      <cdr:x>0.99718</cdr:x>
      <cdr:y>1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9B5BE7E3-3591-4CA7-90CE-F5C79CDE05C6}"/>
            </a:ext>
          </a:extLst>
        </cdr:cNvPr>
        <cdr:cNvSpPr txBox="1"/>
      </cdr:nvSpPr>
      <cdr:spPr>
        <a:xfrm xmlns:a="http://schemas.openxmlformats.org/drawingml/2006/main">
          <a:off x="222251" y="3556000"/>
          <a:ext cx="352425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（参考）平成</a:t>
          </a:r>
          <a:r>
            <a:rPr lang="en-US" altLang="ja-JP" sz="800"/>
            <a:t>27</a:t>
          </a:r>
          <a:r>
            <a:rPr lang="ja-JP" altLang="en-US" sz="800"/>
            <a:t>年度環境保全行動計画報告結果ﾃﾞｰﾀを用いた光熱費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0.05753</cdr:x>
      <cdr:y>0.82778</cdr:y>
    </cdr:from>
    <cdr:to>
      <cdr:x>0.95068</cdr:x>
      <cdr:y>0.95833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AC359786-237F-4F45-A6DE-A0BE6515F850}"/>
            </a:ext>
          </a:extLst>
        </cdr:cNvPr>
        <cdr:cNvSpPr txBox="1"/>
      </cdr:nvSpPr>
      <cdr:spPr>
        <a:xfrm xmlns:a="http://schemas.openxmlformats.org/drawingml/2006/main">
          <a:off x="222250" y="3153833"/>
          <a:ext cx="3450166" cy="4974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0.06575</cdr:x>
      <cdr:y>0.93229</cdr:y>
    </cdr:from>
    <cdr:to>
      <cdr:x>0.95616</cdr:x>
      <cdr:y>0.9934</cdr:y>
    </cdr:to>
    <cdr:sp macro="" textlink="">
      <cdr:nvSpPr>
        <cdr:cNvPr id="6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64D2581D-9356-4E2D-BB84-F71E0C1C181F}"/>
            </a:ext>
          </a:extLst>
        </cdr:cNvPr>
        <cdr:cNvSpPr txBox="1"/>
      </cdr:nvSpPr>
      <cdr:spPr>
        <a:xfrm xmlns:a="http://schemas.openxmlformats.org/drawingml/2006/main">
          <a:off x="268439" y="3552031"/>
          <a:ext cx="3635121" cy="2328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（参考）</a:t>
          </a:r>
          <a:r>
            <a:rPr lang="en-US" altLang="ja-JP" sz="800"/>
            <a:t>DECC</a:t>
          </a:r>
          <a:r>
            <a:rPr lang="ja-JP" altLang="en-US" sz="800"/>
            <a:t>ﾃﾞｰﾀから算出した同面積の北海道の建物用途別光熱費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0.0081</cdr:x>
      <cdr:y>0.84291</cdr:y>
    </cdr:from>
    <cdr:to>
      <cdr:x>0.99718</cdr:x>
      <cdr:y>1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9B5BE7E3-3591-4CA7-90CE-F5C79CDE05C6}"/>
            </a:ext>
          </a:extLst>
        </cdr:cNvPr>
        <cdr:cNvSpPr txBox="1"/>
      </cdr:nvSpPr>
      <cdr:spPr>
        <a:xfrm xmlns:a="http://schemas.openxmlformats.org/drawingml/2006/main">
          <a:off x="22029" y="3705488"/>
          <a:ext cx="2689958" cy="690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900"/>
            <a:t>（参考）平成</a:t>
          </a:r>
          <a:r>
            <a:rPr lang="en-US" altLang="ja-JP" sz="900"/>
            <a:t>27</a:t>
          </a:r>
          <a:r>
            <a:rPr lang="ja-JP" altLang="en-US" sz="900"/>
            <a:t>年度環境保全行動計画報告結果ﾃﾞｰﾀから算出した同面積の</a:t>
          </a:r>
          <a:endParaRPr lang="en-US" altLang="ja-JP" sz="900"/>
        </a:p>
        <a:p xmlns:a="http://schemas.openxmlformats.org/drawingml/2006/main">
          <a:pPr algn="ctr"/>
          <a:r>
            <a:rPr lang="ja-JP" altLang="en-US" sz="900"/>
            <a:t>建物用途別一次エネルギー消費量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0.05753</cdr:x>
      <cdr:y>0.82778</cdr:y>
    </cdr:from>
    <cdr:to>
      <cdr:x>0.95068</cdr:x>
      <cdr:y>0.95833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AC359786-237F-4F45-A6DE-A0BE6515F850}"/>
            </a:ext>
          </a:extLst>
        </cdr:cNvPr>
        <cdr:cNvSpPr txBox="1"/>
      </cdr:nvSpPr>
      <cdr:spPr>
        <a:xfrm xmlns:a="http://schemas.openxmlformats.org/drawingml/2006/main">
          <a:off x="222250" y="3153833"/>
          <a:ext cx="3450166" cy="4974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0.06575</cdr:x>
      <cdr:y>0.85646</cdr:y>
    </cdr:from>
    <cdr:to>
      <cdr:x>0.95616</cdr:x>
      <cdr:y>0.97778</cdr:y>
    </cdr:to>
    <cdr:sp macro="" textlink="">
      <cdr:nvSpPr>
        <cdr:cNvPr id="6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64D2581D-9356-4E2D-BB84-F71E0C1C181F}"/>
            </a:ext>
          </a:extLst>
        </cdr:cNvPr>
        <cdr:cNvSpPr txBox="1"/>
      </cdr:nvSpPr>
      <cdr:spPr>
        <a:xfrm xmlns:a="http://schemas.openxmlformats.org/drawingml/2006/main">
          <a:off x="185953" y="3765020"/>
          <a:ext cx="2518246" cy="5333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ja-JP" altLang="en-US" sz="900"/>
            <a:t>（参考）</a:t>
          </a:r>
          <a:r>
            <a:rPr lang="en-US" altLang="ja-JP" sz="900"/>
            <a:t>DECC</a:t>
          </a:r>
          <a:r>
            <a:rPr lang="ja-JP" altLang="en-US" sz="900"/>
            <a:t>データから算出した同面積の北海道の建物用途別一次エネルギー消費量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0.86545</cdr:y>
    </cdr:from>
    <cdr:to>
      <cdr:x>0.99718</cdr:x>
      <cdr:y>0.99358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9B5BE7E3-3591-4CA7-90CE-F5C79CDE05C6}"/>
            </a:ext>
          </a:extLst>
        </cdr:cNvPr>
        <cdr:cNvSpPr txBox="1"/>
      </cdr:nvSpPr>
      <cdr:spPr>
        <a:xfrm xmlns:a="http://schemas.openxmlformats.org/drawingml/2006/main">
          <a:off x="0" y="3328262"/>
          <a:ext cx="3769340" cy="4927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900"/>
            <a:t>（参考）平成</a:t>
          </a:r>
          <a:r>
            <a:rPr lang="en-US" altLang="ja-JP" sz="900"/>
            <a:t>27</a:t>
          </a:r>
          <a:r>
            <a:rPr lang="ja-JP" altLang="en-US" sz="900"/>
            <a:t>年度環境保全行動計画報告結果ﾃﾞｰﾀを用いた</a:t>
          </a:r>
          <a:endParaRPr lang="en-US" altLang="ja-JP" sz="900"/>
        </a:p>
        <a:p xmlns:a="http://schemas.openxmlformats.org/drawingml/2006/main">
          <a:pPr algn="ctr"/>
          <a:r>
            <a:rPr lang="ja-JP" altLang="en-US" sz="900"/>
            <a:t>建物用途別二酸化炭素排出量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0.05753</cdr:x>
      <cdr:y>0.82778</cdr:y>
    </cdr:from>
    <cdr:to>
      <cdr:x>0.95068</cdr:x>
      <cdr:y>0.95833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AC359786-237F-4F45-A6DE-A0BE6515F850}"/>
            </a:ext>
          </a:extLst>
        </cdr:cNvPr>
        <cdr:cNvSpPr txBox="1"/>
      </cdr:nvSpPr>
      <cdr:spPr>
        <a:xfrm xmlns:a="http://schemas.openxmlformats.org/drawingml/2006/main">
          <a:off x="222250" y="3153833"/>
          <a:ext cx="3450166" cy="4974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0.06575</cdr:x>
      <cdr:y>0.85938</cdr:y>
    </cdr:from>
    <cdr:to>
      <cdr:x>0.95616</cdr:x>
      <cdr:y>0.9934</cdr:y>
    </cdr:to>
    <cdr:sp macro="" textlink="">
      <cdr:nvSpPr>
        <cdr:cNvPr id="6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64D2581D-9356-4E2D-BB84-F71E0C1C181F}"/>
            </a:ext>
          </a:extLst>
        </cdr:cNvPr>
        <cdr:cNvSpPr txBox="1"/>
      </cdr:nvSpPr>
      <cdr:spPr>
        <a:xfrm xmlns:a="http://schemas.openxmlformats.org/drawingml/2006/main">
          <a:off x="268426" y="3274219"/>
          <a:ext cx="3635117" cy="5106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（参考）</a:t>
          </a:r>
          <a:r>
            <a:rPr lang="en-US" altLang="ja-JP" sz="800"/>
            <a:t>DECC</a:t>
          </a:r>
          <a:r>
            <a:rPr lang="ja-JP" altLang="en-US" sz="800"/>
            <a:t>データから算出した同面積の北海道の</a:t>
          </a:r>
        </a:p>
        <a:p xmlns:a="http://schemas.openxmlformats.org/drawingml/2006/main">
          <a:pPr algn="ctr"/>
          <a:r>
            <a:rPr lang="ja-JP" altLang="en-US" sz="800"/>
            <a:t>建物用途別二酸化炭素排出量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0.20164</cdr:x>
      <cdr:y>0.527</cdr:y>
    </cdr:from>
    <cdr:to>
      <cdr:x>0.74989</cdr:x>
      <cdr:y>0.59271</cdr:y>
    </cdr:to>
    <cdr:sp macro="" textlink="">
      <cdr:nvSpPr>
        <cdr:cNvPr id="2" name="吹き出し: 角を丸めた四角形 1">
          <a:extLst xmlns:a="http://schemas.openxmlformats.org/drawingml/2006/main">
            <a:ext uri="{FF2B5EF4-FFF2-40B4-BE49-F238E27FC236}">
              <a16:creationId xmlns:a16="http://schemas.microsoft.com/office/drawing/2014/main" id="{542C9453-ED36-47CA-9222-F85688CB910B}"/>
            </a:ext>
          </a:extLst>
        </cdr:cNvPr>
        <cdr:cNvSpPr/>
      </cdr:nvSpPr>
      <cdr:spPr>
        <a:xfrm xmlns:a="http://schemas.openxmlformats.org/drawingml/2006/main">
          <a:off x="224102" y="2316707"/>
          <a:ext cx="609336" cy="288865"/>
        </a:xfrm>
        <a:prstGeom xmlns:a="http://schemas.openxmlformats.org/drawingml/2006/main" prst="wedgeRoundRectCallout">
          <a:avLst>
            <a:gd name="adj1" fmla="val 2050"/>
            <a:gd name="adj2" fmla="val -121181"/>
            <a:gd name="adj3" fmla="val 16667"/>
          </a:avLst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800"/>
            <a:t>平均値</a:t>
          </a:r>
        </a:p>
      </cdr:txBody>
    </cdr:sp>
  </cdr:relSizeAnchor>
  <cdr:relSizeAnchor xmlns:cdr="http://schemas.openxmlformats.org/drawingml/2006/chartDrawing">
    <cdr:from>
      <cdr:x>0.35352</cdr:x>
      <cdr:y>0.12453</cdr:y>
    </cdr:from>
    <cdr:to>
      <cdr:x>0.91864</cdr:x>
      <cdr:y>0.19024</cdr:y>
    </cdr:to>
    <cdr:sp macro="" textlink="">
      <cdr:nvSpPr>
        <cdr:cNvPr id="3" name="吹き出し: 角を丸めた四角形 2">
          <a:extLst xmlns:a="http://schemas.openxmlformats.org/drawingml/2006/main">
            <a:ext uri="{FF2B5EF4-FFF2-40B4-BE49-F238E27FC236}">
              <a16:creationId xmlns:a16="http://schemas.microsoft.com/office/drawing/2014/main" id="{C3CDB429-3385-4CA5-BF04-8EF4BF03D96F}"/>
            </a:ext>
          </a:extLst>
        </cdr:cNvPr>
        <cdr:cNvSpPr/>
      </cdr:nvSpPr>
      <cdr:spPr>
        <a:xfrm xmlns:a="http://schemas.openxmlformats.org/drawingml/2006/main">
          <a:off x="392908" y="547439"/>
          <a:ext cx="628074" cy="288864"/>
        </a:xfrm>
        <a:prstGeom xmlns:a="http://schemas.openxmlformats.org/drawingml/2006/main" prst="wedgeRoundRectCallout">
          <a:avLst>
            <a:gd name="adj1" fmla="val -28873"/>
            <a:gd name="adj2" fmla="val 114177"/>
            <a:gd name="adj3" fmla="val 16667"/>
          </a:avLst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800"/>
            <a:t>75%</a:t>
          </a:r>
          <a:r>
            <a:rPr kumimoji="1" lang="ja-JP" altLang="en-US" sz="800"/>
            <a:t>値</a:t>
          </a:r>
        </a:p>
      </cdr:txBody>
    </cdr:sp>
  </cdr:relSizeAnchor>
  <cdr:relSizeAnchor xmlns:cdr="http://schemas.openxmlformats.org/drawingml/2006/chartDrawing">
    <cdr:from>
      <cdr:x>0.35352</cdr:x>
      <cdr:y>0.77868</cdr:y>
    </cdr:from>
    <cdr:to>
      <cdr:x>0.87289</cdr:x>
      <cdr:y>0.83208</cdr:y>
    </cdr:to>
    <cdr:sp macro="" textlink="">
      <cdr:nvSpPr>
        <cdr:cNvPr id="4" name="吹き出し: 角を丸めた四角形 3">
          <a:extLst xmlns:a="http://schemas.openxmlformats.org/drawingml/2006/main">
            <a:ext uri="{FF2B5EF4-FFF2-40B4-BE49-F238E27FC236}">
              <a16:creationId xmlns:a16="http://schemas.microsoft.com/office/drawing/2014/main" id="{643A0DCC-2C5F-4890-AFF5-C11DF421648B}"/>
            </a:ext>
          </a:extLst>
        </cdr:cNvPr>
        <cdr:cNvSpPr/>
      </cdr:nvSpPr>
      <cdr:spPr>
        <a:xfrm xmlns:a="http://schemas.openxmlformats.org/drawingml/2006/main">
          <a:off x="392908" y="3423115"/>
          <a:ext cx="577230" cy="234750"/>
        </a:xfrm>
        <a:prstGeom xmlns:a="http://schemas.openxmlformats.org/drawingml/2006/main" prst="wedgeRoundRectCallout">
          <a:avLst>
            <a:gd name="adj1" fmla="val -26174"/>
            <a:gd name="adj2" fmla="val -102563"/>
            <a:gd name="adj3" fmla="val 16667"/>
          </a:avLst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800"/>
            <a:t>25%</a:t>
          </a:r>
          <a:r>
            <a:rPr kumimoji="1" lang="ja-JP" altLang="en-US" sz="800"/>
            <a:t>値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0.05753</cdr:x>
      <cdr:y>0.82778</cdr:y>
    </cdr:from>
    <cdr:to>
      <cdr:x>0.95068</cdr:x>
      <cdr:y>0.95833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AC359786-237F-4F45-A6DE-A0BE6515F850}"/>
            </a:ext>
          </a:extLst>
        </cdr:cNvPr>
        <cdr:cNvSpPr txBox="1"/>
      </cdr:nvSpPr>
      <cdr:spPr>
        <a:xfrm xmlns:a="http://schemas.openxmlformats.org/drawingml/2006/main">
          <a:off x="222250" y="3153833"/>
          <a:ext cx="3450166" cy="4974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0.06575</cdr:x>
      <cdr:y>0.82064</cdr:y>
    </cdr:from>
    <cdr:to>
      <cdr:x>0.95616</cdr:x>
      <cdr:y>0.97778</cdr:y>
    </cdr:to>
    <cdr:sp macro="" textlink="">
      <cdr:nvSpPr>
        <cdr:cNvPr id="6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64D2581D-9356-4E2D-BB84-F71E0C1C181F}"/>
            </a:ext>
          </a:extLst>
        </cdr:cNvPr>
        <cdr:cNvSpPr txBox="1"/>
      </cdr:nvSpPr>
      <cdr:spPr>
        <a:xfrm xmlns:a="http://schemas.openxmlformats.org/drawingml/2006/main">
          <a:off x="144825" y="3607594"/>
          <a:ext cx="1961267" cy="6907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ja-JP" altLang="en-US" sz="900"/>
            <a:t>（参考）</a:t>
          </a:r>
          <a:r>
            <a:rPr lang="en-US" altLang="ja-JP" sz="900"/>
            <a:t>CASBEE</a:t>
          </a:r>
          <a:r>
            <a:rPr lang="ja-JP" altLang="en-US" sz="900"/>
            <a:t>札幌　令和元年度届出　</a:t>
          </a:r>
          <a:r>
            <a:rPr lang="en-US" altLang="ja-JP" sz="900"/>
            <a:t>BEI</a:t>
          </a:r>
          <a:r>
            <a:rPr lang="ja-JP" altLang="en-US" sz="900"/>
            <a:t>の</a:t>
          </a:r>
          <a:r>
            <a:rPr lang="en-US" altLang="ja-JP" sz="900"/>
            <a:t>75%</a:t>
          </a:r>
          <a:r>
            <a:rPr lang="ja-JP" altLang="en-US" sz="900"/>
            <a:t>値、平均値、</a:t>
          </a:r>
          <a:r>
            <a:rPr lang="en-US" altLang="ja-JP" sz="900"/>
            <a:t>25%</a:t>
          </a:r>
          <a:r>
            <a:rPr lang="ja-JP" altLang="en-US" sz="900"/>
            <a:t>値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Q398"/>
  <sheetViews>
    <sheetView tabSelected="1" view="pageBreakPreview" zoomScale="80" zoomScaleNormal="70" zoomScaleSheetLayoutView="80" workbookViewId="0">
      <selection activeCell="E13" sqref="E13:E15"/>
    </sheetView>
  </sheetViews>
  <sheetFormatPr defaultRowHeight="18.75" x14ac:dyDescent="0.4"/>
  <cols>
    <col min="1" max="1" width="3.25" style="1" customWidth="1"/>
    <col min="2" max="2" width="2.75" style="33" customWidth="1"/>
    <col min="3" max="3" width="1.5" style="1" customWidth="1"/>
    <col min="4" max="4" width="15.5" style="1" customWidth="1"/>
    <col min="5" max="5" width="9.75" style="1" customWidth="1"/>
    <col min="6" max="8" width="8.875" style="1" customWidth="1"/>
    <col min="9" max="9" width="11.125" style="1" customWidth="1"/>
    <col min="10" max="12" width="8.875" style="1" customWidth="1"/>
    <col min="13" max="13" width="10.25" style="1" customWidth="1"/>
    <col min="14" max="14" width="9.625" style="1" customWidth="1"/>
    <col min="15" max="15" width="9.25" style="1" customWidth="1"/>
    <col min="16" max="17" width="10.125" style="1" customWidth="1"/>
    <col min="18" max="25" width="10.125" style="33" customWidth="1"/>
    <col min="26" max="26" width="2.25" style="1" customWidth="1"/>
    <col min="27" max="30" width="10.125" style="1" customWidth="1"/>
    <col min="31" max="16384" width="9" style="1"/>
  </cols>
  <sheetData>
    <row r="1" spans="1:43" s="33" customFormat="1" ht="9.75" customHeight="1" x14ac:dyDescent="0.4">
      <c r="A1" s="1"/>
    </row>
    <row r="2" spans="1:43" s="33" customFormat="1" ht="9.7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43" ht="5.25" customHeight="1" thickBot="1" x14ac:dyDescent="0.45">
      <c r="B3" s="1"/>
      <c r="R3" s="1"/>
      <c r="S3" s="1"/>
      <c r="T3" s="1"/>
      <c r="U3" s="1"/>
      <c r="V3" s="1"/>
      <c r="W3" s="1"/>
      <c r="X3" s="1"/>
      <c r="Y3" s="1"/>
    </row>
    <row r="4" spans="1:43" ht="27" thickTop="1" thickBot="1" x14ac:dyDescent="0.45">
      <c r="B4" s="1"/>
      <c r="D4" s="158" t="s">
        <v>41</v>
      </c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60"/>
    </row>
    <row r="5" spans="1:43" ht="12" customHeight="1" thickTop="1" x14ac:dyDescent="0.4">
      <c r="B5" s="1"/>
      <c r="R5" s="1"/>
      <c r="S5" s="1"/>
      <c r="T5" s="1"/>
      <c r="U5" s="1"/>
      <c r="V5" s="1"/>
      <c r="W5" s="1"/>
      <c r="X5" s="1"/>
      <c r="Y5" s="1"/>
    </row>
    <row r="6" spans="1:43" s="3" customFormat="1" ht="8.25" customHeight="1" x14ac:dyDescent="0.4">
      <c r="E6" s="62"/>
      <c r="F6" s="62"/>
      <c r="G6" s="62"/>
      <c r="H6" s="62"/>
      <c r="I6" s="62"/>
      <c r="J6" s="62"/>
      <c r="K6" s="62"/>
      <c r="L6" s="62"/>
    </row>
    <row r="7" spans="1:43" x14ac:dyDescent="0.4">
      <c r="B7" s="1"/>
      <c r="D7" s="1" t="s">
        <v>132</v>
      </c>
      <c r="I7" s="1" t="s">
        <v>27</v>
      </c>
      <c r="R7" s="1"/>
      <c r="S7" s="1"/>
      <c r="T7" s="1"/>
      <c r="U7" s="1"/>
      <c r="V7" s="1"/>
      <c r="W7" s="1"/>
      <c r="X7" s="1"/>
      <c r="Y7" s="1"/>
    </row>
    <row r="8" spans="1:43" ht="7.5" customHeight="1" x14ac:dyDescent="0.4">
      <c r="B8" s="1"/>
      <c r="R8" s="1"/>
      <c r="S8" s="1"/>
      <c r="T8" s="1"/>
      <c r="U8" s="1"/>
      <c r="V8" s="1"/>
      <c r="W8" s="1"/>
      <c r="X8" s="1"/>
      <c r="Y8" s="1"/>
    </row>
    <row r="9" spans="1:43" s="19" customFormat="1" ht="15.75" customHeight="1" x14ac:dyDescent="0.4">
      <c r="D9" s="116"/>
      <c r="E9" s="22"/>
      <c r="F9" s="22"/>
      <c r="G9" s="22"/>
      <c r="H9" s="22"/>
      <c r="I9" s="22"/>
      <c r="J9" s="51"/>
      <c r="K9" s="119" t="s">
        <v>5</v>
      </c>
      <c r="L9" s="120"/>
      <c r="M9" s="121"/>
      <c r="N9" s="168" t="s">
        <v>57</v>
      </c>
      <c r="O9" s="169"/>
      <c r="P9" s="169"/>
      <c r="Q9" s="169"/>
      <c r="R9" s="169"/>
      <c r="S9" s="169"/>
      <c r="T9" s="170"/>
      <c r="Y9" s="1"/>
      <c r="AD9" s="47"/>
    </row>
    <row r="10" spans="1:43" s="19" customFormat="1" ht="33" customHeight="1" x14ac:dyDescent="0.4">
      <c r="D10" s="117"/>
      <c r="E10" s="20" t="s">
        <v>53</v>
      </c>
      <c r="F10" s="20" t="s">
        <v>1</v>
      </c>
      <c r="G10" s="20" t="s">
        <v>2</v>
      </c>
      <c r="H10" s="20" t="s">
        <v>3</v>
      </c>
      <c r="I10" s="20" t="s">
        <v>4</v>
      </c>
      <c r="J10" s="20" t="s">
        <v>66</v>
      </c>
      <c r="K10" s="22" t="s">
        <v>6</v>
      </c>
      <c r="L10" s="22" t="s">
        <v>7</v>
      </c>
      <c r="M10" s="22" t="s">
        <v>8</v>
      </c>
      <c r="N10" s="171" t="s">
        <v>114</v>
      </c>
      <c r="O10" s="116"/>
      <c r="P10" s="134" t="s">
        <v>115</v>
      </c>
      <c r="Q10" s="135"/>
      <c r="R10" s="135"/>
      <c r="S10" s="135"/>
      <c r="T10" s="136"/>
      <c r="U10" s="134" t="s">
        <v>120</v>
      </c>
      <c r="V10" s="135"/>
      <c r="W10" s="135"/>
      <c r="X10" s="135"/>
      <c r="Y10" s="136"/>
      <c r="Z10" s="97"/>
      <c r="AA10" s="97"/>
      <c r="AB10" s="97"/>
      <c r="AG10" s="47"/>
    </row>
    <row r="11" spans="1:43" s="19" customFormat="1" ht="46.5" customHeight="1" x14ac:dyDescent="0.4">
      <c r="D11" s="117"/>
      <c r="E11" s="20" t="s">
        <v>51</v>
      </c>
      <c r="F11" s="20"/>
      <c r="G11" s="20"/>
      <c r="H11" s="20"/>
      <c r="I11" s="20"/>
      <c r="J11" s="53"/>
      <c r="K11" s="20"/>
      <c r="L11" s="20"/>
      <c r="M11" s="20"/>
      <c r="N11" s="172"/>
      <c r="O11" s="117"/>
      <c r="P11" s="79" t="s">
        <v>107</v>
      </c>
      <c r="Q11" s="79" t="s">
        <v>108</v>
      </c>
      <c r="R11" s="79" t="s">
        <v>109</v>
      </c>
      <c r="S11" s="79" t="s">
        <v>110</v>
      </c>
      <c r="T11" s="79" t="s">
        <v>111</v>
      </c>
      <c r="U11" s="102" t="s">
        <v>141</v>
      </c>
      <c r="V11" s="102" t="s">
        <v>142</v>
      </c>
      <c r="W11" s="102" t="s">
        <v>143</v>
      </c>
      <c r="X11" s="102" t="s">
        <v>144</v>
      </c>
      <c r="Y11" s="102" t="s">
        <v>145</v>
      </c>
      <c r="Z11" s="47"/>
      <c r="AA11" s="47"/>
      <c r="AB11" s="47"/>
      <c r="AC11" s="1"/>
      <c r="AD11" s="19" t="s">
        <v>134</v>
      </c>
    </row>
    <row r="12" spans="1:43" s="43" customFormat="1" ht="12.75" customHeight="1" x14ac:dyDescent="0.4">
      <c r="D12" s="118"/>
      <c r="E12" s="21" t="s">
        <v>84</v>
      </c>
      <c r="F12" s="40" t="s">
        <v>37</v>
      </c>
      <c r="G12" s="40" t="s">
        <v>59</v>
      </c>
      <c r="H12" s="40" t="s">
        <v>9</v>
      </c>
      <c r="I12" s="40" t="s">
        <v>9</v>
      </c>
      <c r="J12" s="110" t="s">
        <v>153</v>
      </c>
      <c r="K12" s="40" t="s">
        <v>10</v>
      </c>
      <c r="L12" s="40" t="s">
        <v>10</v>
      </c>
      <c r="M12" s="40" t="s">
        <v>10</v>
      </c>
      <c r="N12" s="40" t="s">
        <v>10</v>
      </c>
      <c r="O12" s="118"/>
      <c r="P12" s="40" t="s">
        <v>10</v>
      </c>
      <c r="Q12" s="40" t="s">
        <v>10</v>
      </c>
      <c r="R12" s="40" t="s">
        <v>10</v>
      </c>
      <c r="S12" s="40" t="s">
        <v>10</v>
      </c>
      <c r="T12" s="40" t="s">
        <v>10</v>
      </c>
      <c r="U12" s="40" t="s">
        <v>10</v>
      </c>
      <c r="V12" s="40" t="s">
        <v>10</v>
      </c>
      <c r="W12" s="40" t="s">
        <v>10</v>
      </c>
      <c r="X12" s="40" t="s">
        <v>10</v>
      </c>
      <c r="Y12" s="40" t="s">
        <v>10</v>
      </c>
      <c r="Z12" s="98"/>
      <c r="AA12" s="98"/>
      <c r="AB12" s="98"/>
      <c r="AC12" s="1"/>
      <c r="AD12" s="95" t="s">
        <v>135</v>
      </c>
      <c r="AE12" s="95" t="s">
        <v>136</v>
      </c>
      <c r="AF12" s="95" t="s">
        <v>137</v>
      </c>
      <c r="AG12" s="95" t="s">
        <v>138</v>
      </c>
      <c r="AH12" s="95" t="s">
        <v>139</v>
      </c>
      <c r="AI12" s="19" t="s">
        <v>146</v>
      </c>
      <c r="AJ12" s="95" t="s">
        <v>148</v>
      </c>
      <c r="AK12" s="95" t="s">
        <v>150</v>
      </c>
      <c r="AL12" s="19" t="s">
        <v>144</v>
      </c>
      <c r="AM12" s="95" t="s">
        <v>152</v>
      </c>
      <c r="AQ12" s="43" t="s">
        <v>135</v>
      </c>
    </row>
    <row r="13" spans="1:43" ht="20.25" customHeight="1" x14ac:dyDescent="0.4">
      <c r="B13" s="1"/>
      <c r="D13" s="125" t="s">
        <v>121</v>
      </c>
      <c r="E13" s="175"/>
      <c r="F13" s="122"/>
      <c r="G13" s="178"/>
      <c r="H13" s="122"/>
      <c r="I13" s="122"/>
      <c r="J13" s="122"/>
      <c r="K13" s="122"/>
      <c r="L13" s="122"/>
      <c r="M13" s="122"/>
      <c r="N13" s="164"/>
      <c r="O13" s="81" t="s">
        <v>98</v>
      </c>
      <c r="P13" s="82">
        <f t="shared" ref="P13:Y15" si="0">$E$13*AD17/1000</f>
        <v>0</v>
      </c>
      <c r="Q13" s="82">
        <f t="shared" si="0"/>
        <v>0</v>
      </c>
      <c r="R13" s="82">
        <f t="shared" si="0"/>
        <v>0</v>
      </c>
      <c r="S13" s="82">
        <f t="shared" si="0"/>
        <v>0</v>
      </c>
      <c r="T13" s="82">
        <f t="shared" si="0"/>
        <v>0</v>
      </c>
      <c r="U13" s="82">
        <f t="shared" si="0"/>
        <v>0</v>
      </c>
      <c r="V13" s="82">
        <f t="shared" si="0"/>
        <v>0</v>
      </c>
      <c r="W13" s="82">
        <f t="shared" si="0"/>
        <v>0</v>
      </c>
      <c r="X13" s="82">
        <f t="shared" si="0"/>
        <v>0</v>
      </c>
      <c r="Y13" s="82">
        <f t="shared" si="0"/>
        <v>0</v>
      </c>
      <c r="Z13" s="99"/>
      <c r="AA13" s="99"/>
      <c r="AB13" s="99"/>
      <c r="AC13" s="93">
        <v>0.25</v>
      </c>
      <c r="AD13" s="94">
        <f>P15</f>
        <v>0</v>
      </c>
      <c r="AE13" s="94">
        <f t="shared" ref="AE13" si="1">Q15</f>
        <v>0</v>
      </c>
      <c r="AF13" s="94">
        <f t="shared" ref="AF13" si="2">R15</f>
        <v>0</v>
      </c>
      <c r="AG13" s="94">
        <f t="shared" ref="AG13" si="3">S15</f>
        <v>0</v>
      </c>
      <c r="AH13" s="94">
        <f t="shared" ref="AH13" si="4">T15</f>
        <v>0</v>
      </c>
      <c r="AI13" s="94">
        <f t="shared" ref="AI13" si="5">U15</f>
        <v>0</v>
      </c>
      <c r="AJ13" s="94">
        <f t="shared" ref="AJ13" si="6">V15</f>
        <v>0</v>
      </c>
      <c r="AK13" s="94">
        <f>W15</f>
        <v>0</v>
      </c>
      <c r="AL13" s="94">
        <f t="shared" ref="AL13" si="7">X15</f>
        <v>0</v>
      </c>
      <c r="AM13" s="94">
        <f t="shared" ref="AM13" si="8">Y15</f>
        <v>0</v>
      </c>
      <c r="AP13" s="1">
        <v>0.25</v>
      </c>
      <c r="AQ13" s="1">
        <v>4668.407043564338</v>
      </c>
    </row>
    <row r="14" spans="1:43" ht="20.25" customHeight="1" x14ac:dyDescent="0.4">
      <c r="B14" s="1"/>
      <c r="D14" s="126"/>
      <c r="E14" s="176"/>
      <c r="F14" s="123"/>
      <c r="G14" s="179"/>
      <c r="H14" s="123"/>
      <c r="I14" s="123"/>
      <c r="J14" s="123"/>
      <c r="K14" s="123"/>
      <c r="L14" s="123"/>
      <c r="M14" s="123"/>
      <c r="N14" s="165"/>
      <c r="O14" s="85" t="s">
        <v>105</v>
      </c>
      <c r="P14" s="86">
        <f t="shared" si="0"/>
        <v>0</v>
      </c>
      <c r="Q14" s="86">
        <f t="shared" si="0"/>
        <v>0</v>
      </c>
      <c r="R14" s="86">
        <f t="shared" si="0"/>
        <v>0</v>
      </c>
      <c r="S14" s="86">
        <f t="shared" si="0"/>
        <v>0</v>
      </c>
      <c r="T14" s="86">
        <f t="shared" si="0"/>
        <v>0</v>
      </c>
      <c r="U14" s="86">
        <f t="shared" si="0"/>
        <v>0</v>
      </c>
      <c r="V14" s="86">
        <f t="shared" si="0"/>
        <v>0</v>
      </c>
      <c r="W14" s="86">
        <f t="shared" si="0"/>
        <v>0</v>
      </c>
      <c r="X14" s="86">
        <f t="shared" si="0"/>
        <v>0</v>
      </c>
      <c r="Y14" s="86">
        <f t="shared" si="0"/>
        <v>0</v>
      </c>
      <c r="Z14" s="99"/>
      <c r="AA14" s="99"/>
      <c r="AB14" s="99"/>
      <c r="AC14" s="1" t="s">
        <v>133</v>
      </c>
      <c r="AD14" s="94">
        <f>P13-P15</f>
        <v>0</v>
      </c>
      <c r="AE14" s="94">
        <f t="shared" ref="AE14" si="9">Q13-Q15</f>
        <v>0</v>
      </c>
      <c r="AF14" s="94">
        <f t="shared" ref="AF14" si="10">R13-R15</f>
        <v>0</v>
      </c>
      <c r="AG14" s="94">
        <f t="shared" ref="AG14" si="11">S13-S15</f>
        <v>0</v>
      </c>
      <c r="AH14" s="94">
        <f t="shared" ref="AH14" si="12">T13-T15</f>
        <v>0</v>
      </c>
      <c r="AI14" s="94">
        <f t="shared" ref="AI14" si="13">U13-U15</f>
        <v>0</v>
      </c>
      <c r="AJ14" s="94">
        <f t="shared" ref="AJ14" si="14">V13-V15</f>
        <v>0</v>
      </c>
      <c r="AK14" s="94">
        <f t="shared" ref="AK14" si="15">W13-W15</f>
        <v>0</v>
      </c>
      <c r="AL14" s="94">
        <f t="shared" ref="AL14" si="16">X13-X15</f>
        <v>0</v>
      </c>
      <c r="AM14" s="94">
        <f t="shared" ref="AM14" si="17">Y13-Y15</f>
        <v>0</v>
      </c>
      <c r="AP14" s="1" t="s">
        <v>133</v>
      </c>
      <c r="AQ14" s="1">
        <v>2186.9289580886852</v>
      </c>
    </row>
    <row r="15" spans="1:43" ht="20.25" customHeight="1" x14ac:dyDescent="0.4">
      <c r="B15" s="1"/>
      <c r="D15" s="127"/>
      <c r="E15" s="177"/>
      <c r="F15" s="124"/>
      <c r="G15" s="180"/>
      <c r="H15" s="124"/>
      <c r="I15" s="124"/>
      <c r="J15" s="124"/>
      <c r="K15" s="124"/>
      <c r="L15" s="124"/>
      <c r="M15" s="124"/>
      <c r="N15" s="166"/>
      <c r="O15" s="85" t="s">
        <v>106</v>
      </c>
      <c r="P15" s="86">
        <f t="shared" si="0"/>
        <v>0</v>
      </c>
      <c r="Q15" s="86">
        <f t="shared" si="0"/>
        <v>0</v>
      </c>
      <c r="R15" s="86">
        <f t="shared" si="0"/>
        <v>0</v>
      </c>
      <c r="S15" s="86">
        <f t="shared" si="0"/>
        <v>0</v>
      </c>
      <c r="T15" s="86">
        <f t="shared" si="0"/>
        <v>0</v>
      </c>
      <c r="U15" s="86">
        <f t="shared" si="0"/>
        <v>0</v>
      </c>
      <c r="V15" s="86">
        <f t="shared" si="0"/>
        <v>0</v>
      </c>
      <c r="W15" s="86">
        <f t="shared" si="0"/>
        <v>0</v>
      </c>
      <c r="X15" s="86">
        <f t="shared" si="0"/>
        <v>0</v>
      </c>
      <c r="Y15" s="86">
        <f t="shared" si="0"/>
        <v>0</v>
      </c>
      <c r="Z15" s="99"/>
      <c r="AA15" s="99"/>
      <c r="AB15" s="99"/>
      <c r="AC15" s="93">
        <v>0.75</v>
      </c>
      <c r="AD15" s="94">
        <f>P14-P13</f>
        <v>0</v>
      </c>
      <c r="AE15" s="94">
        <f t="shared" ref="AE15" si="18">Q14-Q13</f>
        <v>0</v>
      </c>
      <c r="AF15" s="94">
        <f t="shared" ref="AF15" si="19">R14-R13</f>
        <v>0</v>
      </c>
      <c r="AG15" s="94">
        <f t="shared" ref="AG15" si="20">S14-S13</f>
        <v>0</v>
      </c>
      <c r="AH15" s="94">
        <f t="shared" ref="AH15" si="21">T14-T13</f>
        <v>0</v>
      </c>
      <c r="AI15" s="94">
        <f t="shared" ref="AI15" si="22">U14-U13</f>
        <v>0</v>
      </c>
      <c r="AJ15" s="94">
        <f t="shared" ref="AJ15" si="23">V14-V13</f>
        <v>0</v>
      </c>
      <c r="AK15" s="94">
        <f t="shared" ref="AK15" si="24">W14-W13</f>
        <v>0</v>
      </c>
      <c r="AL15" s="94">
        <f t="shared" ref="AL15" si="25">X14-X13</f>
        <v>0</v>
      </c>
      <c r="AM15" s="94">
        <f t="shared" ref="AM15" si="26">Y14-Y13</f>
        <v>0</v>
      </c>
      <c r="AP15" s="1">
        <v>0.75</v>
      </c>
      <c r="AQ15" s="1">
        <v>1998.4507195502674</v>
      </c>
    </row>
    <row r="16" spans="1:43" s="41" customFormat="1" ht="41.25" customHeight="1" x14ac:dyDescent="0.4">
      <c r="D16" s="167" t="s">
        <v>140</v>
      </c>
      <c r="E16" s="167"/>
      <c r="F16" s="167"/>
      <c r="G16" s="167"/>
      <c r="H16" s="167"/>
      <c r="I16" s="167"/>
      <c r="J16" s="167"/>
      <c r="K16" s="167"/>
      <c r="L16" s="167"/>
      <c r="M16" s="167"/>
      <c r="N16" s="100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9"/>
      <c r="AA16" s="89"/>
      <c r="AB16" s="89"/>
      <c r="AG16" s="47"/>
    </row>
    <row r="17" spans="2:39" s="41" customFormat="1" ht="25.5" customHeight="1" x14ac:dyDescent="0.4">
      <c r="D17" s="140" t="s">
        <v>122</v>
      </c>
      <c r="E17" s="140"/>
      <c r="F17" s="140"/>
      <c r="G17" s="140"/>
      <c r="H17" s="140"/>
      <c r="I17" s="140"/>
      <c r="J17" s="140"/>
      <c r="K17" s="140"/>
      <c r="L17" s="140"/>
      <c r="M17" s="140"/>
      <c r="N17" s="10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AD17" s="103">
        <v>1371.0672003306047</v>
      </c>
      <c r="AE17" s="104">
        <v>1187.9958057811396</v>
      </c>
      <c r="AF17" s="104">
        <v>3239.4647395050083</v>
      </c>
      <c r="AG17" s="104">
        <v>2393.2913241296405</v>
      </c>
      <c r="AH17" s="104">
        <v>2510.5205100938092</v>
      </c>
      <c r="AI17" s="106">
        <v>1808.9581403341826</v>
      </c>
      <c r="AJ17" s="106">
        <v>573.77812480361422</v>
      </c>
      <c r="AK17" s="106">
        <v>4345.5967375132332</v>
      </c>
      <c r="AL17" s="106">
        <v>2248.2950419823001</v>
      </c>
      <c r="AM17" s="106">
        <v>2322.2437654981409</v>
      </c>
    </row>
    <row r="18" spans="2:39" s="41" customFormat="1" ht="12" customHeight="1" x14ac:dyDescent="0.4">
      <c r="D18" s="75"/>
      <c r="E18" s="76"/>
      <c r="F18" s="76"/>
      <c r="G18" s="76"/>
      <c r="H18" s="76"/>
      <c r="I18" s="76"/>
      <c r="J18" s="76"/>
      <c r="K18" s="76"/>
      <c r="L18" s="76"/>
      <c r="M18" s="76"/>
      <c r="N18" s="5"/>
      <c r="P18" s="77"/>
      <c r="Q18" s="77"/>
      <c r="R18" s="77"/>
      <c r="S18" s="77"/>
      <c r="T18" s="77"/>
      <c r="U18" s="77"/>
      <c r="V18" s="77"/>
      <c r="W18" s="77"/>
      <c r="X18" s="77"/>
      <c r="Y18" s="77"/>
      <c r="AD18" s="103">
        <v>1770.7573442406579</v>
      </c>
      <c r="AE18" s="104">
        <v>1427.8816928460569</v>
      </c>
      <c r="AF18" s="104">
        <v>4249.6822941456458</v>
      </c>
      <c r="AG18" s="104">
        <v>2583.9674418047525</v>
      </c>
      <c r="AH18" s="104">
        <v>2875.7029083382481</v>
      </c>
      <c r="AI18" s="106">
        <v>2097.9151493191225</v>
      </c>
      <c r="AJ18" s="106">
        <v>697.20015000000012</v>
      </c>
      <c r="AK18" s="106">
        <v>5153.5428499999998</v>
      </c>
      <c r="AL18" s="106">
        <v>2723.5104889856611</v>
      </c>
      <c r="AM18" s="106">
        <v>2953.38</v>
      </c>
    </row>
    <row r="19" spans="2:39" s="5" customFormat="1" ht="15" customHeight="1" x14ac:dyDescent="0.4">
      <c r="D19" s="116"/>
      <c r="E19" s="119" t="s">
        <v>54</v>
      </c>
      <c r="F19" s="120"/>
      <c r="G19" s="120"/>
      <c r="H19" s="120"/>
      <c r="I19" s="120"/>
      <c r="J19" s="120"/>
      <c r="K19" s="120"/>
      <c r="L19" s="120"/>
      <c r="M19" s="121"/>
      <c r="O19" s="19"/>
      <c r="P19" s="19"/>
      <c r="Q19" s="19"/>
      <c r="R19" s="19"/>
      <c r="S19" s="19"/>
      <c r="T19" s="19"/>
      <c r="U19" s="19"/>
      <c r="V19" s="19"/>
      <c r="W19" s="19"/>
      <c r="X19" s="19"/>
      <c r="AA19" s="47"/>
      <c r="AD19" s="105">
        <v>933.68140871286766</v>
      </c>
      <c r="AE19" s="105">
        <v>617.26534926867316</v>
      </c>
      <c r="AF19" s="105">
        <v>1283.0140925639039</v>
      </c>
      <c r="AG19" s="105">
        <v>1620.8034869429482</v>
      </c>
      <c r="AH19" s="105">
        <v>2049.6351753892623</v>
      </c>
      <c r="AI19" s="107">
        <v>1436.908475</v>
      </c>
      <c r="AJ19" s="107">
        <v>423.63795000000005</v>
      </c>
      <c r="AK19" s="107">
        <v>3603.2523000000001</v>
      </c>
      <c r="AL19" s="107">
        <v>1745.9950282034936</v>
      </c>
      <c r="AM19" s="107">
        <v>1562.3488</v>
      </c>
    </row>
    <row r="20" spans="2:39" s="5" customFormat="1" ht="15" customHeight="1" x14ac:dyDescent="0.4">
      <c r="D20" s="117"/>
      <c r="E20" s="161" t="s">
        <v>58</v>
      </c>
      <c r="F20" s="134" t="s">
        <v>89</v>
      </c>
      <c r="G20" s="135"/>
      <c r="H20" s="135"/>
      <c r="I20" s="135"/>
      <c r="J20" s="135"/>
      <c r="K20" s="135"/>
      <c r="L20" s="135"/>
      <c r="M20" s="136"/>
      <c r="O20" s="19"/>
      <c r="P20" s="19"/>
      <c r="Q20" s="19"/>
      <c r="R20" s="19"/>
      <c r="S20" s="19"/>
      <c r="T20" s="19"/>
      <c r="U20" s="19"/>
      <c r="V20" s="19"/>
      <c r="W20" s="19"/>
      <c r="X20" s="19"/>
      <c r="AA20" s="47"/>
    </row>
    <row r="21" spans="2:39" s="5" customFormat="1" ht="15" customHeight="1" x14ac:dyDescent="0.4">
      <c r="D21" s="117"/>
      <c r="E21" s="162"/>
      <c r="F21" s="59" t="s">
        <v>103</v>
      </c>
      <c r="G21" s="59" t="s">
        <v>90</v>
      </c>
      <c r="H21" s="59" t="s">
        <v>91</v>
      </c>
      <c r="I21" s="59" t="s">
        <v>92</v>
      </c>
      <c r="J21" s="59" t="s">
        <v>93</v>
      </c>
      <c r="K21" s="59" t="s">
        <v>94</v>
      </c>
      <c r="L21" s="59" t="s">
        <v>95</v>
      </c>
      <c r="M21" s="59" t="s">
        <v>96</v>
      </c>
      <c r="V21" s="38"/>
      <c r="X21" s="1"/>
      <c r="AA21" s="47"/>
    </row>
    <row r="22" spans="2:39" s="5" customFormat="1" ht="15" customHeight="1" x14ac:dyDescent="0.4">
      <c r="D22" s="118"/>
      <c r="E22" s="163"/>
      <c r="F22" s="60" t="s">
        <v>104</v>
      </c>
      <c r="G22" s="60"/>
      <c r="H22" s="60"/>
      <c r="I22" s="60"/>
      <c r="J22" s="60"/>
      <c r="K22" s="60"/>
      <c r="L22" s="60"/>
      <c r="M22" s="60"/>
      <c r="V22" s="38"/>
      <c r="X22" s="1"/>
      <c r="AA22" s="47"/>
    </row>
    <row r="23" spans="2:39" s="5" customFormat="1" ht="21" customHeight="1" x14ac:dyDescent="0.4">
      <c r="D23" s="125" t="s">
        <v>121</v>
      </c>
      <c r="E23" s="131"/>
      <c r="F23" s="83" t="s">
        <v>98</v>
      </c>
      <c r="G23" s="84">
        <v>0.75</v>
      </c>
      <c r="H23" s="84">
        <v>0.79</v>
      </c>
      <c r="I23" s="84">
        <v>0.68</v>
      </c>
      <c r="J23" s="84">
        <v>0.94</v>
      </c>
      <c r="K23" s="84">
        <v>0.75</v>
      </c>
      <c r="L23" s="84">
        <v>0.81</v>
      </c>
      <c r="M23" s="84">
        <v>0.82</v>
      </c>
      <c r="V23" s="38"/>
      <c r="X23" s="1"/>
      <c r="AA23" s="47"/>
    </row>
    <row r="24" spans="2:39" s="5" customFormat="1" ht="21" customHeight="1" x14ac:dyDescent="0.4">
      <c r="D24" s="126"/>
      <c r="E24" s="132"/>
      <c r="F24" s="71" t="s">
        <v>99</v>
      </c>
      <c r="G24" s="73">
        <v>0.88</v>
      </c>
      <c r="H24" s="73">
        <v>0.92</v>
      </c>
      <c r="I24" s="73">
        <v>0.8</v>
      </c>
      <c r="J24" s="73" t="s">
        <v>101</v>
      </c>
      <c r="K24" s="73">
        <v>0.94</v>
      </c>
      <c r="L24" s="73">
        <v>0.9</v>
      </c>
      <c r="M24" s="73">
        <v>0.96</v>
      </c>
      <c r="V24" s="38"/>
      <c r="X24" s="1"/>
      <c r="AA24" s="47"/>
    </row>
    <row r="25" spans="2:39" s="5" customFormat="1" ht="21" customHeight="1" x14ac:dyDescent="0.4">
      <c r="D25" s="127"/>
      <c r="E25" s="133"/>
      <c r="F25" s="71" t="s">
        <v>100</v>
      </c>
      <c r="G25" s="73">
        <v>0.59</v>
      </c>
      <c r="H25" s="73">
        <v>0.67</v>
      </c>
      <c r="I25" s="73">
        <v>0.55000000000000004</v>
      </c>
      <c r="J25" s="73" t="s">
        <v>101</v>
      </c>
      <c r="K25" s="73">
        <v>0.52</v>
      </c>
      <c r="L25" s="73">
        <v>0.61</v>
      </c>
      <c r="M25" s="73">
        <v>0.66</v>
      </c>
      <c r="V25" s="38"/>
      <c r="X25" s="1"/>
      <c r="AA25" s="47"/>
    </row>
    <row r="26" spans="2:39" s="5" customFormat="1" ht="15" customHeight="1" x14ac:dyDescent="0.4">
      <c r="W26" s="38"/>
      <c r="Y26" s="1"/>
      <c r="AB26" s="47"/>
    </row>
    <row r="27" spans="2:39" x14ac:dyDescent="0.4">
      <c r="B27" s="1"/>
      <c r="D27" s="1" t="s">
        <v>19</v>
      </c>
      <c r="R27" s="5"/>
      <c r="S27" s="1"/>
      <c r="T27" s="1"/>
      <c r="U27" s="1"/>
      <c r="V27" s="1"/>
      <c r="W27" s="1"/>
      <c r="X27" s="1"/>
      <c r="Y27" s="1"/>
    </row>
    <row r="28" spans="2:39" x14ac:dyDescent="0.4">
      <c r="B28" s="1"/>
      <c r="F28" s="12" t="s">
        <v>20</v>
      </c>
      <c r="R28" s="5"/>
      <c r="S28" s="1"/>
      <c r="T28" s="1"/>
      <c r="U28" s="1"/>
      <c r="V28" s="1"/>
      <c r="W28" s="1"/>
      <c r="X28" s="1"/>
      <c r="Y28" s="1"/>
    </row>
    <row r="29" spans="2:39" x14ac:dyDescent="0.4">
      <c r="B29" s="1"/>
      <c r="F29" s="13" t="s">
        <v>36</v>
      </c>
      <c r="R29" s="1"/>
      <c r="S29" s="1"/>
      <c r="T29" s="1"/>
      <c r="U29" s="1"/>
      <c r="V29" s="1"/>
      <c r="W29" s="1"/>
      <c r="X29" s="1"/>
    </row>
    <row r="30" spans="2:39" s="19" customFormat="1" ht="14.1" customHeight="1" x14ac:dyDescent="0.4">
      <c r="D30" s="116"/>
      <c r="E30" s="22" t="s">
        <v>1</v>
      </c>
      <c r="F30" s="22" t="s">
        <v>2</v>
      </c>
      <c r="G30" s="22" t="s">
        <v>3</v>
      </c>
      <c r="H30" s="22" t="s">
        <v>4</v>
      </c>
      <c r="I30" s="22" t="s">
        <v>67</v>
      </c>
      <c r="J30" s="119" t="s">
        <v>5</v>
      </c>
      <c r="K30" s="120"/>
      <c r="L30" s="121"/>
      <c r="M30" s="1"/>
      <c r="N30" s="38"/>
      <c r="O30" s="38"/>
      <c r="P30" s="38"/>
    </row>
    <row r="31" spans="2:39" s="19" customFormat="1" ht="14.1" customHeight="1" x14ac:dyDescent="0.4">
      <c r="D31" s="117"/>
      <c r="E31" s="20"/>
      <c r="F31" s="20"/>
      <c r="G31" s="20"/>
      <c r="H31" s="20"/>
      <c r="I31" s="20"/>
      <c r="J31" s="22" t="s">
        <v>6</v>
      </c>
      <c r="K31" s="22" t="s">
        <v>7</v>
      </c>
      <c r="L31" s="22" t="s">
        <v>8</v>
      </c>
      <c r="M31" s="1"/>
      <c r="N31" s="38"/>
      <c r="O31" s="38"/>
      <c r="P31" s="38"/>
    </row>
    <row r="32" spans="2:39" s="19" customFormat="1" ht="14.1" customHeight="1" x14ac:dyDescent="0.4">
      <c r="D32" s="118"/>
      <c r="E32" s="21" t="s">
        <v>12</v>
      </c>
      <c r="F32" s="21" t="s">
        <v>40</v>
      </c>
      <c r="G32" s="21" t="s">
        <v>13</v>
      </c>
      <c r="H32" s="21" t="s">
        <v>13</v>
      </c>
      <c r="I32" s="21" t="s">
        <v>40</v>
      </c>
      <c r="J32" s="21" t="s">
        <v>14</v>
      </c>
      <c r="K32" s="21" t="s">
        <v>14</v>
      </c>
      <c r="L32" s="21" t="s">
        <v>14</v>
      </c>
      <c r="M32" s="1"/>
      <c r="N32" s="38"/>
      <c r="O32" s="38"/>
      <c r="P32" s="38"/>
    </row>
    <row r="33" spans="2:39" ht="30" customHeight="1" x14ac:dyDescent="0.4">
      <c r="B33" s="1"/>
      <c r="D33" s="15" t="s">
        <v>34</v>
      </c>
      <c r="E33" s="2"/>
      <c r="F33" s="2"/>
      <c r="G33" s="2"/>
      <c r="H33" s="2"/>
      <c r="I33" s="2"/>
      <c r="J33" s="2"/>
      <c r="K33" s="2"/>
      <c r="L33" s="2"/>
      <c r="N33" s="38"/>
      <c r="O33" s="38"/>
      <c r="P33" s="38"/>
      <c r="R33" s="1"/>
      <c r="S33" s="1"/>
      <c r="T33" s="1"/>
      <c r="U33" s="1"/>
      <c r="V33" s="1"/>
      <c r="W33" s="1"/>
      <c r="X33" s="1"/>
    </row>
    <row r="34" spans="2:39" s="9" customFormat="1" ht="10.5" customHeight="1" x14ac:dyDescent="0.4">
      <c r="D34" s="181" t="s">
        <v>11</v>
      </c>
      <c r="E34" s="7" t="s">
        <v>123</v>
      </c>
      <c r="F34" s="7" t="s">
        <v>123</v>
      </c>
      <c r="G34" s="7" t="s">
        <v>123</v>
      </c>
      <c r="H34" s="7" t="s">
        <v>123</v>
      </c>
      <c r="I34" s="7" t="s">
        <v>123</v>
      </c>
      <c r="J34" s="7" t="s">
        <v>124</v>
      </c>
      <c r="K34" s="7" t="s">
        <v>124</v>
      </c>
      <c r="L34" s="7" t="s">
        <v>124</v>
      </c>
      <c r="M34" s="1"/>
      <c r="N34" s="38"/>
      <c r="O34" s="38"/>
      <c r="P34" s="38"/>
    </row>
    <row r="35" spans="2:39" s="5" customFormat="1" ht="14.25" customHeight="1" x14ac:dyDescent="0.4">
      <c r="D35" s="182"/>
      <c r="E35" s="11">
        <v>33.452380952380949</v>
      </c>
      <c r="F35" s="11">
        <v>117.54170124376802</v>
      </c>
      <c r="G35" s="11">
        <v>73.256410256410263</v>
      </c>
      <c r="H35" s="11">
        <v>88.888888888888886</v>
      </c>
      <c r="I35" s="11">
        <v>884.61538461538464</v>
      </c>
      <c r="J35" s="11">
        <v>5</v>
      </c>
      <c r="K35" s="11">
        <v>5</v>
      </c>
      <c r="L35" s="11">
        <v>10</v>
      </c>
      <c r="N35" s="38"/>
      <c r="O35" s="38"/>
      <c r="P35" s="38"/>
    </row>
    <row r="36" spans="2:39" s="3" customFormat="1" ht="12.75" x14ac:dyDescent="0.4">
      <c r="D36" s="3" t="s">
        <v>125</v>
      </c>
    </row>
    <row r="37" spans="2:39" s="3" customFormat="1" ht="12.75" customHeight="1" x14ac:dyDescent="0.4">
      <c r="D37" s="3" t="s">
        <v>126</v>
      </c>
      <c r="E37" s="62"/>
      <c r="F37" s="62"/>
      <c r="G37" s="62"/>
      <c r="H37" s="62"/>
      <c r="I37" s="62"/>
      <c r="J37" s="62"/>
      <c r="K37" s="62"/>
      <c r="L37" s="62"/>
      <c r="M37" s="62"/>
    </row>
    <row r="38" spans="2:39" s="3" customFormat="1" ht="12.75" x14ac:dyDescent="0.4">
      <c r="E38" s="62"/>
      <c r="F38" s="62"/>
      <c r="G38" s="62"/>
      <c r="H38" s="62"/>
      <c r="I38" s="62"/>
      <c r="J38" s="62"/>
      <c r="K38" s="62"/>
      <c r="L38" s="62"/>
    </row>
    <row r="39" spans="2:39" x14ac:dyDescent="0.4">
      <c r="B39" s="1"/>
      <c r="D39" s="1" t="s">
        <v>33</v>
      </c>
      <c r="R39" s="1"/>
      <c r="S39" s="1"/>
      <c r="T39" s="1"/>
      <c r="U39" s="1"/>
      <c r="V39" s="1"/>
      <c r="W39" s="1"/>
      <c r="X39" s="1"/>
      <c r="Y39" s="1"/>
    </row>
    <row r="40" spans="2:39" ht="9.75" customHeight="1" x14ac:dyDescent="0.4">
      <c r="B40" s="1"/>
      <c r="R40" s="1"/>
      <c r="S40" s="1"/>
      <c r="T40" s="1"/>
      <c r="U40" s="1"/>
      <c r="V40" s="1"/>
      <c r="W40" s="1"/>
      <c r="X40" s="1"/>
      <c r="Y40" s="1"/>
    </row>
    <row r="41" spans="2:39" s="19" customFormat="1" ht="36.75" customHeight="1" x14ac:dyDescent="0.4">
      <c r="D41" s="148"/>
      <c r="E41" s="18" t="s">
        <v>1</v>
      </c>
      <c r="F41" s="18" t="s">
        <v>2</v>
      </c>
      <c r="G41" s="18" t="s">
        <v>3</v>
      </c>
      <c r="H41" s="18" t="s">
        <v>4</v>
      </c>
      <c r="I41" s="52" t="s">
        <v>66</v>
      </c>
      <c r="J41" s="119" t="s">
        <v>5</v>
      </c>
      <c r="K41" s="120"/>
      <c r="L41" s="121"/>
      <c r="M41" s="18" t="s">
        <v>35</v>
      </c>
      <c r="N41" s="137" t="s">
        <v>112</v>
      </c>
      <c r="O41" s="138"/>
      <c r="P41" s="138"/>
      <c r="Q41" s="138"/>
      <c r="R41" s="138"/>
      <c r="S41" s="139"/>
      <c r="T41" s="145" t="s">
        <v>117</v>
      </c>
      <c r="U41" s="146"/>
      <c r="V41" s="146"/>
      <c r="W41" s="146"/>
      <c r="X41" s="147"/>
      <c r="Y41" s="96"/>
      <c r="Z41" s="96"/>
      <c r="AA41" s="96"/>
      <c r="AB41" s="1"/>
      <c r="AC41" s="1"/>
    </row>
    <row r="42" spans="2:39" s="19" customFormat="1" ht="47.25" customHeight="1" x14ac:dyDescent="0.4">
      <c r="D42" s="117"/>
      <c r="E42" s="20"/>
      <c r="F42" s="20"/>
      <c r="G42" s="20"/>
      <c r="H42" s="20"/>
      <c r="I42" s="111" t="s">
        <v>154</v>
      </c>
      <c r="J42" s="18" t="s">
        <v>6</v>
      </c>
      <c r="K42" s="18" t="s">
        <v>7</v>
      </c>
      <c r="L42" s="18" t="s">
        <v>8</v>
      </c>
      <c r="M42" s="20"/>
      <c r="N42" s="116"/>
      <c r="O42" s="78" t="s">
        <v>107</v>
      </c>
      <c r="P42" s="78" t="s">
        <v>108</v>
      </c>
      <c r="Q42" s="78" t="s">
        <v>109</v>
      </c>
      <c r="R42" s="78" t="s">
        <v>110</v>
      </c>
      <c r="S42" s="78" t="s">
        <v>111</v>
      </c>
      <c r="T42" s="87" t="s">
        <v>90</v>
      </c>
      <c r="U42" s="87" t="s">
        <v>91</v>
      </c>
      <c r="V42" s="87" t="s">
        <v>92</v>
      </c>
      <c r="W42" s="87" t="s">
        <v>95</v>
      </c>
      <c r="X42" s="87" t="s">
        <v>96</v>
      </c>
      <c r="Y42" s="47"/>
      <c r="Z42" s="47"/>
      <c r="AA42" s="47"/>
      <c r="AB42" s="1"/>
      <c r="AC42" s="1"/>
      <c r="AD42" s="19" t="s">
        <v>134</v>
      </c>
    </row>
    <row r="43" spans="2:39" s="19" customFormat="1" ht="14.1" customHeight="1" x14ac:dyDescent="0.4">
      <c r="D43" s="118"/>
      <c r="E43" s="21" t="s">
        <v>38</v>
      </c>
      <c r="F43" s="21" t="s">
        <v>38</v>
      </c>
      <c r="G43" s="21" t="s">
        <v>38</v>
      </c>
      <c r="H43" s="21" t="s">
        <v>38</v>
      </c>
      <c r="I43" s="21" t="s">
        <v>38</v>
      </c>
      <c r="J43" s="21" t="s">
        <v>38</v>
      </c>
      <c r="K43" s="21" t="s">
        <v>38</v>
      </c>
      <c r="L43" s="21" t="s">
        <v>38</v>
      </c>
      <c r="M43" s="21" t="s">
        <v>38</v>
      </c>
      <c r="N43" s="118"/>
      <c r="O43" s="80" t="s">
        <v>38</v>
      </c>
      <c r="P43" s="80" t="s">
        <v>38</v>
      </c>
      <c r="Q43" s="80" t="s">
        <v>38</v>
      </c>
      <c r="R43" s="80" t="s">
        <v>38</v>
      </c>
      <c r="S43" s="80" t="s">
        <v>38</v>
      </c>
      <c r="T43" s="80" t="s">
        <v>38</v>
      </c>
      <c r="U43" s="80" t="s">
        <v>38</v>
      </c>
      <c r="V43" s="80" t="s">
        <v>38</v>
      </c>
      <c r="W43" s="80" t="s">
        <v>38</v>
      </c>
      <c r="X43" s="80" t="s">
        <v>38</v>
      </c>
      <c r="Y43" s="47"/>
      <c r="Z43" s="47"/>
      <c r="AA43" s="47"/>
      <c r="AB43" s="1"/>
      <c r="AC43" s="1"/>
      <c r="AD43" s="95" t="s">
        <v>135</v>
      </c>
      <c r="AE43" s="95" t="s">
        <v>136</v>
      </c>
      <c r="AF43" s="95" t="s">
        <v>137</v>
      </c>
      <c r="AG43" s="95" t="s">
        <v>138</v>
      </c>
      <c r="AH43" s="95" t="s">
        <v>139</v>
      </c>
      <c r="AI43" s="19" t="s">
        <v>141</v>
      </c>
      <c r="AJ43" s="19" t="s">
        <v>147</v>
      </c>
      <c r="AK43" s="19" t="s">
        <v>149</v>
      </c>
      <c r="AL43" s="19" t="s">
        <v>144</v>
      </c>
      <c r="AM43" s="19" t="s">
        <v>151</v>
      </c>
    </row>
    <row r="44" spans="2:39" ht="23.25" customHeight="1" x14ac:dyDescent="0.4">
      <c r="B44" s="1"/>
      <c r="D44" s="125" t="s">
        <v>121</v>
      </c>
      <c r="E44" s="128" t="str">
        <f>IF(OR(F13="",F13=0),"",IF(E$33&lt;&gt;"",F13*E$33,F13*E$35))</f>
        <v/>
      </c>
      <c r="F44" s="128" t="str">
        <f>IF(OR(G13="",G13=0),"",IF(F$33&lt;&gt;"",G13*F$33/1000,G13*F$35/1000))</f>
        <v/>
      </c>
      <c r="G44" s="128" t="str">
        <f>IF(OR(H13="",H13=0),"",IF(G$33&lt;&gt;"",H13*G$33/1000,H13*G$35/1000))</f>
        <v/>
      </c>
      <c r="H44" s="128" t="str">
        <f>IF(OR(I13="",I13=0),"",IF(H$33&lt;&gt;"",I13*H$33/1000,I13*H$35/1000))</f>
        <v/>
      </c>
      <c r="I44" s="141" t="str">
        <f>IF(OR(J13="",J13=0),"",IF(I$33&lt;&gt;"",J13*0.458*I$33/1000,J13*0.458*I$35/1000))</f>
        <v/>
      </c>
      <c r="J44" s="128" t="str">
        <f>IF(OR(K13="",K13=0),"",IF(J$33&lt;&gt;"",K13*J$33,K13*J$35))</f>
        <v/>
      </c>
      <c r="K44" s="128" t="str">
        <f>IF(OR(L13="",L13=0),"",IF(K$33&lt;&gt;"",L13*K$33,L13*K$35))</f>
        <v/>
      </c>
      <c r="L44" s="128" t="str">
        <f>IF(OR(M13="",M13=0),"",IF(L$33&lt;&gt;"",M13*L$33,M13*L$35))</f>
        <v/>
      </c>
      <c r="M44" s="149" t="str">
        <f>IF(SUM(E44:L44)=0,"",SUM(E44:L44))</f>
        <v/>
      </c>
      <c r="N44" s="81" t="s">
        <v>98</v>
      </c>
      <c r="O44" s="82">
        <f t="shared" ref="O44:X44" si="27">$E$13*AD48/1000</f>
        <v>0</v>
      </c>
      <c r="P44" s="82">
        <f t="shared" si="27"/>
        <v>0</v>
      </c>
      <c r="Q44" s="82">
        <f t="shared" si="27"/>
        <v>0</v>
      </c>
      <c r="R44" s="82">
        <f t="shared" si="27"/>
        <v>0</v>
      </c>
      <c r="S44" s="82">
        <f t="shared" si="27"/>
        <v>0</v>
      </c>
      <c r="T44" s="82">
        <f t="shared" si="27"/>
        <v>0</v>
      </c>
      <c r="U44" s="82">
        <f t="shared" si="27"/>
        <v>0</v>
      </c>
      <c r="V44" s="82">
        <f t="shared" si="27"/>
        <v>0</v>
      </c>
      <c r="W44" s="82">
        <f t="shared" si="27"/>
        <v>0</v>
      </c>
      <c r="X44" s="82">
        <f t="shared" si="27"/>
        <v>0</v>
      </c>
      <c r="Y44" s="47"/>
      <c r="Z44" s="47"/>
      <c r="AA44" s="47"/>
      <c r="AC44" s="93">
        <v>0.25</v>
      </c>
      <c r="AD44" s="94">
        <f>O46</f>
        <v>0</v>
      </c>
      <c r="AE44" s="94">
        <f t="shared" ref="AE44:AK44" si="28">P46</f>
        <v>0</v>
      </c>
      <c r="AF44" s="94">
        <f t="shared" si="28"/>
        <v>0</v>
      </c>
      <c r="AG44" s="94">
        <f t="shared" si="28"/>
        <v>0</v>
      </c>
      <c r="AH44" s="94">
        <f t="shared" si="28"/>
        <v>0</v>
      </c>
      <c r="AI44" s="94">
        <f t="shared" si="28"/>
        <v>0</v>
      </c>
      <c r="AJ44" s="94">
        <f t="shared" si="28"/>
        <v>0</v>
      </c>
      <c r="AK44" s="94">
        <f t="shared" si="28"/>
        <v>0</v>
      </c>
      <c r="AL44" s="94">
        <f>W46</f>
        <v>0</v>
      </c>
      <c r="AM44" s="94">
        <f t="shared" ref="AM44" si="29">X46</f>
        <v>0</v>
      </c>
    </row>
    <row r="45" spans="2:39" ht="23.25" customHeight="1" x14ac:dyDescent="0.4">
      <c r="B45" s="1"/>
      <c r="D45" s="126"/>
      <c r="E45" s="129"/>
      <c r="F45" s="129"/>
      <c r="G45" s="129"/>
      <c r="H45" s="129"/>
      <c r="I45" s="142"/>
      <c r="J45" s="129"/>
      <c r="K45" s="129"/>
      <c r="L45" s="129"/>
      <c r="M45" s="150"/>
      <c r="N45" s="85" t="s">
        <v>105</v>
      </c>
      <c r="O45" s="86">
        <f t="shared" ref="O45:X45" si="30">$E$13*AD49/1000</f>
        <v>0</v>
      </c>
      <c r="P45" s="86">
        <f t="shared" si="30"/>
        <v>0</v>
      </c>
      <c r="Q45" s="86">
        <f t="shared" si="30"/>
        <v>0</v>
      </c>
      <c r="R45" s="86">
        <f t="shared" si="30"/>
        <v>0</v>
      </c>
      <c r="S45" s="86">
        <f t="shared" si="30"/>
        <v>0</v>
      </c>
      <c r="T45" s="86">
        <f t="shared" si="30"/>
        <v>0</v>
      </c>
      <c r="U45" s="86">
        <f t="shared" si="30"/>
        <v>0</v>
      </c>
      <c r="V45" s="86">
        <f t="shared" si="30"/>
        <v>0</v>
      </c>
      <c r="W45" s="86">
        <f t="shared" si="30"/>
        <v>0</v>
      </c>
      <c r="X45" s="86">
        <f t="shared" si="30"/>
        <v>0</v>
      </c>
      <c r="Y45" s="47"/>
      <c r="Z45" s="47"/>
      <c r="AA45" s="47"/>
      <c r="AC45" s="1" t="s">
        <v>133</v>
      </c>
      <c r="AD45" s="94">
        <f t="shared" ref="AD45:AM45" si="31">O44-O46</f>
        <v>0</v>
      </c>
      <c r="AE45" s="94">
        <f t="shared" si="31"/>
        <v>0</v>
      </c>
      <c r="AF45" s="94">
        <f t="shared" si="31"/>
        <v>0</v>
      </c>
      <c r="AG45" s="94">
        <f t="shared" si="31"/>
        <v>0</v>
      </c>
      <c r="AH45" s="94">
        <f t="shared" si="31"/>
        <v>0</v>
      </c>
      <c r="AI45" s="94">
        <f t="shared" si="31"/>
        <v>0</v>
      </c>
      <c r="AJ45" s="94">
        <f t="shared" si="31"/>
        <v>0</v>
      </c>
      <c r="AK45" s="94">
        <f t="shared" si="31"/>
        <v>0</v>
      </c>
      <c r="AL45" s="94">
        <f t="shared" si="31"/>
        <v>0</v>
      </c>
      <c r="AM45" s="94">
        <f t="shared" si="31"/>
        <v>0</v>
      </c>
    </row>
    <row r="46" spans="2:39" ht="23.25" customHeight="1" x14ac:dyDescent="0.4">
      <c r="B46" s="1"/>
      <c r="D46" s="127"/>
      <c r="E46" s="130"/>
      <c r="F46" s="130"/>
      <c r="G46" s="130"/>
      <c r="H46" s="130"/>
      <c r="I46" s="143"/>
      <c r="J46" s="130"/>
      <c r="K46" s="130"/>
      <c r="L46" s="130"/>
      <c r="M46" s="151"/>
      <c r="N46" s="85" t="s">
        <v>106</v>
      </c>
      <c r="O46" s="86">
        <f t="shared" ref="O46:X46" si="32">$E$13*AD50/1000</f>
        <v>0</v>
      </c>
      <c r="P46" s="86">
        <f t="shared" si="32"/>
        <v>0</v>
      </c>
      <c r="Q46" s="86">
        <f t="shared" si="32"/>
        <v>0</v>
      </c>
      <c r="R46" s="86">
        <f t="shared" si="32"/>
        <v>0</v>
      </c>
      <c r="S46" s="86">
        <f t="shared" si="32"/>
        <v>0</v>
      </c>
      <c r="T46" s="86">
        <f t="shared" si="32"/>
        <v>0</v>
      </c>
      <c r="U46" s="86">
        <f t="shared" si="32"/>
        <v>0</v>
      </c>
      <c r="V46" s="86">
        <f t="shared" si="32"/>
        <v>0</v>
      </c>
      <c r="W46" s="86">
        <f t="shared" si="32"/>
        <v>0</v>
      </c>
      <c r="X46" s="86">
        <f t="shared" si="32"/>
        <v>0</v>
      </c>
      <c r="Y46" s="47"/>
      <c r="Z46" s="47"/>
      <c r="AA46" s="47"/>
      <c r="AB46" s="31"/>
      <c r="AC46" s="93">
        <v>0.75</v>
      </c>
      <c r="AD46" s="94">
        <f t="shared" ref="AD46:AM46" si="33">O45-O44</f>
        <v>0</v>
      </c>
      <c r="AE46" s="94">
        <f t="shared" si="33"/>
        <v>0</v>
      </c>
      <c r="AF46" s="94">
        <f t="shared" si="33"/>
        <v>0</v>
      </c>
      <c r="AG46" s="94">
        <f t="shared" si="33"/>
        <v>0</v>
      </c>
      <c r="AH46" s="94">
        <f t="shared" si="33"/>
        <v>0</v>
      </c>
      <c r="AI46" s="94">
        <f t="shared" si="33"/>
        <v>0</v>
      </c>
      <c r="AJ46" s="94">
        <f t="shared" si="33"/>
        <v>0</v>
      </c>
      <c r="AK46" s="94">
        <f t="shared" si="33"/>
        <v>0</v>
      </c>
      <c r="AL46" s="94">
        <f t="shared" si="33"/>
        <v>0</v>
      </c>
      <c r="AM46" s="94">
        <f t="shared" si="33"/>
        <v>0</v>
      </c>
    </row>
    <row r="47" spans="2:39" ht="18.75" customHeight="1" x14ac:dyDescent="0.4">
      <c r="B47" s="1"/>
      <c r="D47" s="144" t="s">
        <v>130</v>
      </c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47"/>
      <c r="Z47" s="47"/>
      <c r="AA47" s="47"/>
      <c r="AD47" s="31"/>
    </row>
    <row r="48" spans="2:39" ht="30" customHeight="1" x14ac:dyDescent="0.4">
      <c r="B48" s="1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D48" s="108">
        <v>4711.5651518316008</v>
      </c>
      <c r="AE48" s="109">
        <v>3545.0197570848381</v>
      </c>
      <c r="AF48" s="109">
        <v>12045.437244806066</v>
      </c>
      <c r="AG48" s="109">
        <v>7357.3076465853183</v>
      </c>
      <c r="AH48" s="109">
        <v>8299.1320982577854</v>
      </c>
      <c r="AI48" s="1">
        <v>5684.6529622569096</v>
      </c>
      <c r="AJ48" s="1">
        <v>1743.5944445235077</v>
      </c>
      <c r="AK48" s="1">
        <v>13961.000465309089</v>
      </c>
      <c r="AL48" s="1">
        <v>6531.1098167664968</v>
      </c>
      <c r="AM48" s="1">
        <v>6840.9453432158653</v>
      </c>
    </row>
    <row r="49" spans="2:39" ht="30" customHeight="1" x14ac:dyDescent="0.4">
      <c r="B49" s="1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D49" s="108">
        <v>6291.641425826183</v>
      </c>
      <c r="AE49" s="109">
        <v>4499.1271193284474</v>
      </c>
      <c r="AF49" s="109">
        <v>16414.547977289301</v>
      </c>
      <c r="AG49" s="109">
        <v>8101.6218006704057</v>
      </c>
      <c r="AH49" s="109">
        <v>9480.6929333400658</v>
      </c>
      <c r="AI49" s="1">
        <v>6825.7910714285708</v>
      </c>
      <c r="AJ49" s="1">
        <v>2119.7063500119243</v>
      </c>
      <c r="AK49" s="1">
        <v>16910.972854839893</v>
      </c>
      <c r="AL49" s="1">
        <v>7683.4165587872258</v>
      </c>
      <c r="AM49" s="1">
        <v>8617.9639720691066</v>
      </c>
    </row>
    <row r="50" spans="2:39" ht="30" customHeight="1" x14ac:dyDescent="0.4">
      <c r="B50" s="1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"/>
      <c r="AA50" s="31"/>
      <c r="AD50" s="109">
        <v>3061.7034953422944</v>
      </c>
      <c r="AE50" s="109">
        <v>1759.6026259993291</v>
      </c>
      <c r="AF50" s="109">
        <v>4737.0400839534086</v>
      </c>
      <c r="AG50" s="109">
        <v>5143.3610602678891</v>
      </c>
      <c r="AH50" s="109">
        <v>6395.176208623393</v>
      </c>
      <c r="AI50" s="1">
        <v>4604.9115314146775</v>
      </c>
      <c r="AJ50" s="1">
        <v>1267.2234838542174</v>
      </c>
      <c r="AK50" s="1">
        <v>10544.012149501872</v>
      </c>
      <c r="AL50" s="1">
        <v>4763.4305187076552</v>
      </c>
      <c r="AM50" s="1">
        <v>5309.1723707435831</v>
      </c>
    </row>
    <row r="51" spans="2:39" ht="30" customHeight="1" x14ac:dyDescent="0.4">
      <c r="B51" s="1"/>
      <c r="D51" s="41"/>
      <c r="E51" s="42"/>
      <c r="F51" s="42"/>
      <c r="G51" s="42"/>
      <c r="H51" s="42"/>
      <c r="I51" s="42"/>
      <c r="J51" s="42"/>
      <c r="K51" s="42"/>
      <c r="L51" s="42"/>
      <c r="M51" s="42"/>
      <c r="N51" s="38"/>
      <c r="O51" s="38"/>
      <c r="P51" s="39"/>
      <c r="R51" s="1"/>
      <c r="S51" s="1"/>
      <c r="T51" s="1"/>
      <c r="U51" s="31"/>
      <c r="V51" s="31"/>
      <c r="W51" s="19"/>
      <c r="X51" s="31"/>
      <c r="Y51" s="1"/>
      <c r="AA51" s="31"/>
    </row>
    <row r="52" spans="2:39" ht="30" customHeight="1" x14ac:dyDescent="0.4">
      <c r="B52" s="1"/>
      <c r="D52" s="41"/>
      <c r="E52" s="42"/>
      <c r="F52" s="42"/>
      <c r="G52" s="42"/>
      <c r="H52" s="42"/>
      <c r="I52" s="42"/>
      <c r="J52" s="42"/>
      <c r="K52" s="42"/>
      <c r="L52" s="42"/>
      <c r="M52" s="42"/>
      <c r="N52" s="38"/>
      <c r="O52" s="38"/>
      <c r="P52" s="39"/>
      <c r="R52" s="1"/>
      <c r="S52" s="1"/>
      <c r="T52" s="1"/>
      <c r="U52" s="31"/>
      <c r="V52" s="31"/>
      <c r="W52" s="19"/>
      <c r="X52" s="31"/>
      <c r="Y52" s="1"/>
      <c r="AA52" s="31"/>
    </row>
    <row r="53" spans="2:39" ht="30" customHeight="1" x14ac:dyDescent="0.4">
      <c r="B53" s="1"/>
      <c r="D53" s="41"/>
      <c r="E53" s="42"/>
      <c r="F53" s="42"/>
      <c r="G53" s="42"/>
      <c r="H53" s="42"/>
      <c r="I53" s="42"/>
      <c r="J53" s="42"/>
      <c r="K53" s="42"/>
      <c r="L53" s="42"/>
      <c r="M53" s="42"/>
      <c r="N53" s="38"/>
      <c r="O53" s="38"/>
      <c r="P53" s="39"/>
      <c r="R53" s="1"/>
      <c r="S53" s="1"/>
      <c r="T53" s="1"/>
      <c r="U53" s="31"/>
      <c r="V53" s="31"/>
      <c r="W53" s="19"/>
      <c r="X53" s="31"/>
      <c r="Y53" s="1"/>
      <c r="AA53" s="31"/>
    </row>
    <row r="54" spans="2:39" ht="30" customHeight="1" x14ac:dyDescent="0.4">
      <c r="B54" s="1"/>
      <c r="D54" s="41"/>
      <c r="E54" s="42"/>
      <c r="F54" s="42"/>
      <c r="G54" s="42"/>
      <c r="H54" s="42"/>
      <c r="I54" s="42"/>
      <c r="J54" s="42"/>
      <c r="K54" s="42"/>
      <c r="L54" s="42"/>
      <c r="M54" s="42"/>
      <c r="N54" s="38"/>
      <c r="O54" s="38"/>
      <c r="P54" s="39"/>
      <c r="R54" s="1"/>
      <c r="S54" s="1"/>
      <c r="T54" s="1"/>
      <c r="U54" s="31"/>
      <c r="V54" s="31"/>
      <c r="W54" s="19"/>
      <c r="X54" s="31"/>
      <c r="Y54" s="1"/>
      <c r="AA54" s="31"/>
    </row>
    <row r="55" spans="2:39" ht="30" customHeight="1" x14ac:dyDescent="0.4">
      <c r="B55" s="1"/>
      <c r="D55" s="41"/>
      <c r="E55" s="42"/>
      <c r="F55" s="42"/>
      <c r="G55" s="42"/>
      <c r="H55" s="42"/>
      <c r="I55" s="42"/>
      <c r="J55" s="42"/>
      <c r="K55" s="42"/>
      <c r="L55" s="42"/>
      <c r="M55" s="42"/>
      <c r="N55" s="38"/>
      <c r="O55" s="38"/>
      <c r="P55" s="39"/>
      <c r="R55" s="1"/>
      <c r="S55" s="1"/>
      <c r="T55" s="1"/>
      <c r="U55" s="31"/>
      <c r="V55" s="31"/>
      <c r="W55" s="19"/>
      <c r="X55" s="31"/>
      <c r="Y55" s="1"/>
      <c r="AA55" s="31"/>
    </row>
    <row r="56" spans="2:39" ht="30" customHeight="1" x14ac:dyDescent="0.4">
      <c r="B56" s="1"/>
      <c r="D56" s="41"/>
      <c r="E56" s="42"/>
      <c r="F56" s="42"/>
      <c r="G56" s="42"/>
      <c r="H56" s="42"/>
      <c r="I56" s="42"/>
      <c r="J56" s="42"/>
      <c r="K56" s="42"/>
      <c r="L56" s="42"/>
      <c r="M56" s="42"/>
      <c r="N56" s="38"/>
      <c r="O56" s="38"/>
      <c r="P56" s="39"/>
      <c r="R56" s="1"/>
      <c r="S56" s="1"/>
      <c r="T56" s="1"/>
      <c r="U56" s="31"/>
      <c r="V56" s="31"/>
      <c r="W56" s="19"/>
      <c r="X56" s="31"/>
      <c r="Y56" s="1"/>
      <c r="AA56" s="31"/>
    </row>
    <row r="57" spans="2:39" ht="30" customHeight="1" x14ac:dyDescent="0.4">
      <c r="B57" s="1"/>
      <c r="D57" s="41"/>
      <c r="E57" s="42"/>
      <c r="F57" s="42"/>
      <c r="G57" s="42"/>
      <c r="H57" s="42"/>
      <c r="I57" s="42"/>
      <c r="J57" s="42"/>
      <c r="K57" s="42"/>
      <c r="L57" s="42"/>
      <c r="M57" s="42"/>
      <c r="N57" s="38"/>
      <c r="O57" s="38"/>
      <c r="P57" s="39"/>
      <c r="R57" s="1"/>
      <c r="S57" s="1"/>
      <c r="T57" s="1"/>
      <c r="U57" s="31"/>
      <c r="V57" s="31"/>
      <c r="W57" s="19"/>
      <c r="X57" s="31"/>
      <c r="Y57" s="1"/>
      <c r="AA57" s="31"/>
    </row>
    <row r="58" spans="2:39" ht="10.5" customHeight="1" x14ac:dyDescent="0.4">
      <c r="B58" s="1"/>
      <c r="D58" s="41"/>
      <c r="E58" s="42"/>
      <c r="F58" s="42"/>
      <c r="G58" s="42"/>
      <c r="H58" s="42"/>
      <c r="I58" s="42"/>
      <c r="J58" s="42"/>
      <c r="K58" s="42"/>
      <c r="L58" s="42"/>
      <c r="M58" s="42"/>
      <c r="N58" s="38"/>
      <c r="O58" s="38"/>
      <c r="P58" s="39"/>
      <c r="R58" s="1"/>
      <c r="S58" s="1"/>
      <c r="T58" s="1"/>
      <c r="U58" s="31"/>
      <c r="V58" s="31"/>
      <c r="W58" s="19"/>
      <c r="X58" s="31"/>
      <c r="Y58" s="1"/>
      <c r="AA58" s="31"/>
    </row>
    <row r="59" spans="2:39" ht="23.25" customHeight="1" x14ac:dyDescent="0.4">
      <c r="B59" s="1"/>
      <c r="D59" s="41" t="s">
        <v>113</v>
      </c>
      <c r="E59" s="42"/>
      <c r="F59" s="42"/>
      <c r="G59" s="42"/>
      <c r="H59" s="42"/>
      <c r="I59" s="42"/>
      <c r="J59" s="42"/>
      <c r="K59" s="42"/>
      <c r="L59" s="42"/>
      <c r="M59" s="42"/>
      <c r="N59" s="38"/>
      <c r="O59" s="38"/>
      <c r="P59" s="39"/>
      <c r="R59" s="1"/>
      <c r="S59" s="1"/>
      <c r="T59" s="1"/>
      <c r="U59" s="31"/>
      <c r="V59" s="31"/>
      <c r="W59" s="19"/>
      <c r="X59" s="31"/>
      <c r="Y59" s="1"/>
      <c r="AA59" s="31"/>
    </row>
    <row r="60" spans="2:39" ht="34.5" customHeight="1" x14ac:dyDescent="0.4">
      <c r="B60" s="1"/>
      <c r="D60" s="148"/>
      <c r="E60" s="18" t="s">
        <v>1</v>
      </c>
      <c r="F60" s="18" t="s">
        <v>2</v>
      </c>
      <c r="G60" s="18" t="s">
        <v>3</v>
      </c>
      <c r="H60" s="18" t="s">
        <v>4</v>
      </c>
      <c r="I60" s="52" t="s">
        <v>66</v>
      </c>
      <c r="J60" s="119" t="s">
        <v>5</v>
      </c>
      <c r="K60" s="120"/>
      <c r="L60" s="121"/>
      <c r="M60" s="18" t="s">
        <v>35</v>
      </c>
      <c r="N60" s="134" t="s">
        <v>118</v>
      </c>
      <c r="O60" s="135"/>
      <c r="P60" s="135"/>
      <c r="Q60" s="135"/>
      <c r="R60" s="135"/>
      <c r="S60" s="136"/>
      <c r="T60" s="134" t="s">
        <v>119</v>
      </c>
      <c r="U60" s="135"/>
      <c r="V60" s="135"/>
      <c r="W60" s="135"/>
      <c r="X60" s="136"/>
      <c r="Y60" s="1"/>
      <c r="AA60" s="31"/>
    </row>
    <row r="61" spans="2:39" ht="30" customHeight="1" x14ac:dyDescent="0.4">
      <c r="B61" s="1"/>
      <c r="D61" s="117"/>
      <c r="E61" s="20"/>
      <c r="F61" s="20"/>
      <c r="G61" s="20"/>
      <c r="H61" s="20"/>
      <c r="I61" s="53"/>
      <c r="J61" s="18" t="s">
        <v>6</v>
      </c>
      <c r="K61" s="18" t="s">
        <v>7</v>
      </c>
      <c r="L61" s="18" t="s">
        <v>8</v>
      </c>
      <c r="M61" s="20"/>
      <c r="N61" s="116"/>
      <c r="O61" s="78" t="s">
        <v>107</v>
      </c>
      <c r="P61" s="78" t="s">
        <v>108</v>
      </c>
      <c r="Q61" s="78" t="s">
        <v>109</v>
      </c>
      <c r="R61" s="78" t="s">
        <v>110</v>
      </c>
      <c r="S61" s="78" t="s">
        <v>111</v>
      </c>
      <c r="T61" s="87" t="s">
        <v>90</v>
      </c>
      <c r="U61" s="87" t="s">
        <v>91</v>
      </c>
      <c r="V61" s="87" t="s">
        <v>92</v>
      </c>
      <c r="W61" s="87" t="s">
        <v>95</v>
      </c>
      <c r="X61" s="87" t="s">
        <v>96</v>
      </c>
      <c r="Y61" s="1"/>
      <c r="AA61" s="31"/>
      <c r="AD61" s="19" t="s">
        <v>134</v>
      </c>
      <c r="AE61" s="19"/>
      <c r="AF61" s="19"/>
      <c r="AG61" s="19"/>
      <c r="AH61" s="19"/>
      <c r="AI61" s="19"/>
      <c r="AJ61" s="19"/>
      <c r="AK61" s="19"/>
      <c r="AL61" s="19"/>
      <c r="AM61" s="19"/>
    </row>
    <row r="62" spans="2:39" ht="33" customHeight="1" x14ac:dyDescent="0.4">
      <c r="B62" s="1"/>
      <c r="D62" s="118"/>
      <c r="E62" s="40" t="s">
        <v>116</v>
      </c>
      <c r="F62" s="40" t="s">
        <v>116</v>
      </c>
      <c r="G62" s="40" t="s">
        <v>116</v>
      </c>
      <c r="H62" s="40" t="s">
        <v>116</v>
      </c>
      <c r="I62" s="40" t="s">
        <v>116</v>
      </c>
      <c r="J62" s="40" t="s">
        <v>116</v>
      </c>
      <c r="K62" s="40" t="s">
        <v>116</v>
      </c>
      <c r="L62" s="40" t="s">
        <v>116</v>
      </c>
      <c r="M62" s="40" t="s">
        <v>116</v>
      </c>
      <c r="N62" s="118"/>
      <c r="O62" s="80" t="s">
        <v>116</v>
      </c>
      <c r="P62" s="80" t="s">
        <v>116</v>
      </c>
      <c r="Q62" s="80" t="s">
        <v>116</v>
      </c>
      <c r="R62" s="80" t="s">
        <v>116</v>
      </c>
      <c r="S62" s="80" t="s">
        <v>116</v>
      </c>
      <c r="T62" s="80" t="s">
        <v>116</v>
      </c>
      <c r="U62" s="80" t="s">
        <v>116</v>
      </c>
      <c r="V62" s="80" t="s">
        <v>116</v>
      </c>
      <c r="W62" s="80" t="s">
        <v>116</v>
      </c>
      <c r="X62" s="80" t="s">
        <v>116</v>
      </c>
      <c r="Y62" s="1"/>
      <c r="AA62" s="31"/>
      <c r="AD62" s="95" t="s">
        <v>135</v>
      </c>
      <c r="AE62" s="95" t="s">
        <v>136</v>
      </c>
      <c r="AF62" s="95" t="s">
        <v>137</v>
      </c>
      <c r="AG62" s="95" t="s">
        <v>138</v>
      </c>
      <c r="AH62" s="95" t="s">
        <v>139</v>
      </c>
      <c r="AI62" s="19" t="s">
        <v>141</v>
      </c>
      <c r="AJ62" s="19" t="s">
        <v>147</v>
      </c>
      <c r="AK62" s="19" t="s">
        <v>149</v>
      </c>
      <c r="AL62" s="19" t="s">
        <v>144</v>
      </c>
      <c r="AM62" s="19" t="s">
        <v>151</v>
      </c>
    </row>
    <row r="63" spans="2:39" ht="30" customHeight="1" x14ac:dyDescent="0.4">
      <c r="B63" s="1"/>
      <c r="D63" s="125" t="s">
        <v>121</v>
      </c>
      <c r="E63" s="128" t="str">
        <f>IF(OR(F13="",F13=0),"",F13*E$69)</f>
        <v/>
      </c>
      <c r="F63" s="128" t="str">
        <f>IF(OR(G13="",G13=0),"",G13*F$69/1000)</f>
        <v/>
      </c>
      <c r="G63" s="128" t="str">
        <f>IF(OR(H13="",H13=0),"",H13*G$69/1000)</f>
        <v/>
      </c>
      <c r="H63" s="128" t="str">
        <f>IF(OR(I13="",I13=0),"",I13*H$69/1000)</f>
        <v/>
      </c>
      <c r="I63" s="152" t="str">
        <f>IF(OR(J13="",J13=0),"",J13/0.458*I69/1000)</f>
        <v/>
      </c>
      <c r="J63" s="128" t="str">
        <f>IF(OR(K13="",K13=0),"",K13*J$69)</f>
        <v/>
      </c>
      <c r="K63" s="128" t="str">
        <f>IF(OR(L13="",L13=0),"",L13*K$69)</f>
        <v/>
      </c>
      <c r="L63" s="128" t="str">
        <f>IF(OR(M13="",M13=0),"",M13*L$69)</f>
        <v/>
      </c>
      <c r="M63" s="128" t="str">
        <f>IF(SUM(E63:L63)=0,"",SUM(E63:L63))</f>
        <v/>
      </c>
      <c r="N63" s="81" t="s">
        <v>98</v>
      </c>
      <c r="O63" s="82">
        <f t="shared" ref="O63:X63" si="34">$E$13*AD67/1000</f>
        <v>0</v>
      </c>
      <c r="P63" s="82">
        <f t="shared" si="34"/>
        <v>0</v>
      </c>
      <c r="Q63" s="82">
        <f t="shared" si="34"/>
        <v>0</v>
      </c>
      <c r="R63" s="82">
        <f t="shared" si="34"/>
        <v>0</v>
      </c>
      <c r="S63" s="82">
        <f t="shared" si="34"/>
        <v>0</v>
      </c>
      <c r="T63" s="82">
        <f t="shared" si="34"/>
        <v>0</v>
      </c>
      <c r="U63" s="82">
        <f t="shared" si="34"/>
        <v>0</v>
      </c>
      <c r="V63" s="82">
        <f t="shared" si="34"/>
        <v>0</v>
      </c>
      <c r="W63" s="82">
        <f t="shared" si="34"/>
        <v>0</v>
      </c>
      <c r="X63" s="82">
        <f t="shared" si="34"/>
        <v>0</v>
      </c>
      <c r="Y63" s="1"/>
      <c r="AA63" s="31"/>
      <c r="AC63" s="93">
        <v>0.25</v>
      </c>
      <c r="AD63" s="94">
        <f>O65</f>
        <v>0</v>
      </c>
      <c r="AE63" s="94">
        <f t="shared" ref="AE63" si="35">P65</f>
        <v>0</v>
      </c>
      <c r="AF63" s="94">
        <f t="shared" ref="AF63" si="36">Q65</f>
        <v>0</v>
      </c>
      <c r="AG63" s="94">
        <f t="shared" ref="AG63" si="37">R65</f>
        <v>0</v>
      </c>
      <c r="AH63" s="94">
        <f t="shared" ref="AH63" si="38">S65</f>
        <v>0</v>
      </c>
      <c r="AI63" s="94">
        <f t="shared" ref="AI63" si="39">T65</f>
        <v>0</v>
      </c>
      <c r="AJ63" s="94">
        <f t="shared" ref="AJ63" si="40">U65</f>
        <v>0</v>
      </c>
      <c r="AK63" s="94">
        <f t="shared" ref="AK63" si="41">V65</f>
        <v>0</v>
      </c>
      <c r="AL63" s="94">
        <f>W65</f>
        <v>0</v>
      </c>
      <c r="AM63" s="94">
        <f t="shared" ref="AM63" si="42">X65</f>
        <v>0</v>
      </c>
    </row>
    <row r="64" spans="2:39" ht="30" customHeight="1" x14ac:dyDescent="0.4">
      <c r="B64" s="1"/>
      <c r="D64" s="126"/>
      <c r="E64" s="129"/>
      <c r="F64" s="129"/>
      <c r="G64" s="129"/>
      <c r="H64" s="129"/>
      <c r="I64" s="153"/>
      <c r="J64" s="129"/>
      <c r="K64" s="129"/>
      <c r="L64" s="129"/>
      <c r="M64" s="129"/>
      <c r="N64" s="85" t="s">
        <v>105</v>
      </c>
      <c r="O64" s="86">
        <f>$E$13*AD68/1000</f>
        <v>0</v>
      </c>
      <c r="P64" s="86">
        <f>$E$13*AE68/1000</f>
        <v>0</v>
      </c>
      <c r="Q64" s="86">
        <f t="shared" ref="Q64:X64" si="43">$E$13*AF68/1000</f>
        <v>0</v>
      </c>
      <c r="R64" s="86">
        <f t="shared" si="43"/>
        <v>0</v>
      </c>
      <c r="S64" s="86">
        <f t="shared" si="43"/>
        <v>0</v>
      </c>
      <c r="T64" s="86">
        <f t="shared" si="43"/>
        <v>0</v>
      </c>
      <c r="U64" s="86">
        <f t="shared" si="43"/>
        <v>0</v>
      </c>
      <c r="V64" s="86">
        <f t="shared" si="43"/>
        <v>0</v>
      </c>
      <c r="W64" s="86">
        <f t="shared" si="43"/>
        <v>0</v>
      </c>
      <c r="X64" s="86">
        <f t="shared" si="43"/>
        <v>0</v>
      </c>
      <c r="Y64" s="1"/>
      <c r="AA64" s="31"/>
      <c r="AC64" s="1" t="s">
        <v>133</v>
      </c>
      <c r="AD64" s="94">
        <f t="shared" ref="AD64:AM64" si="44">O63-O65</f>
        <v>0</v>
      </c>
      <c r="AE64" s="94">
        <f t="shared" si="44"/>
        <v>0</v>
      </c>
      <c r="AF64" s="94">
        <f t="shared" si="44"/>
        <v>0</v>
      </c>
      <c r="AG64" s="94">
        <f t="shared" si="44"/>
        <v>0</v>
      </c>
      <c r="AH64" s="94">
        <f t="shared" si="44"/>
        <v>0</v>
      </c>
      <c r="AI64" s="94">
        <f t="shared" si="44"/>
        <v>0</v>
      </c>
      <c r="AJ64" s="94">
        <f t="shared" si="44"/>
        <v>0</v>
      </c>
      <c r="AK64" s="94">
        <f t="shared" si="44"/>
        <v>0</v>
      </c>
      <c r="AL64" s="94">
        <f t="shared" si="44"/>
        <v>0</v>
      </c>
      <c r="AM64" s="94">
        <f t="shared" si="44"/>
        <v>0</v>
      </c>
    </row>
    <row r="65" spans="2:39" ht="30" customHeight="1" x14ac:dyDescent="0.4">
      <c r="B65" s="1"/>
      <c r="D65" s="127"/>
      <c r="E65" s="130"/>
      <c r="F65" s="130"/>
      <c r="G65" s="130"/>
      <c r="H65" s="130"/>
      <c r="I65" s="154"/>
      <c r="J65" s="130"/>
      <c r="K65" s="130"/>
      <c r="L65" s="130"/>
      <c r="M65" s="130"/>
      <c r="N65" s="85" t="s">
        <v>106</v>
      </c>
      <c r="O65" s="86">
        <f>$E$13*AD69/1000</f>
        <v>0</v>
      </c>
      <c r="P65" s="86">
        <f>$E$13*AE69/1000</f>
        <v>0</v>
      </c>
      <c r="Q65" s="86">
        <f t="shared" ref="Q65:X65" si="45">$E$13*AF69/1000</f>
        <v>0</v>
      </c>
      <c r="R65" s="86">
        <f t="shared" si="45"/>
        <v>0</v>
      </c>
      <c r="S65" s="86">
        <f t="shared" si="45"/>
        <v>0</v>
      </c>
      <c r="T65" s="86">
        <f t="shared" si="45"/>
        <v>0</v>
      </c>
      <c r="U65" s="86">
        <f t="shared" si="45"/>
        <v>0</v>
      </c>
      <c r="V65" s="86">
        <f t="shared" si="45"/>
        <v>0</v>
      </c>
      <c r="W65" s="86">
        <f t="shared" si="45"/>
        <v>0</v>
      </c>
      <c r="X65" s="86">
        <f t="shared" si="45"/>
        <v>0</v>
      </c>
      <c r="Y65" s="1"/>
      <c r="AA65" s="31"/>
      <c r="AC65" s="93">
        <v>0.75</v>
      </c>
      <c r="AD65" s="94">
        <f t="shared" ref="AD65:AM65" si="46">O64-O63</f>
        <v>0</v>
      </c>
      <c r="AE65" s="94">
        <f t="shared" si="46"/>
        <v>0</v>
      </c>
      <c r="AF65" s="94">
        <f t="shared" si="46"/>
        <v>0</v>
      </c>
      <c r="AG65" s="94">
        <f t="shared" si="46"/>
        <v>0</v>
      </c>
      <c r="AH65" s="94">
        <f t="shared" si="46"/>
        <v>0</v>
      </c>
      <c r="AI65" s="94">
        <f t="shared" si="46"/>
        <v>0</v>
      </c>
      <c r="AJ65" s="94">
        <f t="shared" si="46"/>
        <v>0</v>
      </c>
      <c r="AK65" s="94">
        <f t="shared" si="46"/>
        <v>0</v>
      </c>
      <c r="AL65" s="94">
        <f t="shared" si="46"/>
        <v>0</v>
      </c>
      <c r="AM65" s="94">
        <f t="shared" si="46"/>
        <v>0</v>
      </c>
    </row>
    <row r="66" spans="2:39" ht="13.5" customHeight="1" x14ac:dyDescent="0.4">
      <c r="B66" s="1"/>
      <c r="R66" s="1"/>
      <c r="S66" s="1"/>
      <c r="T66" s="1"/>
      <c r="U66" s="31"/>
      <c r="V66" s="31"/>
      <c r="W66" s="19"/>
      <c r="X66" s="31"/>
      <c r="Y66" s="1"/>
      <c r="AA66" s="31"/>
    </row>
    <row r="67" spans="2:39" ht="16.5" customHeight="1" x14ac:dyDescent="0.4">
      <c r="B67" s="1"/>
      <c r="D67" s="155" t="s">
        <v>102</v>
      </c>
      <c r="E67" s="156" t="s">
        <v>1</v>
      </c>
      <c r="F67" s="156" t="s">
        <v>2</v>
      </c>
      <c r="G67" s="156" t="s">
        <v>3</v>
      </c>
      <c r="H67" s="156" t="s">
        <v>4</v>
      </c>
      <c r="I67" s="161" t="s">
        <v>131</v>
      </c>
      <c r="J67" s="119" t="s">
        <v>5</v>
      </c>
      <c r="K67" s="120"/>
      <c r="L67" s="121"/>
      <c r="R67" s="1"/>
      <c r="S67" s="1"/>
      <c r="T67" s="31"/>
      <c r="U67" s="31"/>
      <c r="V67" s="19"/>
      <c r="W67" s="31"/>
      <c r="X67" s="1"/>
      <c r="Y67" s="1"/>
      <c r="Z67" s="31"/>
      <c r="AD67" s="1">
        <v>81.114431045379263</v>
      </c>
      <c r="AE67" s="1">
        <v>69.869434572342328</v>
      </c>
      <c r="AF67" s="1">
        <v>192.61608974622951</v>
      </c>
      <c r="AG67" s="1">
        <v>146.463148562528</v>
      </c>
      <c r="AH67" s="1">
        <v>146.74518007891703</v>
      </c>
      <c r="AI67" s="1">
        <v>107.63874390771871</v>
      </c>
      <c r="AJ67" s="1">
        <v>33.860978393421107</v>
      </c>
      <c r="AK67" s="1">
        <v>262.10894073191946</v>
      </c>
      <c r="AL67" s="1">
        <v>140.22201677440063</v>
      </c>
      <c r="AM67" s="1">
        <v>140.80644632569212</v>
      </c>
    </row>
    <row r="68" spans="2:39" ht="16.5" customHeight="1" x14ac:dyDescent="0.4">
      <c r="B68" s="1"/>
      <c r="D68" s="127"/>
      <c r="E68" s="157"/>
      <c r="F68" s="157"/>
      <c r="G68" s="157"/>
      <c r="H68" s="157"/>
      <c r="I68" s="157"/>
      <c r="J68" s="22" t="s">
        <v>6</v>
      </c>
      <c r="K68" s="22" t="s">
        <v>7</v>
      </c>
      <c r="L68" s="22" t="s">
        <v>8</v>
      </c>
      <c r="R68" s="1"/>
      <c r="S68" s="1"/>
      <c r="T68" s="31"/>
      <c r="U68" s="31"/>
      <c r="V68" s="19"/>
      <c r="W68" s="31"/>
      <c r="X68" s="1"/>
      <c r="Y68" s="1"/>
      <c r="Z68" s="31"/>
      <c r="AD68" s="1">
        <v>103.74789450170422</v>
      </c>
      <c r="AE68" s="1">
        <v>87.477616589336293</v>
      </c>
      <c r="AF68" s="1">
        <v>265.06269148794456</v>
      </c>
      <c r="AG68" s="1">
        <v>158.99975313902559</v>
      </c>
      <c r="AH68" s="1">
        <v>163.32939419406856</v>
      </c>
      <c r="AI68" s="1">
        <v>126.86698685370547</v>
      </c>
      <c r="AJ68" s="1">
        <v>41.564900000000002</v>
      </c>
      <c r="AK68" s="1">
        <v>306.52466499999997</v>
      </c>
      <c r="AL68" s="1">
        <v>167.31998669393647</v>
      </c>
      <c r="AM68" s="1">
        <v>174.83370245</v>
      </c>
    </row>
    <row r="69" spans="2:39" ht="16.5" customHeight="1" x14ac:dyDescent="0.4">
      <c r="B69" s="1"/>
      <c r="D69" s="63" t="s">
        <v>127</v>
      </c>
      <c r="E69" s="46">
        <v>0.59299999999999997</v>
      </c>
      <c r="F69" s="36">
        <f>2.29</f>
        <v>2.29</v>
      </c>
      <c r="G69" s="36">
        <v>2.71</v>
      </c>
      <c r="H69" s="36">
        <v>2.4900000000000002</v>
      </c>
      <c r="I69" s="36">
        <f>3</f>
        <v>3</v>
      </c>
      <c r="J69" s="46">
        <v>5.7000000000000002E-2</v>
      </c>
      <c r="K69" s="46">
        <v>5.7000000000000002E-2</v>
      </c>
      <c r="L69" s="46">
        <v>5.7000000000000002E-2</v>
      </c>
      <c r="M69" s="5"/>
      <c r="N69" s="5"/>
      <c r="O69" s="5"/>
      <c r="R69" s="1"/>
      <c r="S69" s="1"/>
      <c r="T69" s="31"/>
      <c r="U69" s="31"/>
      <c r="V69" s="19"/>
      <c r="W69" s="31"/>
      <c r="X69" s="1"/>
      <c r="Y69" s="1"/>
      <c r="Z69" s="31"/>
      <c r="AD69" s="1">
        <v>56.145545578839112</v>
      </c>
      <c r="AE69" s="1">
        <v>38.15491976860303</v>
      </c>
      <c r="AF69" s="1">
        <v>78.965154635648304</v>
      </c>
      <c r="AG69" s="1">
        <v>103.79867575722655</v>
      </c>
      <c r="AH69" s="1">
        <v>122.4374364043685</v>
      </c>
      <c r="AI69" s="1">
        <v>83.690272249999992</v>
      </c>
      <c r="AJ69" s="1">
        <v>23.816896300000003</v>
      </c>
      <c r="AK69" s="1">
        <v>221.94059999999999</v>
      </c>
      <c r="AL69" s="1">
        <v>108.75118530558228</v>
      </c>
      <c r="AM69" s="1">
        <v>94.648652900000002</v>
      </c>
    </row>
    <row r="70" spans="2:39" ht="16.5" customHeight="1" x14ac:dyDescent="0.4">
      <c r="B70" s="1"/>
      <c r="D70" s="64" t="s">
        <v>46</v>
      </c>
      <c r="E70" s="11" t="s">
        <v>61</v>
      </c>
      <c r="F70" s="11" t="s">
        <v>62</v>
      </c>
      <c r="G70" s="11" t="s">
        <v>63</v>
      </c>
      <c r="H70" s="11" t="s">
        <v>63</v>
      </c>
      <c r="I70" s="11" t="s">
        <v>71</v>
      </c>
      <c r="J70" s="11" t="s">
        <v>64</v>
      </c>
      <c r="K70" s="11" t="s">
        <v>64</v>
      </c>
      <c r="L70" s="11" t="s">
        <v>64</v>
      </c>
      <c r="M70" s="44"/>
      <c r="N70" s="45"/>
      <c r="O70" s="45"/>
      <c r="R70" s="1"/>
      <c r="S70" s="1"/>
      <c r="T70" s="31"/>
      <c r="U70" s="31"/>
      <c r="V70" s="19"/>
      <c r="W70" s="31"/>
      <c r="X70" s="1"/>
      <c r="Y70" s="1"/>
      <c r="Z70" s="31"/>
    </row>
    <row r="71" spans="2:39" ht="27" customHeight="1" x14ac:dyDescent="0.4">
      <c r="B71" s="1"/>
      <c r="D71" s="173" t="s">
        <v>128</v>
      </c>
      <c r="E71" s="173"/>
      <c r="F71" s="173"/>
      <c r="G71" s="173"/>
      <c r="H71" s="173"/>
      <c r="I71" s="173"/>
      <c r="J71" s="173"/>
      <c r="K71" s="173"/>
      <c r="L71" s="173"/>
      <c r="M71" s="90"/>
      <c r="N71" s="61"/>
      <c r="O71" s="61"/>
      <c r="R71" s="1"/>
      <c r="S71" s="1"/>
      <c r="T71" s="1"/>
      <c r="U71" s="31"/>
      <c r="V71" s="31"/>
      <c r="W71" s="19"/>
      <c r="X71" s="31"/>
      <c r="Y71" s="1"/>
    </row>
    <row r="72" spans="2:39" ht="20.25" customHeight="1" x14ac:dyDescent="0.4">
      <c r="B72" s="1"/>
      <c r="D72" s="174" t="s">
        <v>129</v>
      </c>
      <c r="E72" s="174"/>
      <c r="F72" s="174"/>
      <c r="G72" s="174"/>
      <c r="H72" s="174"/>
      <c r="I72" s="174"/>
      <c r="J72" s="174"/>
      <c r="K72" s="174"/>
      <c r="L72" s="174"/>
      <c r="M72" s="61"/>
      <c r="N72" s="61"/>
      <c r="O72" s="61"/>
      <c r="P72" s="61"/>
      <c r="Q72" s="61"/>
      <c r="R72" s="61"/>
      <c r="S72" s="1"/>
      <c r="T72" s="1"/>
      <c r="U72" s="1"/>
      <c r="V72" s="1"/>
      <c r="W72" s="1"/>
      <c r="X72" s="1"/>
      <c r="Y72" s="1"/>
    </row>
    <row r="73" spans="2:39" x14ac:dyDescent="0.4">
      <c r="B73" s="1"/>
      <c r="R73" s="1"/>
      <c r="S73" s="1"/>
      <c r="T73" s="1"/>
      <c r="U73" s="1"/>
      <c r="V73" s="1"/>
      <c r="W73" s="1"/>
      <c r="X73" s="1"/>
      <c r="Y73" s="1"/>
    </row>
    <row r="74" spans="2:39" x14ac:dyDescent="0.4">
      <c r="B74" s="1"/>
      <c r="R74" s="1"/>
      <c r="S74" s="1"/>
      <c r="T74" s="1"/>
      <c r="U74" s="1"/>
      <c r="V74" s="1"/>
      <c r="W74" s="1"/>
      <c r="X74" s="1"/>
      <c r="Y74" s="1"/>
    </row>
    <row r="75" spans="2:39" x14ac:dyDescent="0.4">
      <c r="B75" s="1"/>
      <c r="R75" s="1"/>
      <c r="S75" s="1"/>
      <c r="T75" s="1"/>
      <c r="U75" s="1"/>
      <c r="V75" s="1"/>
      <c r="W75" s="1"/>
      <c r="X75" s="1"/>
      <c r="Y75" s="1"/>
    </row>
    <row r="76" spans="2:39" x14ac:dyDescent="0.4">
      <c r="B76" s="1"/>
      <c r="R76" s="1"/>
      <c r="S76" s="1"/>
      <c r="T76" s="1"/>
      <c r="U76" s="1"/>
      <c r="V76" s="1"/>
      <c r="W76" s="1"/>
      <c r="X76" s="1"/>
      <c r="Y76" s="1"/>
    </row>
    <row r="77" spans="2:39" x14ac:dyDescent="0.4">
      <c r="B77" s="1"/>
      <c r="R77" s="1"/>
      <c r="S77" s="1"/>
      <c r="T77" s="1"/>
      <c r="U77" s="1"/>
      <c r="V77" s="1"/>
      <c r="W77" s="1"/>
      <c r="X77" s="1"/>
      <c r="Y77" s="1"/>
    </row>
    <row r="78" spans="2:39" x14ac:dyDescent="0.4">
      <c r="B78" s="1"/>
      <c r="R78" s="1"/>
      <c r="S78" s="1"/>
      <c r="T78" s="1"/>
      <c r="U78" s="1"/>
      <c r="V78" s="1"/>
      <c r="W78" s="1"/>
      <c r="X78" s="1"/>
      <c r="Y78" s="1"/>
    </row>
    <row r="79" spans="2:39" x14ac:dyDescent="0.4">
      <c r="B79" s="1"/>
      <c r="R79" s="1"/>
      <c r="S79" s="1"/>
      <c r="T79" s="1"/>
      <c r="U79" s="1"/>
      <c r="V79" s="1"/>
      <c r="W79" s="1"/>
      <c r="X79" s="1"/>
      <c r="Y79" s="1"/>
    </row>
    <row r="80" spans="2:39" x14ac:dyDescent="0.4">
      <c r="B80" s="1"/>
      <c r="R80" s="1"/>
      <c r="S80" s="1"/>
      <c r="T80" s="1"/>
      <c r="U80" s="1"/>
      <c r="V80" s="1"/>
      <c r="W80" s="1"/>
      <c r="X80" s="1"/>
      <c r="Y80" s="1"/>
    </row>
    <row r="81" spans="2:25" x14ac:dyDescent="0.4">
      <c r="B81" s="1"/>
      <c r="R81" s="1"/>
      <c r="S81" s="1"/>
      <c r="T81" s="1"/>
      <c r="U81" s="1"/>
      <c r="V81" s="1"/>
      <c r="W81" s="1"/>
      <c r="X81" s="1"/>
      <c r="Y81" s="1"/>
    </row>
    <row r="82" spans="2:25" x14ac:dyDescent="0.4">
      <c r="B82" s="1"/>
      <c r="R82" s="1"/>
      <c r="S82" s="1"/>
      <c r="T82" s="1"/>
      <c r="U82" s="1"/>
      <c r="V82" s="1"/>
      <c r="W82" s="1"/>
      <c r="X82" s="1"/>
      <c r="Y82" s="1"/>
    </row>
    <row r="83" spans="2:25" ht="9.75" customHeight="1" x14ac:dyDescent="0.4">
      <c r="B83" s="1"/>
      <c r="R83" s="1"/>
      <c r="S83" s="1"/>
      <c r="T83" s="1"/>
      <c r="U83" s="1"/>
      <c r="V83" s="1"/>
      <c r="W83" s="1"/>
      <c r="X83" s="1"/>
      <c r="Y83" s="1"/>
    </row>
    <row r="84" spans="2:25" x14ac:dyDescent="0.4">
      <c r="B84" s="1"/>
      <c r="R84" s="1"/>
      <c r="S84" s="1"/>
      <c r="T84" s="1"/>
      <c r="U84" s="1"/>
      <c r="V84" s="1"/>
      <c r="W84" s="1"/>
      <c r="X84" s="1"/>
      <c r="Y84" s="1"/>
    </row>
    <row r="85" spans="2:25" x14ac:dyDescent="0.4">
      <c r="B85" s="1"/>
      <c r="R85" s="1"/>
      <c r="S85" s="1"/>
      <c r="T85" s="1"/>
      <c r="U85" s="1"/>
      <c r="V85" s="1"/>
      <c r="W85" s="1"/>
      <c r="X85" s="1"/>
      <c r="Y85" s="1"/>
    </row>
    <row r="86" spans="2:25" x14ac:dyDescent="0.4">
      <c r="B86" s="1"/>
      <c r="R86" s="1"/>
      <c r="S86" s="1"/>
      <c r="T86" s="1"/>
      <c r="U86" s="1"/>
      <c r="V86" s="1"/>
      <c r="W86" s="1"/>
      <c r="X86" s="1"/>
      <c r="Y86" s="1"/>
    </row>
    <row r="87" spans="2:25" x14ac:dyDescent="0.4">
      <c r="B87" s="1"/>
      <c r="R87" s="1"/>
      <c r="S87" s="1"/>
      <c r="T87" s="1"/>
      <c r="U87" s="1"/>
      <c r="V87" s="1"/>
      <c r="W87" s="1"/>
      <c r="X87" s="1"/>
      <c r="Y87" s="1"/>
    </row>
    <row r="88" spans="2:25" x14ac:dyDescent="0.4">
      <c r="B88" s="1"/>
      <c r="R88" s="1"/>
      <c r="S88" s="1"/>
      <c r="T88" s="1"/>
      <c r="U88" s="1"/>
      <c r="V88" s="1"/>
      <c r="W88" s="1"/>
      <c r="X88" s="1"/>
      <c r="Y88" s="1"/>
    </row>
    <row r="89" spans="2:25" ht="12.75" customHeight="1" x14ac:dyDescent="0.4">
      <c r="B89" s="1"/>
      <c r="R89" s="1"/>
      <c r="S89" s="1"/>
      <c r="T89" s="1"/>
      <c r="U89" s="1"/>
      <c r="V89" s="1"/>
      <c r="W89" s="1"/>
      <c r="X89" s="1"/>
      <c r="Y89" s="1"/>
    </row>
    <row r="90" spans="2:25" x14ac:dyDescent="0.4">
      <c r="B90" s="1"/>
      <c r="R90" s="1"/>
      <c r="S90" s="1"/>
      <c r="T90" s="1"/>
      <c r="U90" s="1"/>
      <c r="V90" s="1"/>
      <c r="W90" s="1"/>
      <c r="X90" s="1"/>
      <c r="Y90" s="1"/>
    </row>
    <row r="91" spans="2:25" x14ac:dyDescent="0.4">
      <c r="B91" s="1"/>
      <c r="R91" s="1"/>
      <c r="S91" s="1"/>
      <c r="T91" s="1"/>
      <c r="U91" s="1"/>
      <c r="V91" s="1"/>
      <c r="W91" s="1"/>
      <c r="X91" s="1"/>
      <c r="Y91" s="1"/>
    </row>
    <row r="92" spans="2:25" x14ac:dyDescent="0.4">
      <c r="B92" s="1"/>
      <c r="R92" s="1"/>
      <c r="S92" s="1"/>
      <c r="T92" s="1"/>
      <c r="U92" s="1"/>
      <c r="V92" s="1"/>
      <c r="W92" s="1"/>
      <c r="X92" s="1"/>
      <c r="Y92" s="1"/>
    </row>
    <row r="93" spans="2:25" x14ac:dyDescent="0.4">
      <c r="B93" s="1"/>
      <c r="R93" s="1"/>
      <c r="S93" s="1"/>
      <c r="T93" s="1"/>
      <c r="U93" s="1"/>
      <c r="V93" s="1"/>
      <c r="W93" s="1"/>
      <c r="X93" s="1"/>
      <c r="Y93" s="1"/>
    </row>
    <row r="94" spans="2:25" x14ac:dyDescent="0.4">
      <c r="B94" s="1"/>
      <c r="R94" s="1"/>
      <c r="S94" s="1"/>
      <c r="T94" s="1"/>
      <c r="U94" s="1"/>
      <c r="V94" s="1"/>
      <c r="W94" s="1"/>
      <c r="X94" s="1"/>
      <c r="Y94" s="1"/>
    </row>
    <row r="95" spans="2:25" x14ac:dyDescent="0.4">
      <c r="B95" s="1"/>
      <c r="R95" s="1"/>
      <c r="S95" s="1"/>
      <c r="T95" s="1"/>
      <c r="U95" s="1"/>
      <c r="V95" s="1"/>
      <c r="W95" s="1"/>
      <c r="X95" s="1"/>
      <c r="Y95" s="1"/>
    </row>
    <row r="96" spans="2:25" x14ac:dyDescent="0.4">
      <c r="B96" s="1"/>
      <c r="R96" s="1"/>
      <c r="S96" s="1"/>
      <c r="T96" s="1"/>
      <c r="U96" s="1"/>
      <c r="V96" s="1"/>
      <c r="W96" s="1"/>
      <c r="X96" s="1"/>
      <c r="Y96" s="1"/>
    </row>
    <row r="97" spans="2:25" x14ac:dyDescent="0.4">
      <c r="B97" s="1"/>
      <c r="R97" s="1"/>
      <c r="S97" s="1"/>
      <c r="T97" s="1"/>
      <c r="U97" s="1"/>
      <c r="V97" s="1"/>
      <c r="W97" s="1"/>
      <c r="X97" s="1"/>
      <c r="Y97" s="1"/>
    </row>
    <row r="98" spans="2:25" x14ac:dyDescent="0.4">
      <c r="B98" s="1"/>
      <c r="R98" s="1"/>
      <c r="S98" s="1"/>
      <c r="T98" s="1"/>
      <c r="U98" s="1"/>
      <c r="V98" s="1"/>
      <c r="W98" s="1"/>
      <c r="X98" s="1"/>
      <c r="Y98" s="1"/>
    </row>
    <row r="99" spans="2:25" x14ac:dyDescent="0.4">
      <c r="B99" s="1"/>
      <c r="R99" s="1"/>
      <c r="S99" s="1"/>
      <c r="T99" s="1"/>
      <c r="U99" s="1"/>
      <c r="V99" s="1"/>
      <c r="W99" s="1"/>
      <c r="X99" s="1"/>
      <c r="Y99" s="1"/>
    </row>
    <row r="100" spans="2:25" x14ac:dyDescent="0.4">
      <c r="B100" s="1"/>
      <c r="R100" s="1"/>
      <c r="S100" s="1"/>
      <c r="T100" s="1"/>
      <c r="U100" s="1"/>
      <c r="V100" s="1"/>
      <c r="W100" s="1"/>
      <c r="X100" s="1"/>
      <c r="Y100" s="1"/>
    </row>
    <row r="101" spans="2:25" x14ac:dyDescent="0.4">
      <c r="B101" s="1"/>
      <c r="R101" s="1"/>
      <c r="S101" s="1"/>
      <c r="T101" s="1"/>
      <c r="U101" s="1"/>
      <c r="V101" s="1"/>
      <c r="W101" s="1"/>
      <c r="X101" s="1"/>
      <c r="Y101" s="1"/>
    </row>
    <row r="102" spans="2:25" x14ac:dyDescent="0.4">
      <c r="B102" s="1"/>
      <c r="R102" s="1"/>
      <c r="S102" s="1"/>
      <c r="T102" s="1"/>
      <c r="U102" s="1"/>
      <c r="V102" s="1"/>
      <c r="W102" s="1"/>
      <c r="X102" s="1"/>
      <c r="Y102" s="1"/>
    </row>
    <row r="103" spans="2:25" x14ac:dyDescent="0.4">
      <c r="B103" s="1"/>
      <c r="R103" s="1"/>
      <c r="S103" s="1"/>
      <c r="T103" s="1"/>
      <c r="U103" s="1"/>
      <c r="V103" s="1"/>
      <c r="W103" s="1"/>
      <c r="X103" s="1"/>
      <c r="Y103" s="1"/>
    </row>
    <row r="104" spans="2:25" x14ac:dyDescent="0.4">
      <c r="B104" s="1"/>
      <c r="R104" s="1"/>
      <c r="S104" s="1"/>
      <c r="T104" s="1"/>
      <c r="U104" s="1"/>
      <c r="V104" s="1"/>
      <c r="W104" s="1"/>
      <c r="X104" s="1"/>
      <c r="Y104" s="1"/>
    </row>
    <row r="105" spans="2:25" x14ac:dyDescent="0.4">
      <c r="B105" s="1"/>
      <c r="R105" s="1"/>
      <c r="S105" s="1"/>
      <c r="T105" s="1"/>
      <c r="U105" s="1"/>
      <c r="V105" s="1"/>
      <c r="W105" s="1"/>
      <c r="X105" s="1"/>
      <c r="Y105" s="1"/>
    </row>
    <row r="106" spans="2:25" x14ac:dyDescent="0.4">
      <c r="B106" s="1"/>
      <c r="R106" s="1"/>
      <c r="S106" s="1"/>
      <c r="T106" s="1"/>
      <c r="U106" s="1"/>
      <c r="V106" s="1"/>
      <c r="W106" s="1"/>
      <c r="X106" s="1"/>
      <c r="Y106" s="1"/>
    </row>
    <row r="107" spans="2:25" x14ac:dyDescent="0.4">
      <c r="B107" s="1"/>
      <c r="R107" s="1"/>
      <c r="S107" s="1"/>
      <c r="T107" s="1"/>
      <c r="U107" s="1"/>
      <c r="V107" s="1"/>
      <c r="W107" s="1"/>
      <c r="X107" s="1"/>
      <c r="Y107" s="1"/>
    </row>
    <row r="108" spans="2:25" x14ac:dyDescent="0.4">
      <c r="B108" s="1"/>
      <c r="R108" s="1"/>
      <c r="S108" s="1"/>
      <c r="T108" s="1"/>
      <c r="U108" s="1"/>
      <c r="V108" s="1"/>
      <c r="W108" s="1"/>
      <c r="X108" s="1"/>
      <c r="Y108" s="1"/>
    </row>
    <row r="109" spans="2:25" x14ac:dyDescent="0.4">
      <c r="B109" s="1"/>
      <c r="R109" s="1"/>
      <c r="S109" s="1"/>
      <c r="T109" s="1"/>
      <c r="U109" s="1"/>
      <c r="V109" s="1"/>
      <c r="W109" s="1"/>
      <c r="X109" s="1"/>
      <c r="Y109" s="1"/>
    </row>
    <row r="110" spans="2:25" x14ac:dyDescent="0.4">
      <c r="B110" s="1"/>
      <c r="R110" s="1"/>
      <c r="S110" s="1"/>
      <c r="T110" s="1"/>
      <c r="U110" s="1"/>
      <c r="V110" s="1"/>
      <c r="W110" s="1"/>
      <c r="X110" s="1"/>
      <c r="Y110" s="1"/>
    </row>
    <row r="111" spans="2:25" x14ac:dyDescent="0.4">
      <c r="B111" s="1"/>
      <c r="R111" s="1"/>
      <c r="S111" s="1"/>
      <c r="T111" s="1"/>
      <c r="U111" s="1"/>
      <c r="V111" s="1"/>
      <c r="W111" s="1"/>
      <c r="X111" s="1"/>
      <c r="Y111" s="1"/>
    </row>
    <row r="112" spans="2:25" x14ac:dyDescent="0.4">
      <c r="B112" s="1"/>
      <c r="R112" s="1"/>
      <c r="S112" s="1"/>
      <c r="T112" s="1"/>
      <c r="U112" s="1"/>
      <c r="V112" s="1"/>
      <c r="W112" s="1"/>
      <c r="X112" s="1"/>
      <c r="Y112" s="1"/>
    </row>
    <row r="113" spans="2:25" x14ac:dyDescent="0.4">
      <c r="B113" s="1"/>
      <c r="R113" s="1"/>
      <c r="S113" s="1"/>
      <c r="T113" s="1"/>
      <c r="U113" s="1"/>
      <c r="V113" s="1"/>
      <c r="W113" s="1"/>
      <c r="X113" s="1"/>
      <c r="Y113" s="1"/>
    </row>
    <row r="114" spans="2:25" x14ac:dyDescent="0.4">
      <c r="B114" s="1"/>
      <c r="R114" s="1"/>
      <c r="S114" s="1"/>
      <c r="T114" s="1"/>
      <c r="U114" s="1"/>
      <c r="V114" s="1"/>
      <c r="W114" s="1"/>
      <c r="X114" s="1"/>
      <c r="Y114" s="1"/>
    </row>
    <row r="115" spans="2:25" x14ac:dyDescent="0.4">
      <c r="B115" s="1"/>
      <c r="R115" s="1"/>
      <c r="S115" s="1"/>
      <c r="T115" s="1"/>
      <c r="U115" s="1"/>
      <c r="V115" s="1"/>
      <c r="W115" s="1"/>
      <c r="X115" s="1"/>
      <c r="Y115" s="1"/>
    </row>
    <row r="116" spans="2:25" x14ac:dyDescent="0.4">
      <c r="B116" s="1"/>
      <c r="R116" s="1"/>
      <c r="S116" s="1"/>
      <c r="T116" s="1"/>
      <c r="U116" s="1"/>
      <c r="V116" s="1"/>
      <c r="W116" s="1"/>
      <c r="X116" s="1"/>
      <c r="Y116" s="1"/>
    </row>
    <row r="117" spans="2:25" x14ac:dyDescent="0.4">
      <c r="B117" s="1"/>
      <c r="R117" s="1"/>
      <c r="S117" s="1"/>
      <c r="T117" s="1"/>
      <c r="U117" s="1"/>
      <c r="V117" s="1"/>
      <c r="W117" s="1"/>
      <c r="X117" s="1"/>
      <c r="Y117" s="1"/>
    </row>
    <row r="118" spans="2:25" x14ac:dyDescent="0.4">
      <c r="B118" s="1"/>
      <c r="R118" s="1"/>
      <c r="S118" s="1"/>
      <c r="T118" s="1"/>
      <c r="U118" s="1"/>
      <c r="V118" s="1"/>
      <c r="W118" s="1"/>
      <c r="X118" s="1"/>
      <c r="Y118" s="1"/>
    </row>
    <row r="119" spans="2:25" x14ac:dyDescent="0.4">
      <c r="B119" s="1"/>
      <c r="R119" s="1"/>
      <c r="S119" s="1"/>
      <c r="T119" s="1"/>
      <c r="U119" s="1"/>
      <c r="V119" s="1"/>
      <c r="W119" s="1"/>
      <c r="X119" s="1"/>
      <c r="Y119" s="1"/>
    </row>
    <row r="120" spans="2:25" x14ac:dyDescent="0.4">
      <c r="B120" s="1"/>
      <c r="R120" s="1"/>
      <c r="S120" s="1"/>
      <c r="T120" s="1"/>
      <c r="U120" s="1"/>
      <c r="V120" s="1"/>
      <c r="W120" s="1"/>
      <c r="X120" s="1"/>
      <c r="Y120" s="1"/>
    </row>
    <row r="121" spans="2:25" x14ac:dyDescent="0.4">
      <c r="B121" s="1"/>
      <c r="R121" s="1"/>
      <c r="S121" s="1"/>
      <c r="T121" s="1"/>
      <c r="U121" s="1"/>
      <c r="V121" s="1"/>
      <c r="W121" s="1"/>
      <c r="X121" s="1"/>
      <c r="Y121" s="1"/>
    </row>
    <row r="122" spans="2:25" x14ac:dyDescent="0.4">
      <c r="B122" s="1"/>
      <c r="R122" s="1"/>
      <c r="S122" s="1"/>
      <c r="T122" s="1"/>
      <c r="U122" s="1"/>
      <c r="V122" s="1"/>
      <c r="W122" s="1"/>
      <c r="X122" s="1"/>
      <c r="Y122" s="1"/>
    </row>
    <row r="123" spans="2:25" x14ac:dyDescent="0.4">
      <c r="B123" s="1"/>
      <c r="R123" s="1"/>
      <c r="S123" s="1"/>
      <c r="T123" s="1"/>
      <c r="U123" s="1"/>
      <c r="V123" s="1"/>
      <c r="W123" s="1"/>
      <c r="X123" s="1"/>
      <c r="Y123" s="1"/>
    </row>
    <row r="124" spans="2:25" x14ac:dyDescent="0.4">
      <c r="B124" s="1"/>
      <c r="R124" s="1"/>
      <c r="S124" s="1"/>
      <c r="T124" s="1"/>
      <c r="U124" s="1"/>
      <c r="V124" s="1"/>
      <c r="W124" s="1"/>
      <c r="X124" s="1"/>
      <c r="Y124" s="1"/>
    </row>
    <row r="125" spans="2:25" x14ac:dyDescent="0.4">
      <c r="B125" s="1"/>
      <c r="R125" s="1"/>
      <c r="S125" s="1"/>
      <c r="T125" s="1"/>
      <c r="U125" s="1"/>
      <c r="V125" s="1"/>
      <c r="W125" s="1"/>
      <c r="X125" s="1"/>
      <c r="Y125" s="1"/>
    </row>
    <row r="126" spans="2:25" x14ac:dyDescent="0.4">
      <c r="B126" s="1"/>
      <c r="R126" s="1"/>
      <c r="S126" s="1"/>
      <c r="T126" s="1"/>
      <c r="U126" s="1"/>
      <c r="V126" s="1"/>
      <c r="W126" s="1"/>
      <c r="X126" s="1"/>
      <c r="Y126" s="1"/>
    </row>
    <row r="127" spans="2:25" x14ac:dyDescent="0.4">
      <c r="B127" s="1"/>
      <c r="R127" s="1"/>
      <c r="S127" s="1"/>
      <c r="T127" s="1"/>
      <c r="U127" s="1"/>
      <c r="V127" s="1"/>
      <c r="W127" s="1"/>
      <c r="X127" s="1"/>
      <c r="Y127" s="1"/>
    </row>
    <row r="128" spans="2:25" x14ac:dyDescent="0.4">
      <c r="B128" s="1"/>
      <c r="R128" s="1"/>
      <c r="S128" s="1"/>
      <c r="T128" s="1"/>
      <c r="U128" s="1"/>
      <c r="V128" s="1"/>
      <c r="W128" s="1"/>
      <c r="X128" s="1"/>
      <c r="Y128" s="1"/>
    </row>
    <row r="129" spans="2:25" x14ac:dyDescent="0.4">
      <c r="B129" s="1"/>
      <c r="R129" s="1"/>
      <c r="S129" s="1"/>
      <c r="T129" s="1"/>
      <c r="U129" s="1"/>
      <c r="V129" s="1"/>
      <c r="W129" s="1"/>
      <c r="X129" s="1"/>
      <c r="Y129" s="1"/>
    </row>
    <row r="130" spans="2:25" x14ac:dyDescent="0.4">
      <c r="B130" s="1"/>
      <c r="R130" s="1"/>
      <c r="S130" s="1"/>
      <c r="T130" s="1"/>
      <c r="U130" s="1"/>
      <c r="V130" s="1"/>
      <c r="W130" s="1"/>
      <c r="X130" s="1"/>
      <c r="Y130" s="1"/>
    </row>
    <row r="131" spans="2:25" x14ac:dyDescent="0.4">
      <c r="B131" s="1"/>
      <c r="R131" s="1"/>
      <c r="S131" s="1"/>
      <c r="T131" s="1"/>
      <c r="U131" s="1"/>
      <c r="V131" s="1"/>
      <c r="W131" s="1"/>
      <c r="X131" s="1"/>
      <c r="Y131" s="1"/>
    </row>
    <row r="132" spans="2:25" x14ac:dyDescent="0.4">
      <c r="B132" s="1"/>
      <c r="R132" s="1"/>
      <c r="S132" s="1"/>
      <c r="T132" s="1"/>
      <c r="U132" s="1"/>
      <c r="V132" s="1"/>
      <c r="W132" s="1"/>
      <c r="X132" s="1"/>
      <c r="Y132" s="1"/>
    </row>
    <row r="133" spans="2:25" x14ac:dyDescent="0.4">
      <c r="B133" s="1"/>
      <c r="R133" s="1"/>
      <c r="S133" s="1"/>
      <c r="T133" s="1"/>
      <c r="U133" s="1"/>
      <c r="V133" s="1"/>
      <c r="W133" s="1"/>
      <c r="X133" s="1"/>
      <c r="Y133" s="1"/>
    </row>
    <row r="134" spans="2:25" x14ac:dyDescent="0.4">
      <c r="B134" s="1"/>
      <c r="R134" s="1"/>
      <c r="S134" s="1"/>
      <c r="T134" s="1"/>
      <c r="U134" s="1"/>
      <c r="V134" s="1"/>
      <c r="W134" s="1"/>
      <c r="X134" s="1"/>
      <c r="Y134" s="1"/>
    </row>
    <row r="135" spans="2:25" x14ac:dyDescent="0.4">
      <c r="B135" s="1"/>
      <c r="R135" s="1"/>
      <c r="S135" s="1"/>
      <c r="T135" s="1"/>
      <c r="U135" s="1"/>
      <c r="V135" s="1"/>
      <c r="W135" s="1"/>
      <c r="X135" s="1"/>
      <c r="Y135" s="1"/>
    </row>
    <row r="136" spans="2:25" x14ac:dyDescent="0.4">
      <c r="B136" s="1"/>
      <c r="R136" s="1"/>
      <c r="S136" s="1"/>
      <c r="T136" s="1"/>
      <c r="U136" s="1"/>
      <c r="V136" s="1"/>
      <c r="W136" s="1"/>
      <c r="X136" s="1"/>
      <c r="Y136" s="1"/>
    </row>
    <row r="137" spans="2:25" x14ac:dyDescent="0.4">
      <c r="B137" s="1"/>
      <c r="R137" s="1"/>
      <c r="S137" s="1"/>
      <c r="T137" s="1"/>
      <c r="U137" s="1"/>
      <c r="V137" s="1"/>
      <c r="W137" s="1"/>
      <c r="X137" s="1"/>
      <c r="Y137" s="1"/>
    </row>
    <row r="138" spans="2:25" x14ac:dyDescent="0.4">
      <c r="B138" s="1"/>
      <c r="R138" s="1"/>
      <c r="S138" s="1"/>
      <c r="T138" s="1"/>
      <c r="U138" s="1"/>
      <c r="V138" s="1"/>
      <c r="W138" s="1"/>
      <c r="X138" s="1"/>
      <c r="Y138" s="1"/>
    </row>
    <row r="139" spans="2:25" x14ac:dyDescent="0.4">
      <c r="B139" s="1"/>
      <c r="R139" s="1"/>
      <c r="S139" s="1"/>
      <c r="T139" s="1"/>
      <c r="U139" s="1"/>
      <c r="V139" s="1"/>
      <c r="W139" s="1"/>
      <c r="X139" s="1"/>
      <c r="Y139" s="1"/>
    </row>
    <row r="140" spans="2:25" x14ac:dyDescent="0.4">
      <c r="B140" s="1"/>
      <c r="R140" s="1"/>
      <c r="S140" s="1"/>
      <c r="T140" s="1"/>
      <c r="U140" s="1"/>
      <c r="V140" s="1"/>
      <c r="W140" s="1"/>
      <c r="X140" s="1"/>
      <c r="Y140" s="1"/>
    </row>
    <row r="141" spans="2:25" x14ac:dyDescent="0.4">
      <c r="B141" s="1"/>
      <c r="R141" s="1"/>
      <c r="S141" s="1"/>
      <c r="T141" s="1"/>
      <c r="U141" s="1"/>
      <c r="V141" s="1"/>
      <c r="W141" s="1"/>
      <c r="X141" s="1"/>
      <c r="Y141" s="1"/>
    </row>
    <row r="142" spans="2:25" x14ac:dyDescent="0.4">
      <c r="B142" s="1"/>
      <c r="R142" s="1"/>
      <c r="S142" s="1"/>
      <c r="T142" s="1"/>
      <c r="U142" s="1"/>
      <c r="V142" s="1"/>
      <c r="W142" s="1"/>
      <c r="X142" s="1"/>
      <c r="Y142" s="1"/>
    </row>
    <row r="143" spans="2:25" x14ac:dyDescent="0.4">
      <c r="B143" s="1"/>
      <c r="R143" s="1"/>
      <c r="S143" s="1"/>
      <c r="T143" s="1"/>
      <c r="U143" s="1"/>
      <c r="V143" s="1"/>
      <c r="W143" s="1"/>
      <c r="X143" s="1"/>
      <c r="Y143" s="1"/>
    </row>
    <row r="144" spans="2:25" x14ac:dyDescent="0.4">
      <c r="B144" s="1"/>
      <c r="R144" s="1"/>
      <c r="S144" s="1"/>
      <c r="T144" s="1"/>
      <c r="U144" s="1"/>
      <c r="V144" s="1"/>
      <c r="W144" s="1"/>
      <c r="X144" s="1"/>
      <c r="Y144" s="1"/>
    </row>
    <row r="145" spans="2:25" x14ac:dyDescent="0.4">
      <c r="B145" s="1"/>
      <c r="R145" s="1"/>
      <c r="S145" s="1"/>
      <c r="T145" s="1"/>
      <c r="U145" s="1"/>
      <c r="V145" s="1"/>
      <c r="W145" s="1"/>
      <c r="X145" s="1"/>
      <c r="Y145" s="1"/>
    </row>
    <row r="146" spans="2:25" x14ac:dyDescent="0.4">
      <c r="B146" s="1"/>
      <c r="R146" s="1"/>
      <c r="S146" s="1"/>
      <c r="T146" s="1"/>
      <c r="U146" s="1"/>
      <c r="V146" s="1"/>
      <c r="W146" s="1"/>
      <c r="X146" s="1"/>
      <c r="Y146" s="1"/>
    </row>
    <row r="147" spans="2:25" x14ac:dyDescent="0.4">
      <c r="B147" s="1"/>
      <c r="R147" s="1"/>
      <c r="S147" s="1"/>
      <c r="T147" s="1"/>
      <c r="U147" s="1"/>
      <c r="V147" s="1"/>
      <c r="W147" s="1"/>
      <c r="X147" s="1"/>
      <c r="Y147" s="1"/>
    </row>
    <row r="148" spans="2:25" x14ac:dyDescent="0.4">
      <c r="B148" s="1"/>
      <c r="R148" s="1"/>
      <c r="S148" s="1"/>
      <c r="T148" s="1"/>
      <c r="U148" s="1"/>
      <c r="V148" s="1"/>
      <c r="W148" s="1"/>
      <c r="X148" s="1"/>
      <c r="Y148" s="1"/>
    </row>
    <row r="149" spans="2:25" x14ac:dyDescent="0.4">
      <c r="B149" s="1"/>
      <c r="R149" s="1"/>
      <c r="S149" s="1"/>
      <c r="T149" s="1"/>
      <c r="U149" s="1"/>
      <c r="V149" s="1"/>
      <c r="W149" s="1"/>
      <c r="X149" s="1"/>
      <c r="Y149" s="1"/>
    </row>
    <row r="150" spans="2:25" x14ac:dyDescent="0.4">
      <c r="B150" s="1"/>
      <c r="R150" s="1"/>
      <c r="S150" s="1"/>
      <c r="T150" s="1"/>
      <c r="U150" s="1"/>
      <c r="V150" s="1"/>
      <c r="W150" s="1"/>
      <c r="X150" s="1"/>
      <c r="Y150" s="1"/>
    </row>
    <row r="151" spans="2:25" x14ac:dyDescent="0.4">
      <c r="B151" s="1"/>
      <c r="R151" s="1"/>
      <c r="S151" s="1"/>
      <c r="T151" s="1"/>
      <c r="U151" s="1"/>
      <c r="V151" s="1"/>
      <c r="W151" s="1"/>
      <c r="X151" s="1"/>
      <c r="Y151" s="1"/>
    </row>
    <row r="152" spans="2:25" x14ac:dyDescent="0.4">
      <c r="B152" s="1"/>
      <c r="R152" s="1"/>
      <c r="S152" s="1"/>
      <c r="T152" s="1"/>
      <c r="U152" s="1"/>
      <c r="V152" s="1"/>
      <c r="W152" s="1"/>
      <c r="X152" s="1"/>
      <c r="Y152" s="1"/>
    </row>
    <row r="153" spans="2:25" x14ac:dyDescent="0.4">
      <c r="B153" s="1"/>
      <c r="R153" s="1"/>
      <c r="S153" s="1"/>
      <c r="T153" s="1"/>
      <c r="U153" s="1"/>
      <c r="V153" s="1"/>
      <c r="W153" s="1"/>
      <c r="X153" s="1"/>
      <c r="Y153" s="1"/>
    </row>
    <row r="154" spans="2:25" x14ac:dyDescent="0.4">
      <c r="B154" s="1"/>
      <c r="R154" s="1"/>
      <c r="S154" s="1"/>
      <c r="T154" s="1"/>
      <c r="U154" s="1"/>
      <c r="V154" s="1"/>
      <c r="W154" s="1"/>
      <c r="X154" s="1"/>
      <c r="Y154" s="1"/>
    </row>
    <row r="155" spans="2:25" x14ac:dyDescent="0.4">
      <c r="B155" s="1"/>
      <c r="R155" s="1"/>
      <c r="S155" s="1"/>
      <c r="T155" s="1"/>
      <c r="U155" s="1"/>
      <c r="V155" s="1"/>
      <c r="W155" s="1"/>
      <c r="X155" s="1"/>
      <c r="Y155" s="1"/>
    </row>
    <row r="156" spans="2:25" x14ac:dyDescent="0.4">
      <c r="B156" s="1"/>
      <c r="R156" s="1"/>
      <c r="S156" s="1"/>
      <c r="T156" s="1"/>
      <c r="U156" s="1"/>
      <c r="V156" s="1"/>
      <c r="W156" s="1"/>
      <c r="X156" s="1"/>
      <c r="Y156" s="1"/>
    </row>
    <row r="157" spans="2:25" x14ac:dyDescent="0.4">
      <c r="B157" s="1"/>
      <c r="R157" s="1"/>
      <c r="S157" s="1"/>
      <c r="T157" s="1"/>
      <c r="U157" s="1"/>
      <c r="V157" s="1"/>
      <c r="W157" s="1"/>
      <c r="X157" s="1"/>
      <c r="Y157" s="1"/>
    </row>
    <row r="158" spans="2:25" x14ac:dyDescent="0.4">
      <c r="B158" s="1"/>
      <c r="R158" s="1"/>
      <c r="S158" s="1"/>
      <c r="T158" s="1"/>
      <c r="U158" s="1"/>
      <c r="V158" s="1"/>
      <c r="W158" s="1"/>
      <c r="X158" s="1"/>
      <c r="Y158" s="1"/>
    </row>
    <row r="159" spans="2:25" x14ac:dyDescent="0.4">
      <c r="B159" s="1"/>
      <c r="R159" s="1"/>
      <c r="S159" s="1"/>
      <c r="T159" s="1"/>
      <c r="U159" s="1"/>
      <c r="V159" s="1"/>
      <c r="W159" s="1"/>
      <c r="X159" s="1"/>
      <c r="Y159" s="1"/>
    </row>
    <row r="160" spans="2:25" x14ac:dyDescent="0.4">
      <c r="B160" s="1"/>
      <c r="R160" s="1"/>
      <c r="S160" s="1"/>
      <c r="T160" s="1"/>
      <c r="U160" s="1"/>
      <c r="V160" s="1"/>
      <c r="W160" s="1"/>
      <c r="X160" s="1"/>
      <c r="Y160" s="1"/>
    </row>
    <row r="161" spans="2:25" x14ac:dyDescent="0.4">
      <c r="B161" s="1"/>
      <c r="R161" s="1"/>
      <c r="S161" s="1"/>
      <c r="T161" s="1"/>
      <c r="U161" s="1"/>
      <c r="V161" s="1"/>
      <c r="W161" s="1"/>
      <c r="X161" s="1"/>
      <c r="Y161" s="1"/>
    </row>
    <row r="162" spans="2:25" x14ac:dyDescent="0.4">
      <c r="B162" s="1"/>
      <c r="R162" s="1"/>
      <c r="S162" s="1"/>
      <c r="T162" s="1"/>
      <c r="U162" s="1"/>
      <c r="V162" s="1"/>
      <c r="W162" s="1"/>
      <c r="X162" s="1"/>
      <c r="Y162" s="1"/>
    </row>
    <row r="163" spans="2:25" x14ac:dyDescent="0.4">
      <c r="B163" s="1"/>
      <c r="R163" s="1"/>
      <c r="S163" s="1"/>
      <c r="T163" s="1"/>
      <c r="U163" s="1"/>
      <c r="V163" s="1"/>
      <c r="W163" s="1"/>
      <c r="X163" s="1"/>
      <c r="Y163" s="1"/>
    </row>
    <row r="164" spans="2:25" x14ac:dyDescent="0.4">
      <c r="B164" s="1"/>
      <c r="R164" s="1"/>
      <c r="S164" s="1"/>
      <c r="T164" s="1"/>
      <c r="U164" s="1"/>
      <c r="V164" s="1"/>
      <c r="W164" s="1"/>
      <c r="X164" s="1"/>
      <c r="Y164" s="1"/>
    </row>
    <row r="165" spans="2:25" x14ac:dyDescent="0.4">
      <c r="B165" s="1"/>
      <c r="R165" s="1"/>
      <c r="S165" s="1"/>
      <c r="T165" s="1"/>
      <c r="U165" s="1"/>
      <c r="V165" s="1"/>
      <c r="W165" s="1"/>
      <c r="X165" s="1"/>
      <c r="Y165" s="1"/>
    </row>
    <row r="166" spans="2:25" x14ac:dyDescent="0.4">
      <c r="B166" s="1"/>
      <c r="R166" s="1"/>
      <c r="S166" s="1"/>
      <c r="T166" s="1"/>
      <c r="U166" s="1"/>
      <c r="V166" s="1"/>
      <c r="W166" s="1"/>
      <c r="X166" s="1"/>
      <c r="Y166" s="1"/>
    </row>
    <row r="167" spans="2:25" x14ac:dyDescent="0.4">
      <c r="B167" s="1"/>
      <c r="R167" s="1"/>
      <c r="S167" s="1"/>
      <c r="T167" s="1"/>
      <c r="U167" s="1"/>
      <c r="V167" s="1"/>
      <c r="W167" s="1"/>
      <c r="X167" s="1"/>
      <c r="Y167" s="1"/>
    </row>
    <row r="168" spans="2:25" x14ac:dyDescent="0.4">
      <c r="B168" s="1"/>
      <c r="R168" s="1"/>
      <c r="S168" s="1"/>
      <c r="T168" s="1"/>
      <c r="U168" s="1"/>
      <c r="V168" s="1"/>
      <c r="W168" s="1"/>
      <c r="X168" s="1"/>
      <c r="Y168" s="1"/>
    </row>
    <row r="169" spans="2:25" x14ac:dyDescent="0.4">
      <c r="B169" s="1"/>
      <c r="R169" s="1"/>
      <c r="S169" s="1"/>
      <c r="T169" s="1"/>
      <c r="U169" s="1"/>
      <c r="V169" s="1"/>
      <c r="W169" s="1"/>
      <c r="X169" s="1"/>
      <c r="Y169" s="1"/>
    </row>
    <row r="170" spans="2:25" x14ac:dyDescent="0.4">
      <c r="B170" s="1"/>
      <c r="R170" s="1"/>
      <c r="S170" s="1"/>
      <c r="T170" s="1"/>
      <c r="U170" s="1"/>
      <c r="V170" s="1"/>
      <c r="W170" s="1"/>
      <c r="X170" s="1"/>
      <c r="Y170" s="1"/>
    </row>
    <row r="171" spans="2:25" x14ac:dyDescent="0.4">
      <c r="B171" s="1"/>
      <c r="R171" s="1"/>
      <c r="S171" s="1"/>
      <c r="T171" s="1"/>
      <c r="U171" s="1"/>
      <c r="V171" s="1"/>
      <c r="W171" s="1"/>
      <c r="X171" s="1"/>
      <c r="Y171" s="1"/>
    </row>
    <row r="172" spans="2:25" x14ac:dyDescent="0.4">
      <c r="B172" s="1"/>
      <c r="R172" s="1"/>
      <c r="S172" s="1"/>
      <c r="T172" s="1"/>
      <c r="U172" s="1"/>
      <c r="V172" s="1"/>
      <c r="W172" s="1"/>
      <c r="X172" s="1"/>
      <c r="Y172" s="1"/>
    </row>
    <row r="173" spans="2:25" x14ac:dyDescent="0.4">
      <c r="B173" s="1"/>
      <c r="R173" s="1"/>
      <c r="S173" s="1"/>
      <c r="T173" s="1"/>
      <c r="U173" s="1"/>
      <c r="V173" s="1"/>
      <c r="W173" s="1"/>
      <c r="X173" s="1"/>
      <c r="Y173" s="1"/>
    </row>
    <row r="174" spans="2:25" x14ac:dyDescent="0.4">
      <c r="B174" s="1"/>
      <c r="R174" s="1"/>
      <c r="S174" s="1"/>
      <c r="T174" s="1"/>
      <c r="U174" s="1"/>
      <c r="V174" s="1"/>
      <c r="W174" s="1"/>
      <c r="X174" s="1"/>
      <c r="Y174" s="1"/>
    </row>
    <row r="175" spans="2:25" x14ac:dyDescent="0.4">
      <c r="B175" s="1"/>
      <c r="R175" s="1"/>
      <c r="S175" s="1"/>
      <c r="T175" s="1"/>
      <c r="U175" s="1"/>
      <c r="V175" s="1"/>
      <c r="W175" s="1"/>
      <c r="X175" s="1"/>
      <c r="Y175" s="1"/>
    </row>
    <row r="176" spans="2:25" x14ac:dyDescent="0.4">
      <c r="B176" s="1"/>
      <c r="R176" s="1"/>
      <c r="S176" s="1"/>
      <c r="T176" s="1"/>
      <c r="U176" s="1"/>
      <c r="V176" s="1"/>
      <c r="W176" s="1"/>
      <c r="X176" s="1"/>
      <c r="Y176" s="1"/>
    </row>
    <row r="177" spans="2:25" x14ac:dyDescent="0.4">
      <c r="B177" s="1"/>
      <c r="R177" s="1"/>
      <c r="S177" s="1"/>
      <c r="T177" s="1"/>
      <c r="U177" s="1"/>
      <c r="V177" s="1"/>
      <c r="W177" s="1"/>
      <c r="X177" s="1"/>
      <c r="Y177" s="1"/>
    </row>
    <row r="178" spans="2:25" x14ac:dyDescent="0.4">
      <c r="B178" s="1"/>
      <c r="R178" s="1"/>
      <c r="S178" s="1"/>
      <c r="T178" s="1"/>
      <c r="U178" s="1"/>
      <c r="V178" s="1"/>
      <c r="W178" s="1"/>
      <c r="X178" s="1"/>
      <c r="Y178" s="1"/>
    </row>
    <row r="179" spans="2:25" x14ac:dyDescent="0.4">
      <c r="B179" s="1"/>
      <c r="R179" s="1"/>
      <c r="S179" s="1"/>
      <c r="T179" s="1"/>
      <c r="U179" s="1"/>
      <c r="V179" s="1"/>
      <c r="W179" s="1"/>
      <c r="X179" s="1"/>
      <c r="Y179" s="1"/>
    </row>
    <row r="180" spans="2:25" x14ac:dyDescent="0.4">
      <c r="B180" s="1"/>
      <c r="R180" s="1"/>
      <c r="S180" s="1"/>
      <c r="T180" s="1"/>
      <c r="U180" s="1"/>
      <c r="V180" s="1"/>
      <c r="W180" s="1"/>
      <c r="X180" s="1"/>
      <c r="Y180" s="1"/>
    </row>
    <row r="181" spans="2:25" x14ac:dyDescent="0.4">
      <c r="B181" s="1"/>
      <c r="R181" s="1"/>
      <c r="S181" s="1"/>
      <c r="T181" s="1"/>
      <c r="U181" s="1"/>
      <c r="V181" s="1"/>
      <c r="W181" s="1"/>
      <c r="X181" s="1"/>
      <c r="Y181" s="1"/>
    </row>
    <row r="182" spans="2:25" x14ac:dyDescent="0.4">
      <c r="B182" s="1"/>
      <c r="R182" s="1"/>
      <c r="S182" s="1"/>
      <c r="T182" s="1"/>
      <c r="U182" s="1"/>
      <c r="V182" s="1"/>
      <c r="W182" s="1"/>
      <c r="X182" s="1"/>
      <c r="Y182" s="1"/>
    </row>
    <row r="183" spans="2:25" x14ac:dyDescent="0.4">
      <c r="B183" s="1"/>
      <c r="R183" s="1"/>
      <c r="S183" s="1"/>
      <c r="T183" s="1"/>
      <c r="U183" s="1"/>
      <c r="V183" s="1"/>
      <c r="W183" s="1"/>
      <c r="X183" s="1"/>
      <c r="Y183" s="1"/>
    </row>
    <row r="184" spans="2:25" x14ac:dyDescent="0.4">
      <c r="B184" s="1"/>
      <c r="R184" s="1"/>
      <c r="S184" s="1"/>
      <c r="T184" s="1"/>
      <c r="U184" s="1"/>
      <c r="V184" s="1"/>
      <c r="W184" s="1"/>
      <c r="X184" s="1"/>
      <c r="Y184" s="1"/>
    </row>
    <row r="185" spans="2:25" x14ac:dyDescent="0.4">
      <c r="B185" s="1"/>
      <c r="R185" s="1"/>
      <c r="S185" s="1"/>
      <c r="T185" s="1"/>
      <c r="U185" s="1"/>
      <c r="V185" s="1"/>
      <c r="W185" s="1"/>
      <c r="X185" s="1"/>
      <c r="Y185" s="1"/>
    </row>
    <row r="186" spans="2:25" x14ac:dyDescent="0.4">
      <c r="B186" s="1"/>
      <c r="R186" s="1"/>
      <c r="S186" s="1"/>
      <c r="T186" s="1"/>
      <c r="U186" s="1"/>
      <c r="V186" s="1"/>
      <c r="W186" s="1"/>
      <c r="X186" s="1"/>
      <c r="Y186" s="1"/>
    </row>
    <row r="187" spans="2:25" x14ac:dyDescent="0.4">
      <c r="B187" s="1"/>
      <c r="R187" s="1"/>
      <c r="S187" s="1"/>
      <c r="T187" s="1"/>
      <c r="U187" s="1"/>
      <c r="V187" s="1"/>
      <c r="W187" s="1"/>
      <c r="X187" s="1"/>
      <c r="Y187" s="1"/>
    </row>
    <row r="188" spans="2:25" x14ac:dyDescent="0.4">
      <c r="B188" s="1"/>
      <c r="R188" s="1"/>
      <c r="S188" s="1"/>
      <c r="T188" s="1"/>
      <c r="U188" s="1"/>
      <c r="V188" s="1"/>
      <c r="W188" s="1"/>
      <c r="X188" s="1"/>
      <c r="Y188" s="1"/>
    </row>
    <row r="189" spans="2:25" x14ac:dyDescent="0.4">
      <c r="B189" s="1"/>
      <c r="R189" s="1"/>
      <c r="S189" s="1"/>
      <c r="T189" s="1"/>
      <c r="U189" s="1"/>
      <c r="V189" s="1"/>
      <c r="W189" s="1"/>
      <c r="X189" s="1"/>
      <c r="Y189" s="1"/>
    </row>
    <row r="190" spans="2:25" x14ac:dyDescent="0.4">
      <c r="B190" s="1"/>
      <c r="R190" s="1"/>
      <c r="S190" s="1"/>
      <c r="T190" s="1"/>
      <c r="U190" s="1"/>
      <c r="V190" s="1"/>
      <c r="W190" s="1"/>
      <c r="X190" s="1"/>
      <c r="Y190" s="1"/>
    </row>
    <row r="191" spans="2:25" x14ac:dyDescent="0.4">
      <c r="B191" s="1"/>
      <c r="R191" s="1"/>
      <c r="S191" s="1"/>
      <c r="T191" s="1"/>
      <c r="U191" s="1"/>
      <c r="V191" s="1"/>
      <c r="W191" s="1"/>
      <c r="X191" s="1"/>
      <c r="Y191" s="1"/>
    </row>
    <row r="192" spans="2:25" x14ac:dyDescent="0.4">
      <c r="B192" s="1"/>
      <c r="R192" s="1"/>
      <c r="S192" s="1"/>
      <c r="T192" s="1"/>
      <c r="U192" s="1"/>
      <c r="V192" s="1"/>
      <c r="W192" s="1"/>
      <c r="X192" s="1"/>
      <c r="Y192" s="1"/>
    </row>
    <row r="193" spans="2:25" x14ac:dyDescent="0.4">
      <c r="B193" s="1"/>
      <c r="R193" s="1"/>
      <c r="S193" s="1"/>
      <c r="T193" s="1"/>
      <c r="U193" s="1"/>
      <c r="V193" s="1"/>
      <c r="W193" s="1"/>
      <c r="X193" s="1"/>
      <c r="Y193" s="1"/>
    </row>
    <row r="194" spans="2:25" x14ac:dyDescent="0.4">
      <c r="B194" s="1"/>
      <c r="R194" s="1"/>
      <c r="S194" s="1"/>
      <c r="T194" s="1"/>
      <c r="U194" s="1"/>
      <c r="V194" s="1"/>
      <c r="W194" s="1"/>
      <c r="X194" s="1"/>
      <c r="Y194" s="1"/>
    </row>
    <row r="195" spans="2:25" x14ac:dyDescent="0.4">
      <c r="B195" s="1"/>
      <c r="R195" s="1"/>
      <c r="S195" s="1"/>
      <c r="T195" s="1"/>
      <c r="U195" s="1"/>
      <c r="V195" s="1"/>
      <c r="W195" s="1"/>
      <c r="X195" s="1"/>
      <c r="Y195" s="1"/>
    </row>
    <row r="196" spans="2:25" x14ac:dyDescent="0.4">
      <c r="B196" s="1"/>
      <c r="R196" s="1"/>
      <c r="S196" s="1"/>
      <c r="T196" s="1"/>
      <c r="U196" s="1"/>
      <c r="V196" s="1"/>
      <c r="W196" s="1"/>
      <c r="X196" s="1"/>
      <c r="Y196" s="1"/>
    </row>
    <row r="197" spans="2:25" x14ac:dyDescent="0.4">
      <c r="B197" s="1"/>
      <c r="R197" s="1"/>
      <c r="S197" s="1"/>
      <c r="T197" s="1"/>
      <c r="U197" s="1"/>
      <c r="V197" s="1"/>
      <c r="W197" s="1"/>
      <c r="X197" s="1"/>
      <c r="Y197" s="1"/>
    </row>
    <row r="198" spans="2:25" x14ac:dyDescent="0.4">
      <c r="B198" s="1"/>
      <c r="R198" s="1"/>
      <c r="S198" s="1"/>
      <c r="T198" s="1"/>
      <c r="U198" s="1"/>
      <c r="V198" s="1"/>
      <c r="W198" s="1"/>
      <c r="X198" s="1"/>
      <c r="Y198" s="1"/>
    </row>
    <row r="199" spans="2:25" x14ac:dyDescent="0.4">
      <c r="B199" s="1"/>
      <c r="R199" s="1"/>
      <c r="S199" s="1"/>
      <c r="T199" s="1"/>
      <c r="U199" s="1"/>
      <c r="V199" s="1"/>
      <c r="W199" s="1"/>
      <c r="X199" s="1"/>
      <c r="Y199" s="1"/>
    </row>
    <row r="200" spans="2:25" x14ac:dyDescent="0.4">
      <c r="B200" s="1"/>
      <c r="R200" s="1"/>
      <c r="S200" s="1"/>
      <c r="T200" s="1"/>
      <c r="U200" s="1"/>
      <c r="V200" s="1"/>
      <c r="W200" s="1"/>
      <c r="X200" s="1"/>
      <c r="Y200" s="1"/>
    </row>
    <row r="201" spans="2:25" x14ac:dyDescent="0.4">
      <c r="B201" s="1"/>
      <c r="R201" s="1"/>
      <c r="S201" s="1"/>
      <c r="T201" s="1"/>
      <c r="U201" s="1"/>
      <c r="V201" s="1"/>
      <c r="W201" s="1"/>
      <c r="X201" s="1"/>
      <c r="Y201" s="1"/>
    </row>
    <row r="202" spans="2:25" x14ac:dyDescent="0.4">
      <c r="B202" s="1"/>
      <c r="R202" s="1"/>
      <c r="S202" s="1"/>
      <c r="T202" s="1"/>
      <c r="U202" s="1"/>
      <c r="V202" s="1"/>
      <c r="W202" s="1"/>
      <c r="X202" s="1"/>
      <c r="Y202" s="1"/>
    </row>
    <row r="203" spans="2:25" x14ac:dyDescent="0.4">
      <c r="B203" s="1"/>
      <c r="R203" s="1"/>
      <c r="S203" s="1"/>
      <c r="T203" s="1"/>
      <c r="U203" s="1"/>
      <c r="V203" s="1"/>
      <c r="W203" s="1"/>
      <c r="X203" s="1"/>
      <c r="Y203" s="1"/>
    </row>
    <row r="204" spans="2:25" x14ac:dyDescent="0.4">
      <c r="B204" s="1"/>
      <c r="R204" s="1"/>
      <c r="S204" s="1"/>
      <c r="T204" s="1"/>
      <c r="U204" s="1"/>
      <c r="V204" s="1"/>
      <c r="W204" s="1"/>
      <c r="X204" s="1"/>
      <c r="Y204" s="1"/>
    </row>
    <row r="205" spans="2:25" x14ac:dyDescent="0.4">
      <c r="B205" s="1"/>
      <c r="R205" s="1"/>
      <c r="S205" s="1"/>
      <c r="T205" s="1"/>
      <c r="U205" s="1"/>
      <c r="V205" s="1"/>
      <c r="W205" s="1"/>
      <c r="X205" s="1"/>
      <c r="Y205" s="1"/>
    </row>
    <row r="206" spans="2:25" x14ac:dyDescent="0.4">
      <c r="B206" s="1"/>
      <c r="R206" s="1"/>
      <c r="S206" s="1"/>
      <c r="T206" s="1"/>
      <c r="U206" s="1"/>
      <c r="V206" s="1"/>
      <c r="W206" s="1"/>
      <c r="X206" s="1"/>
      <c r="Y206" s="1"/>
    </row>
    <row r="207" spans="2:25" x14ac:dyDescent="0.4">
      <c r="B207" s="1"/>
      <c r="R207" s="1"/>
      <c r="S207" s="1"/>
      <c r="T207" s="1"/>
      <c r="U207" s="1"/>
      <c r="V207" s="1"/>
      <c r="W207" s="1"/>
      <c r="X207" s="1"/>
      <c r="Y207" s="1"/>
    </row>
    <row r="208" spans="2:25" x14ac:dyDescent="0.4">
      <c r="B208" s="1"/>
      <c r="R208" s="1"/>
      <c r="S208" s="1"/>
      <c r="T208" s="1"/>
      <c r="U208" s="1"/>
      <c r="V208" s="1"/>
      <c r="W208" s="1"/>
      <c r="X208" s="1"/>
      <c r="Y208" s="1"/>
    </row>
    <row r="209" spans="2:25" x14ac:dyDescent="0.4">
      <c r="B209" s="1"/>
      <c r="R209" s="1"/>
      <c r="S209" s="1"/>
      <c r="T209" s="1"/>
      <c r="U209" s="1"/>
      <c r="V209" s="1"/>
      <c r="W209" s="1"/>
      <c r="X209" s="1"/>
      <c r="Y209" s="1"/>
    </row>
    <row r="210" spans="2:25" x14ac:dyDescent="0.4">
      <c r="B210" s="1"/>
      <c r="R210" s="1"/>
      <c r="S210" s="1"/>
      <c r="T210" s="1"/>
      <c r="U210" s="1"/>
      <c r="V210" s="1"/>
      <c r="W210" s="1"/>
      <c r="X210" s="1"/>
      <c r="Y210" s="1"/>
    </row>
    <row r="211" spans="2:25" x14ac:dyDescent="0.4">
      <c r="B211" s="1"/>
      <c r="R211" s="1"/>
      <c r="S211" s="1"/>
      <c r="T211" s="1"/>
      <c r="U211" s="1"/>
      <c r="V211" s="1"/>
      <c r="W211" s="1"/>
      <c r="X211" s="1"/>
      <c r="Y211" s="1"/>
    </row>
    <row r="212" spans="2:25" x14ac:dyDescent="0.4">
      <c r="B212" s="1"/>
      <c r="R212" s="1"/>
      <c r="S212" s="1"/>
      <c r="T212" s="1"/>
      <c r="U212" s="1"/>
      <c r="V212" s="1"/>
      <c r="W212" s="1"/>
      <c r="X212" s="1"/>
      <c r="Y212" s="1"/>
    </row>
    <row r="213" spans="2:25" x14ac:dyDescent="0.4">
      <c r="B213" s="1"/>
      <c r="R213" s="1"/>
      <c r="S213" s="1"/>
      <c r="T213" s="1"/>
      <c r="U213" s="1"/>
      <c r="V213" s="1"/>
      <c r="W213" s="1"/>
      <c r="X213" s="1"/>
      <c r="Y213" s="1"/>
    </row>
    <row r="214" spans="2:25" x14ac:dyDescent="0.4">
      <c r="B214" s="1"/>
      <c r="R214" s="1"/>
      <c r="S214" s="1"/>
      <c r="T214" s="1"/>
      <c r="U214" s="1"/>
      <c r="V214" s="1"/>
      <c r="W214" s="1"/>
      <c r="X214" s="1"/>
      <c r="Y214" s="1"/>
    </row>
    <row r="215" spans="2:25" x14ac:dyDescent="0.4">
      <c r="B215" s="1"/>
      <c r="R215" s="1"/>
      <c r="S215" s="1"/>
      <c r="T215" s="1"/>
      <c r="U215" s="1"/>
      <c r="V215" s="1"/>
      <c r="W215" s="1"/>
      <c r="X215" s="1"/>
      <c r="Y215" s="1"/>
    </row>
    <row r="216" spans="2:25" x14ac:dyDescent="0.4">
      <c r="B216" s="1"/>
      <c r="R216" s="1"/>
      <c r="S216" s="1"/>
      <c r="T216" s="1"/>
      <c r="U216" s="1"/>
      <c r="V216" s="1"/>
      <c r="W216" s="1"/>
      <c r="X216" s="1"/>
      <c r="Y216" s="1"/>
    </row>
    <row r="217" spans="2:25" x14ac:dyDescent="0.4">
      <c r="B217" s="1"/>
      <c r="R217" s="1"/>
      <c r="S217" s="1"/>
      <c r="T217" s="1"/>
      <c r="U217" s="1"/>
      <c r="V217" s="1"/>
      <c r="W217" s="1"/>
      <c r="X217" s="1"/>
      <c r="Y217" s="1"/>
    </row>
    <row r="218" spans="2:25" x14ac:dyDescent="0.4">
      <c r="B218" s="1"/>
      <c r="R218" s="1"/>
      <c r="S218" s="1"/>
      <c r="T218" s="1"/>
      <c r="U218" s="1"/>
      <c r="V218" s="1"/>
      <c r="W218" s="1"/>
      <c r="X218" s="1"/>
      <c r="Y218" s="1"/>
    </row>
    <row r="219" spans="2:25" x14ac:dyDescent="0.4">
      <c r="B219" s="1"/>
      <c r="R219" s="1"/>
      <c r="S219" s="1"/>
      <c r="T219" s="1"/>
      <c r="U219" s="1"/>
      <c r="V219" s="1"/>
      <c r="W219" s="1"/>
      <c r="X219" s="1"/>
      <c r="Y219" s="1"/>
    </row>
    <row r="220" spans="2:25" x14ac:dyDescent="0.4">
      <c r="B220" s="1"/>
      <c r="R220" s="1"/>
      <c r="S220" s="1"/>
      <c r="T220" s="1"/>
      <c r="U220" s="1"/>
      <c r="V220" s="1"/>
      <c r="W220" s="1"/>
      <c r="X220" s="1"/>
      <c r="Y220" s="1"/>
    </row>
    <row r="221" spans="2:25" x14ac:dyDescent="0.4">
      <c r="B221" s="1"/>
      <c r="R221" s="1"/>
      <c r="S221" s="1"/>
      <c r="T221" s="1"/>
      <c r="U221" s="1"/>
      <c r="V221" s="1"/>
      <c r="W221" s="1"/>
      <c r="X221" s="1"/>
      <c r="Y221" s="1"/>
    </row>
    <row r="222" spans="2:25" x14ac:dyDescent="0.4">
      <c r="B222" s="1"/>
      <c r="R222" s="1"/>
      <c r="S222" s="1"/>
      <c r="T222" s="1"/>
      <c r="U222" s="1"/>
      <c r="V222" s="1"/>
      <c r="W222" s="1"/>
      <c r="X222" s="1"/>
      <c r="Y222" s="1"/>
    </row>
    <row r="223" spans="2:25" x14ac:dyDescent="0.4">
      <c r="B223" s="1"/>
      <c r="R223" s="1"/>
      <c r="S223" s="1"/>
      <c r="T223" s="1"/>
      <c r="U223" s="1"/>
      <c r="V223" s="1"/>
      <c r="W223" s="1"/>
      <c r="X223" s="1"/>
      <c r="Y223" s="1"/>
    </row>
    <row r="224" spans="2:25" x14ac:dyDescent="0.4">
      <c r="B224" s="1"/>
      <c r="R224" s="1"/>
      <c r="S224" s="1"/>
      <c r="T224" s="1"/>
      <c r="U224" s="1"/>
      <c r="V224" s="1"/>
      <c r="W224" s="1"/>
      <c r="X224" s="1"/>
      <c r="Y224" s="1"/>
    </row>
    <row r="225" spans="2:25" x14ac:dyDescent="0.4">
      <c r="B225" s="1"/>
      <c r="R225" s="1"/>
      <c r="S225" s="1"/>
      <c r="T225" s="1"/>
      <c r="U225" s="1"/>
      <c r="V225" s="1"/>
      <c r="W225" s="1"/>
      <c r="X225" s="1"/>
      <c r="Y225" s="1"/>
    </row>
    <row r="226" spans="2:25" x14ac:dyDescent="0.4">
      <c r="B226" s="1"/>
      <c r="R226" s="1"/>
      <c r="S226" s="1"/>
      <c r="T226" s="1"/>
      <c r="U226" s="1"/>
      <c r="V226" s="1"/>
      <c r="W226" s="1"/>
      <c r="X226" s="1"/>
      <c r="Y226" s="1"/>
    </row>
    <row r="227" spans="2:25" x14ac:dyDescent="0.4">
      <c r="B227" s="1"/>
      <c r="R227" s="1"/>
      <c r="S227" s="1"/>
      <c r="T227" s="1"/>
      <c r="U227" s="1"/>
      <c r="V227" s="1"/>
      <c r="W227" s="1"/>
      <c r="X227" s="1"/>
      <c r="Y227" s="1"/>
    </row>
    <row r="228" spans="2:25" x14ac:dyDescent="0.4">
      <c r="B228" s="1"/>
      <c r="R228" s="1"/>
      <c r="S228" s="1"/>
      <c r="T228" s="1"/>
      <c r="U228" s="1"/>
      <c r="V228" s="1"/>
      <c r="W228" s="1"/>
      <c r="X228" s="1"/>
      <c r="Y228" s="1"/>
    </row>
    <row r="229" spans="2:25" x14ac:dyDescent="0.4">
      <c r="B229" s="1"/>
      <c r="R229" s="1"/>
      <c r="S229" s="1"/>
      <c r="T229" s="1"/>
      <c r="U229" s="1"/>
      <c r="V229" s="1"/>
      <c r="W229" s="1"/>
      <c r="X229" s="1"/>
      <c r="Y229" s="1"/>
    </row>
    <row r="230" spans="2:25" x14ac:dyDescent="0.4">
      <c r="B230" s="1"/>
      <c r="R230" s="1"/>
      <c r="S230" s="1"/>
      <c r="T230" s="1"/>
      <c r="U230" s="1"/>
      <c r="V230" s="1"/>
      <c r="W230" s="1"/>
      <c r="X230" s="1"/>
      <c r="Y230" s="1"/>
    </row>
    <row r="231" spans="2:25" x14ac:dyDescent="0.4">
      <c r="B231" s="1"/>
      <c r="R231" s="1"/>
      <c r="S231" s="1"/>
      <c r="T231" s="1"/>
      <c r="U231" s="1"/>
      <c r="V231" s="1"/>
      <c r="W231" s="1"/>
      <c r="X231" s="1"/>
      <c r="Y231" s="1"/>
    </row>
    <row r="232" spans="2:25" x14ac:dyDescent="0.4">
      <c r="B232" s="1"/>
      <c r="R232" s="1"/>
      <c r="S232" s="1"/>
      <c r="T232" s="1"/>
      <c r="U232" s="1"/>
      <c r="V232" s="1"/>
      <c r="W232" s="1"/>
      <c r="X232" s="1"/>
      <c r="Y232" s="1"/>
    </row>
    <row r="233" spans="2:25" x14ac:dyDescent="0.4">
      <c r="B233" s="1"/>
      <c r="R233" s="1"/>
      <c r="S233" s="1"/>
      <c r="T233" s="1"/>
      <c r="U233" s="1"/>
      <c r="V233" s="1"/>
      <c r="W233" s="1"/>
      <c r="X233" s="1"/>
      <c r="Y233" s="1"/>
    </row>
    <row r="234" spans="2:25" x14ac:dyDescent="0.4">
      <c r="B234" s="1"/>
      <c r="R234" s="1"/>
      <c r="S234" s="1"/>
      <c r="T234" s="1"/>
      <c r="U234" s="1"/>
      <c r="V234" s="1"/>
      <c r="W234" s="1"/>
      <c r="X234" s="1"/>
      <c r="Y234" s="1"/>
    </row>
    <row r="235" spans="2:25" x14ac:dyDescent="0.4">
      <c r="B235" s="1"/>
      <c r="R235" s="1"/>
      <c r="S235" s="1"/>
      <c r="T235" s="1"/>
      <c r="U235" s="1"/>
      <c r="V235" s="1"/>
      <c r="W235" s="1"/>
      <c r="X235" s="1"/>
      <c r="Y235" s="1"/>
    </row>
    <row r="236" spans="2:25" x14ac:dyDescent="0.4">
      <c r="B236" s="1"/>
      <c r="R236" s="1"/>
      <c r="S236" s="1"/>
      <c r="T236" s="1"/>
      <c r="U236" s="1"/>
      <c r="V236" s="1"/>
      <c r="W236" s="1"/>
      <c r="X236" s="1"/>
      <c r="Y236" s="1"/>
    </row>
    <row r="237" spans="2:25" x14ac:dyDescent="0.4">
      <c r="B237" s="1"/>
      <c r="R237" s="1"/>
      <c r="S237" s="1"/>
      <c r="T237" s="1"/>
      <c r="U237" s="1"/>
      <c r="V237" s="1"/>
      <c r="W237" s="1"/>
      <c r="X237" s="1"/>
      <c r="Y237" s="1"/>
    </row>
    <row r="238" spans="2:25" x14ac:dyDescent="0.4">
      <c r="B238" s="1"/>
      <c r="R238" s="1"/>
      <c r="S238" s="1"/>
      <c r="T238" s="1"/>
      <c r="U238" s="1"/>
      <c r="V238" s="1"/>
      <c r="W238" s="1"/>
      <c r="X238" s="1"/>
      <c r="Y238" s="1"/>
    </row>
    <row r="239" spans="2:25" x14ac:dyDescent="0.4">
      <c r="B239" s="1"/>
      <c r="R239" s="1"/>
      <c r="S239" s="1"/>
      <c r="T239" s="1"/>
      <c r="U239" s="1"/>
      <c r="V239" s="1"/>
      <c r="W239" s="1"/>
      <c r="X239" s="1"/>
      <c r="Y239" s="1"/>
    </row>
    <row r="240" spans="2:25" x14ac:dyDescent="0.4">
      <c r="B240" s="1"/>
      <c r="R240" s="1"/>
      <c r="S240" s="1"/>
      <c r="T240" s="1"/>
      <c r="U240" s="1"/>
      <c r="V240" s="1"/>
      <c r="W240" s="1"/>
      <c r="X240" s="1"/>
      <c r="Y240" s="1"/>
    </row>
    <row r="241" spans="2:25" x14ac:dyDescent="0.4">
      <c r="B241" s="1"/>
      <c r="R241" s="1"/>
      <c r="S241" s="1"/>
      <c r="T241" s="1"/>
      <c r="U241" s="1"/>
      <c r="V241" s="1"/>
      <c r="W241" s="1"/>
      <c r="X241" s="1"/>
      <c r="Y241" s="1"/>
    </row>
    <row r="242" spans="2:25" x14ac:dyDescent="0.4">
      <c r="B242" s="1"/>
      <c r="R242" s="1"/>
      <c r="S242" s="1"/>
      <c r="T242" s="1"/>
      <c r="U242" s="1"/>
      <c r="V242" s="1"/>
      <c r="W242" s="1"/>
      <c r="X242" s="1"/>
      <c r="Y242" s="1"/>
    </row>
    <row r="243" spans="2:25" x14ac:dyDescent="0.4">
      <c r="B243" s="1"/>
      <c r="R243" s="1"/>
      <c r="S243" s="1"/>
      <c r="T243" s="1"/>
      <c r="U243" s="1"/>
      <c r="V243" s="1"/>
      <c r="W243" s="1"/>
      <c r="X243" s="1"/>
      <c r="Y243" s="1"/>
    </row>
    <row r="244" spans="2:25" x14ac:dyDescent="0.4">
      <c r="B244" s="1"/>
      <c r="R244" s="1"/>
      <c r="S244" s="1"/>
      <c r="T244" s="1"/>
      <c r="U244" s="1"/>
      <c r="V244" s="1"/>
      <c r="W244" s="1"/>
      <c r="X244" s="1"/>
      <c r="Y244" s="1"/>
    </row>
    <row r="245" spans="2:25" x14ac:dyDescent="0.4">
      <c r="B245" s="1"/>
      <c r="R245" s="1"/>
      <c r="S245" s="1"/>
      <c r="T245" s="1"/>
      <c r="U245" s="1"/>
      <c r="V245" s="1"/>
      <c r="W245" s="1"/>
      <c r="X245" s="1"/>
      <c r="Y245" s="1"/>
    </row>
    <row r="246" spans="2:25" x14ac:dyDescent="0.4">
      <c r="B246" s="1"/>
      <c r="R246" s="1"/>
      <c r="S246" s="1"/>
      <c r="T246" s="1"/>
      <c r="U246" s="1"/>
      <c r="V246" s="1"/>
      <c r="W246" s="1"/>
      <c r="X246" s="1"/>
      <c r="Y246" s="1"/>
    </row>
    <row r="247" spans="2:25" x14ac:dyDescent="0.4">
      <c r="B247" s="1"/>
      <c r="R247" s="1"/>
      <c r="S247" s="1"/>
      <c r="T247" s="1"/>
      <c r="U247" s="1"/>
      <c r="V247" s="1"/>
      <c r="W247" s="1"/>
      <c r="X247" s="1"/>
      <c r="Y247" s="1"/>
    </row>
    <row r="248" spans="2:25" x14ac:dyDescent="0.4">
      <c r="B248" s="1"/>
      <c r="R248" s="1"/>
      <c r="S248" s="1"/>
      <c r="T248" s="1"/>
      <c r="U248" s="1"/>
      <c r="V248" s="1"/>
      <c r="W248" s="1"/>
      <c r="X248" s="1"/>
      <c r="Y248" s="1"/>
    </row>
    <row r="249" spans="2:25" x14ac:dyDescent="0.4">
      <c r="B249" s="1"/>
      <c r="R249" s="1"/>
      <c r="S249" s="1"/>
      <c r="T249" s="1"/>
      <c r="U249" s="1"/>
      <c r="V249" s="1"/>
      <c r="W249" s="1"/>
      <c r="X249" s="1"/>
      <c r="Y249" s="1"/>
    </row>
    <row r="250" spans="2:25" x14ac:dyDescent="0.4">
      <c r="B250" s="1"/>
      <c r="R250" s="1"/>
      <c r="S250" s="1"/>
      <c r="T250" s="1"/>
      <c r="U250" s="1"/>
      <c r="V250" s="1"/>
      <c r="W250" s="1"/>
      <c r="X250" s="1"/>
      <c r="Y250" s="1"/>
    </row>
    <row r="251" spans="2:25" x14ac:dyDescent="0.4">
      <c r="B251" s="1"/>
      <c r="R251" s="1"/>
      <c r="S251" s="1"/>
      <c r="T251" s="1"/>
      <c r="U251" s="1"/>
      <c r="V251" s="1"/>
      <c r="W251" s="1"/>
      <c r="X251" s="1"/>
      <c r="Y251" s="1"/>
    </row>
    <row r="252" spans="2:25" x14ac:dyDescent="0.4">
      <c r="B252" s="1"/>
      <c r="R252" s="1"/>
      <c r="S252" s="1"/>
      <c r="T252" s="1"/>
      <c r="U252" s="1"/>
      <c r="V252" s="1"/>
      <c r="W252" s="1"/>
      <c r="X252" s="1"/>
      <c r="Y252" s="1"/>
    </row>
    <row r="253" spans="2:25" x14ac:dyDescent="0.4">
      <c r="B253" s="1"/>
      <c r="R253" s="1"/>
      <c r="S253" s="1"/>
      <c r="T253" s="1"/>
      <c r="U253" s="1"/>
      <c r="V253" s="1"/>
      <c r="W253" s="1"/>
      <c r="X253" s="1"/>
      <c r="Y253" s="1"/>
    </row>
    <row r="254" spans="2:25" x14ac:dyDescent="0.4">
      <c r="B254" s="1"/>
      <c r="R254" s="1"/>
      <c r="S254" s="1"/>
      <c r="T254" s="1"/>
      <c r="U254" s="1"/>
      <c r="V254" s="1"/>
      <c r="W254" s="1"/>
      <c r="X254" s="1"/>
      <c r="Y254" s="1"/>
    </row>
    <row r="255" spans="2:25" x14ac:dyDescent="0.4">
      <c r="B255" s="1"/>
      <c r="R255" s="1"/>
      <c r="S255" s="1"/>
      <c r="T255" s="1"/>
      <c r="U255" s="1"/>
      <c r="V255" s="1"/>
      <c r="W255" s="1"/>
      <c r="X255" s="1"/>
      <c r="Y255" s="1"/>
    </row>
    <row r="256" spans="2:25" x14ac:dyDescent="0.4">
      <c r="B256" s="1"/>
      <c r="R256" s="1"/>
      <c r="S256" s="1"/>
      <c r="T256" s="1"/>
      <c r="U256" s="1"/>
      <c r="V256" s="1"/>
      <c r="W256" s="1"/>
      <c r="X256" s="1"/>
      <c r="Y256" s="1"/>
    </row>
    <row r="257" spans="2:25" x14ac:dyDescent="0.4">
      <c r="B257" s="1"/>
      <c r="R257" s="1"/>
      <c r="S257" s="1"/>
      <c r="T257" s="1"/>
      <c r="U257" s="1"/>
      <c r="V257" s="1"/>
      <c r="W257" s="1"/>
      <c r="X257" s="1"/>
      <c r="Y257" s="1"/>
    </row>
    <row r="258" spans="2:25" x14ac:dyDescent="0.4">
      <c r="B258" s="1"/>
      <c r="R258" s="1"/>
      <c r="S258" s="1"/>
      <c r="T258" s="1"/>
      <c r="U258" s="1"/>
      <c r="V258" s="1"/>
      <c r="W258" s="1"/>
      <c r="X258" s="1"/>
      <c r="Y258" s="1"/>
    </row>
    <row r="259" spans="2:25" x14ac:dyDescent="0.4">
      <c r="B259" s="1"/>
      <c r="R259" s="1"/>
      <c r="S259" s="1"/>
      <c r="T259" s="1"/>
      <c r="U259" s="1"/>
      <c r="V259" s="1"/>
      <c r="W259" s="1"/>
      <c r="X259" s="1"/>
      <c r="Y259" s="1"/>
    </row>
    <row r="260" spans="2:25" x14ac:dyDescent="0.4">
      <c r="B260" s="1"/>
      <c r="R260" s="1"/>
      <c r="S260" s="1"/>
      <c r="T260" s="1"/>
      <c r="U260" s="1"/>
      <c r="V260" s="1"/>
      <c r="W260" s="1"/>
      <c r="X260" s="1"/>
      <c r="Y260" s="1"/>
    </row>
    <row r="261" spans="2:25" x14ac:dyDescent="0.4">
      <c r="B261" s="1"/>
      <c r="R261" s="1"/>
      <c r="S261" s="1"/>
      <c r="T261" s="1"/>
      <c r="U261" s="1"/>
      <c r="V261" s="1"/>
      <c r="W261" s="1"/>
      <c r="X261" s="1"/>
      <c r="Y261" s="1"/>
    </row>
    <row r="262" spans="2:25" x14ac:dyDescent="0.4">
      <c r="B262" s="1"/>
      <c r="R262" s="1"/>
      <c r="S262" s="1"/>
      <c r="T262" s="1"/>
      <c r="U262" s="1"/>
      <c r="V262" s="1"/>
      <c r="W262" s="1"/>
      <c r="X262" s="1"/>
      <c r="Y262" s="1"/>
    </row>
    <row r="263" spans="2:25" x14ac:dyDescent="0.4">
      <c r="B263" s="1"/>
      <c r="R263" s="1"/>
      <c r="S263" s="1"/>
      <c r="T263" s="1"/>
      <c r="U263" s="1"/>
      <c r="V263" s="1"/>
      <c r="W263" s="1"/>
      <c r="X263" s="1"/>
      <c r="Y263" s="1"/>
    </row>
    <row r="264" spans="2:25" x14ac:dyDescent="0.4">
      <c r="B264" s="1"/>
      <c r="R264" s="1"/>
      <c r="S264" s="1"/>
      <c r="T264" s="1"/>
      <c r="U264" s="1"/>
      <c r="V264" s="1"/>
      <c r="W264" s="1"/>
      <c r="X264" s="1"/>
      <c r="Y264" s="1"/>
    </row>
    <row r="265" spans="2:25" x14ac:dyDescent="0.4">
      <c r="B265" s="1"/>
      <c r="R265" s="1"/>
      <c r="S265" s="1"/>
      <c r="T265" s="1"/>
      <c r="U265" s="1"/>
      <c r="V265" s="1"/>
      <c r="W265" s="1"/>
      <c r="X265" s="1"/>
      <c r="Y265" s="1"/>
    </row>
    <row r="266" spans="2:25" x14ac:dyDescent="0.4">
      <c r="B266" s="1"/>
      <c r="R266" s="1"/>
      <c r="S266" s="1"/>
      <c r="T266" s="1"/>
      <c r="U266" s="1"/>
      <c r="V266" s="1"/>
      <c r="W266" s="1"/>
      <c r="X266" s="1"/>
      <c r="Y266" s="1"/>
    </row>
    <row r="267" spans="2:25" x14ac:dyDescent="0.4">
      <c r="B267" s="1"/>
      <c r="R267" s="1"/>
      <c r="S267" s="1"/>
      <c r="T267" s="1"/>
      <c r="U267" s="1"/>
      <c r="V267" s="1"/>
      <c r="W267" s="1"/>
      <c r="X267" s="1"/>
      <c r="Y267" s="1"/>
    </row>
    <row r="268" spans="2:25" x14ac:dyDescent="0.4">
      <c r="B268" s="1"/>
      <c r="R268" s="1"/>
      <c r="S268" s="1"/>
      <c r="T268" s="1"/>
      <c r="U268" s="1"/>
      <c r="V268" s="1"/>
      <c r="W268" s="1"/>
      <c r="X268" s="1"/>
      <c r="Y268" s="1"/>
    </row>
    <row r="269" spans="2:25" x14ac:dyDescent="0.4">
      <c r="B269" s="1"/>
      <c r="R269" s="1"/>
      <c r="S269" s="1"/>
      <c r="T269" s="1"/>
      <c r="U269" s="1"/>
      <c r="V269" s="1"/>
      <c r="W269" s="1"/>
      <c r="X269" s="1"/>
      <c r="Y269" s="1"/>
    </row>
    <row r="270" spans="2:25" x14ac:dyDescent="0.4">
      <c r="B270" s="1"/>
      <c r="R270" s="1"/>
      <c r="S270" s="1"/>
      <c r="T270" s="1"/>
      <c r="U270" s="1"/>
      <c r="V270" s="1"/>
      <c r="W270" s="1"/>
      <c r="X270" s="1"/>
      <c r="Y270" s="1"/>
    </row>
    <row r="271" spans="2:25" x14ac:dyDescent="0.4">
      <c r="B271" s="1"/>
      <c r="R271" s="1"/>
      <c r="S271" s="1"/>
      <c r="T271" s="1"/>
      <c r="U271" s="1"/>
      <c r="V271" s="1"/>
      <c r="W271" s="1"/>
      <c r="X271" s="1"/>
      <c r="Y271" s="1"/>
    </row>
    <row r="272" spans="2:25" x14ac:dyDescent="0.4">
      <c r="B272" s="1"/>
      <c r="R272" s="1"/>
      <c r="S272" s="1"/>
      <c r="T272" s="1"/>
      <c r="U272" s="1"/>
      <c r="V272" s="1"/>
      <c r="W272" s="1"/>
      <c r="X272" s="1"/>
      <c r="Y272" s="1"/>
    </row>
    <row r="273" spans="2:25" x14ac:dyDescent="0.4">
      <c r="B273" s="1"/>
      <c r="R273" s="1"/>
      <c r="S273" s="1"/>
      <c r="T273" s="1"/>
      <c r="U273" s="1"/>
      <c r="V273" s="1"/>
      <c r="W273" s="1"/>
      <c r="X273" s="1"/>
      <c r="Y273" s="1"/>
    </row>
    <row r="274" spans="2:25" x14ac:dyDescent="0.4">
      <c r="B274" s="1"/>
      <c r="R274" s="1"/>
      <c r="S274" s="1"/>
      <c r="T274" s="1"/>
      <c r="U274" s="1"/>
      <c r="V274" s="1"/>
      <c r="W274" s="1"/>
      <c r="X274" s="1"/>
      <c r="Y274" s="1"/>
    </row>
    <row r="275" spans="2:25" x14ac:dyDescent="0.4">
      <c r="B275" s="1"/>
      <c r="R275" s="1"/>
      <c r="S275" s="1"/>
      <c r="T275" s="1"/>
      <c r="U275" s="1"/>
      <c r="V275" s="1"/>
      <c r="W275" s="1"/>
      <c r="X275" s="1"/>
      <c r="Y275" s="1"/>
    </row>
    <row r="276" spans="2:25" x14ac:dyDescent="0.4">
      <c r="B276" s="1"/>
      <c r="R276" s="1"/>
      <c r="S276" s="1"/>
      <c r="T276" s="1"/>
      <c r="U276" s="1"/>
      <c r="V276" s="1"/>
      <c r="W276" s="1"/>
      <c r="X276" s="1"/>
      <c r="Y276" s="1"/>
    </row>
    <row r="277" spans="2:25" x14ac:dyDescent="0.4">
      <c r="B277" s="1"/>
      <c r="R277" s="1"/>
      <c r="S277" s="1"/>
      <c r="T277" s="1"/>
      <c r="U277" s="1"/>
      <c r="V277" s="1"/>
      <c r="W277" s="1"/>
      <c r="X277" s="1"/>
      <c r="Y277" s="1"/>
    </row>
    <row r="278" spans="2:25" x14ac:dyDescent="0.4">
      <c r="B278" s="1"/>
      <c r="R278" s="1"/>
      <c r="S278" s="1"/>
      <c r="T278" s="1"/>
      <c r="U278" s="1"/>
      <c r="V278" s="1"/>
      <c r="W278" s="1"/>
      <c r="X278" s="1"/>
      <c r="Y278" s="1"/>
    </row>
    <row r="279" spans="2:25" x14ac:dyDescent="0.4">
      <c r="B279" s="1"/>
      <c r="R279" s="1"/>
      <c r="S279" s="1"/>
      <c r="T279" s="1"/>
      <c r="U279" s="1"/>
      <c r="V279" s="1"/>
      <c r="W279" s="1"/>
      <c r="X279" s="1"/>
      <c r="Y279" s="1"/>
    </row>
    <row r="280" spans="2:25" x14ac:dyDescent="0.4">
      <c r="B280" s="1"/>
      <c r="R280" s="1"/>
      <c r="S280" s="1"/>
      <c r="T280" s="1"/>
      <c r="U280" s="1"/>
      <c r="V280" s="1"/>
      <c r="W280" s="1"/>
      <c r="X280" s="1"/>
      <c r="Y280" s="1"/>
    </row>
    <row r="281" spans="2:25" x14ac:dyDescent="0.4">
      <c r="B281" s="1"/>
      <c r="R281" s="1"/>
      <c r="S281" s="1"/>
      <c r="T281" s="1"/>
      <c r="U281" s="1"/>
      <c r="V281" s="1"/>
      <c r="W281" s="1"/>
      <c r="X281" s="1"/>
      <c r="Y281" s="1"/>
    </row>
    <row r="282" spans="2:25" x14ac:dyDescent="0.4">
      <c r="B282" s="1"/>
      <c r="R282" s="1"/>
      <c r="S282" s="1"/>
      <c r="T282" s="1"/>
      <c r="U282" s="1"/>
      <c r="V282" s="1"/>
      <c r="W282" s="1"/>
      <c r="X282" s="1"/>
      <c r="Y282" s="1"/>
    </row>
    <row r="283" spans="2:25" x14ac:dyDescent="0.4">
      <c r="B283" s="1"/>
      <c r="R283" s="1"/>
      <c r="S283" s="1"/>
      <c r="T283" s="1"/>
      <c r="U283" s="1"/>
      <c r="V283" s="1"/>
      <c r="W283" s="1"/>
      <c r="X283" s="1"/>
      <c r="Y283" s="1"/>
    </row>
    <row r="284" spans="2:25" x14ac:dyDescent="0.4">
      <c r="B284" s="1"/>
      <c r="R284" s="1"/>
      <c r="S284" s="1"/>
      <c r="T284" s="1"/>
      <c r="U284" s="1"/>
      <c r="V284" s="1"/>
      <c r="W284" s="1"/>
      <c r="X284" s="1"/>
      <c r="Y284" s="1"/>
    </row>
    <row r="285" spans="2:25" x14ac:dyDescent="0.4">
      <c r="B285" s="1"/>
      <c r="R285" s="1"/>
      <c r="S285" s="1"/>
      <c r="T285" s="1"/>
      <c r="U285" s="1"/>
      <c r="V285" s="1"/>
      <c r="W285" s="1"/>
      <c r="X285" s="1"/>
      <c r="Y285" s="1"/>
    </row>
    <row r="286" spans="2:25" x14ac:dyDescent="0.4">
      <c r="B286" s="1"/>
      <c r="R286" s="1"/>
      <c r="S286" s="1"/>
      <c r="T286" s="1"/>
      <c r="U286" s="1"/>
      <c r="V286" s="1"/>
      <c r="W286" s="1"/>
      <c r="X286" s="1"/>
      <c r="Y286" s="1"/>
    </row>
    <row r="287" spans="2:25" x14ac:dyDescent="0.4">
      <c r="B287" s="1"/>
      <c r="R287" s="1"/>
      <c r="S287" s="1"/>
      <c r="T287" s="1"/>
      <c r="U287" s="1"/>
      <c r="V287" s="1"/>
      <c r="W287" s="1"/>
      <c r="X287" s="1"/>
      <c r="Y287" s="1"/>
    </row>
    <row r="288" spans="2:25" x14ac:dyDescent="0.4">
      <c r="B288" s="1"/>
      <c r="R288" s="1"/>
      <c r="S288" s="1"/>
      <c r="T288" s="1"/>
      <c r="U288" s="1"/>
      <c r="V288" s="1"/>
      <c r="W288" s="1"/>
      <c r="X288" s="1"/>
      <c r="Y288" s="1"/>
    </row>
    <row r="289" spans="2:25" x14ac:dyDescent="0.4">
      <c r="B289" s="1"/>
      <c r="R289" s="1"/>
      <c r="S289" s="1"/>
      <c r="T289" s="1"/>
      <c r="U289" s="1"/>
      <c r="V289" s="1"/>
      <c r="W289" s="1"/>
      <c r="X289" s="1"/>
      <c r="Y289" s="1"/>
    </row>
    <row r="290" spans="2:25" x14ac:dyDescent="0.4">
      <c r="B290" s="1"/>
      <c r="R290" s="1"/>
      <c r="S290" s="1"/>
      <c r="T290" s="1"/>
      <c r="U290" s="1"/>
      <c r="V290" s="1"/>
      <c r="W290" s="1"/>
      <c r="X290" s="1"/>
      <c r="Y290" s="1"/>
    </row>
    <row r="291" spans="2:25" x14ac:dyDescent="0.4">
      <c r="B291" s="1"/>
      <c r="R291" s="1"/>
      <c r="S291" s="1"/>
      <c r="T291" s="1"/>
      <c r="U291" s="1"/>
      <c r="V291" s="1"/>
      <c r="W291" s="1"/>
      <c r="X291" s="1"/>
      <c r="Y291" s="1"/>
    </row>
    <row r="292" spans="2:25" x14ac:dyDescent="0.4">
      <c r="B292" s="1"/>
      <c r="R292" s="1"/>
      <c r="S292" s="1"/>
      <c r="T292" s="1"/>
      <c r="U292" s="1"/>
      <c r="V292" s="1"/>
      <c r="W292" s="1"/>
      <c r="X292" s="1"/>
      <c r="Y292" s="1"/>
    </row>
    <row r="293" spans="2:25" x14ac:dyDescent="0.4">
      <c r="B293" s="1"/>
      <c r="R293" s="1"/>
      <c r="S293" s="1"/>
      <c r="T293" s="1"/>
      <c r="U293" s="1"/>
      <c r="V293" s="1"/>
      <c r="W293" s="1"/>
      <c r="X293" s="1"/>
      <c r="Y293" s="1"/>
    </row>
    <row r="294" spans="2:25" x14ac:dyDescent="0.4">
      <c r="B294" s="1"/>
      <c r="R294" s="1"/>
      <c r="S294" s="1"/>
      <c r="T294" s="1"/>
      <c r="U294" s="1"/>
      <c r="V294" s="1"/>
      <c r="W294" s="1"/>
      <c r="X294" s="1"/>
      <c r="Y294" s="1"/>
    </row>
    <row r="295" spans="2:25" x14ac:dyDescent="0.4">
      <c r="B295" s="1"/>
      <c r="R295" s="1"/>
      <c r="S295" s="1"/>
      <c r="T295" s="1"/>
      <c r="U295" s="1"/>
      <c r="V295" s="1"/>
      <c r="W295" s="1"/>
      <c r="X295" s="1"/>
      <c r="Y295" s="1"/>
    </row>
    <row r="296" spans="2:25" x14ac:dyDescent="0.4">
      <c r="B296" s="1"/>
      <c r="R296" s="1"/>
      <c r="S296" s="1"/>
      <c r="T296" s="1"/>
      <c r="U296" s="1"/>
      <c r="V296" s="1"/>
      <c r="W296" s="1"/>
      <c r="X296" s="1"/>
      <c r="Y296" s="1"/>
    </row>
    <row r="297" spans="2:25" x14ac:dyDescent="0.4">
      <c r="B297" s="1"/>
      <c r="R297" s="1"/>
      <c r="S297" s="1"/>
      <c r="T297" s="1"/>
      <c r="U297" s="1"/>
      <c r="V297" s="1"/>
      <c r="W297" s="1"/>
      <c r="X297" s="1"/>
      <c r="Y297" s="1"/>
    </row>
    <row r="298" spans="2:25" x14ac:dyDescent="0.4">
      <c r="B298" s="1"/>
      <c r="R298" s="1"/>
      <c r="S298" s="1"/>
      <c r="T298" s="1"/>
      <c r="U298" s="1"/>
      <c r="V298" s="1"/>
      <c r="W298" s="1"/>
      <c r="X298" s="1"/>
      <c r="Y298" s="1"/>
    </row>
    <row r="299" spans="2:25" x14ac:dyDescent="0.4">
      <c r="B299" s="1"/>
      <c r="R299" s="1"/>
      <c r="S299" s="1"/>
      <c r="T299" s="1"/>
      <c r="U299" s="1"/>
      <c r="V299" s="1"/>
      <c r="W299" s="1"/>
      <c r="X299" s="1"/>
      <c r="Y299" s="1"/>
    </row>
    <row r="300" spans="2:25" x14ac:dyDescent="0.4">
      <c r="B300" s="1"/>
      <c r="R300" s="1"/>
      <c r="S300" s="1"/>
      <c r="T300" s="1"/>
      <c r="U300" s="1"/>
      <c r="V300" s="1"/>
      <c r="W300" s="1"/>
      <c r="X300" s="1"/>
      <c r="Y300" s="1"/>
    </row>
    <row r="301" spans="2:25" x14ac:dyDescent="0.4">
      <c r="B301" s="1"/>
      <c r="R301" s="1"/>
      <c r="S301" s="1"/>
      <c r="T301" s="1"/>
      <c r="U301" s="1"/>
      <c r="V301" s="1"/>
      <c r="W301" s="1"/>
      <c r="X301" s="1"/>
      <c r="Y301" s="1"/>
    </row>
    <row r="302" spans="2:25" x14ac:dyDescent="0.4">
      <c r="B302" s="1"/>
      <c r="R302" s="1"/>
      <c r="S302" s="1"/>
      <c r="T302" s="1"/>
      <c r="U302" s="1"/>
      <c r="V302" s="1"/>
      <c r="W302" s="1"/>
      <c r="X302" s="1"/>
      <c r="Y302" s="1"/>
    </row>
    <row r="303" spans="2:25" x14ac:dyDescent="0.4">
      <c r="B303" s="1"/>
      <c r="R303" s="1"/>
      <c r="S303" s="1"/>
      <c r="T303" s="1"/>
      <c r="U303" s="1"/>
      <c r="V303" s="1"/>
      <c r="W303" s="1"/>
      <c r="X303" s="1"/>
      <c r="Y303" s="1"/>
    </row>
    <row r="304" spans="2:25" x14ac:dyDescent="0.4">
      <c r="B304" s="1"/>
      <c r="R304" s="1"/>
      <c r="S304" s="1"/>
      <c r="T304" s="1"/>
      <c r="U304" s="1"/>
      <c r="V304" s="1"/>
      <c r="W304" s="1"/>
      <c r="X304" s="1"/>
      <c r="Y304" s="1"/>
    </row>
    <row r="305" spans="2:25" x14ac:dyDescent="0.4">
      <c r="B305" s="1"/>
      <c r="R305" s="1"/>
      <c r="S305" s="1"/>
      <c r="T305" s="1"/>
      <c r="U305" s="1"/>
      <c r="V305" s="1"/>
      <c r="W305" s="1"/>
      <c r="X305" s="1"/>
      <c r="Y305" s="1"/>
    </row>
    <row r="306" spans="2:25" x14ac:dyDescent="0.4">
      <c r="B306" s="1"/>
      <c r="R306" s="1"/>
      <c r="S306" s="1"/>
      <c r="T306" s="1"/>
      <c r="U306" s="1"/>
      <c r="V306" s="1"/>
      <c r="W306" s="1"/>
      <c r="X306" s="1"/>
      <c r="Y306" s="1"/>
    </row>
    <row r="307" spans="2:25" x14ac:dyDescent="0.4">
      <c r="B307" s="1"/>
      <c r="R307" s="1"/>
      <c r="S307" s="1"/>
      <c r="T307" s="1"/>
      <c r="U307" s="1"/>
      <c r="V307" s="1"/>
      <c r="W307" s="1"/>
      <c r="X307" s="1"/>
      <c r="Y307" s="1"/>
    </row>
    <row r="308" spans="2:25" x14ac:dyDescent="0.4">
      <c r="B308" s="1"/>
      <c r="R308" s="1"/>
      <c r="S308" s="1"/>
      <c r="T308" s="1"/>
      <c r="U308" s="1"/>
      <c r="V308" s="1"/>
      <c r="W308" s="1"/>
      <c r="X308" s="1"/>
      <c r="Y308" s="1"/>
    </row>
    <row r="309" spans="2:25" x14ac:dyDescent="0.4">
      <c r="B309" s="1"/>
      <c r="R309" s="1"/>
      <c r="S309" s="1"/>
      <c r="T309" s="1"/>
      <c r="U309" s="1"/>
      <c r="V309" s="1"/>
      <c r="W309" s="1"/>
      <c r="X309" s="1"/>
      <c r="Y309" s="1"/>
    </row>
    <row r="310" spans="2:25" x14ac:dyDescent="0.4">
      <c r="B310" s="1"/>
      <c r="R310" s="1"/>
      <c r="S310" s="1"/>
      <c r="T310" s="1"/>
      <c r="U310" s="1"/>
      <c r="V310" s="1"/>
      <c r="W310" s="1"/>
      <c r="X310" s="1"/>
      <c r="Y310" s="1"/>
    </row>
    <row r="311" spans="2:25" x14ac:dyDescent="0.4">
      <c r="B311" s="1"/>
      <c r="R311" s="1"/>
      <c r="S311" s="1"/>
      <c r="T311" s="1"/>
      <c r="U311" s="1"/>
      <c r="V311" s="1"/>
      <c r="W311" s="1"/>
      <c r="X311" s="1"/>
      <c r="Y311" s="1"/>
    </row>
    <row r="312" spans="2:25" x14ac:dyDescent="0.4">
      <c r="B312" s="1"/>
      <c r="R312" s="1"/>
      <c r="S312" s="1"/>
      <c r="T312" s="1"/>
      <c r="U312" s="1"/>
      <c r="V312" s="1"/>
      <c r="W312" s="1"/>
      <c r="X312" s="1"/>
      <c r="Y312" s="1"/>
    </row>
    <row r="313" spans="2:25" x14ac:dyDescent="0.4">
      <c r="B313" s="1"/>
      <c r="R313" s="1"/>
      <c r="S313" s="1"/>
      <c r="T313" s="1"/>
      <c r="U313" s="1"/>
      <c r="V313" s="1"/>
      <c r="W313" s="1"/>
      <c r="X313" s="1"/>
      <c r="Y313" s="1"/>
    </row>
    <row r="314" spans="2:25" x14ac:dyDescent="0.4">
      <c r="B314" s="1"/>
      <c r="R314" s="1"/>
      <c r="S314" s="1"/>
      <c r="T314" s="1"/>
      <c r="U314" s="1"/>
      <c r="V314" s="1"/>
      <c r="W314" s="1"/>
      <c r="X314" s="1"/>
      <c r="Y314" s="1"/>
    </row>
    <row r="315" spans="2:25" x14ac:dyDescent="0.4">
      <c r="B315" s="1"/>
      <c r="R315" s="1"/>
      <c r="S315" s="1"/>
      <c r="T315" s="1"/>
      <c r="U315" s="1"/>
      <c r="V315" s="1"/>
      <c r="W315" s="1"/>
      <c r="X315" s="1"/>
      <c r="Y315" s="1"/>
    </row>
    <row r="316" spans="2:25" x14ac:dyDescent="0.4">
      <c r="B316" s="1"/>
      <c r="R316" s="1"/>
      <c r="S316" s="1"/>
      <c r="T316" s="1"/>
      <c r="U316" s="1"/>
      <c r="V316" s="1"/>
      <c r="W316" s="1"/>
      <c r="X316" s="1"/>
      <c r="Y316" s="1"/>
    </row>
    <row r="317" spans="2:25" x14ac:dyDescent="0.4">
      <c r="B317" s="1"/>
      <c r="R317" s="1"/>
      <c r="S317" s="1"/>
      <c r="T317" s="1"/>
      <c r="U317" s="1"/>
      <c r="V317" s="1"/>
      <c r="W317" s="1"/>
      <c r="X317" s="1"/>
      <c r="Y317" s="1"/>
    </row>
    <row r="318" spans="2:25" x14ac:dyDescent="0.4">
      <c r="B318" s="1"/>
      <c r="R318" s="1"/>
      <c r="S318" s="1"/>
      <c r="T318" s="1"/>
      <c r="U318" s="1"/>
      <c r="V318" s="1"/>
      <c r="W318" s="1"/>
      <c r="X318" s="1"/>
      <c r="Y318" s="1"/>
    </row>
    <row r="319" spans="2:25" x14ac:dyDescent="0.4">
      <c r="B319" s="1"/>
      <c r="R319" s="1"/>
      <c r="S319" s="1"/>
      <c r="T319" s="1"/>
      <c r="U319" s="1"/>
      <c r="V319" s="1"/>
      <c r="W319" s="1"/>
      <c r="X319" s="1"/>
      <c r="Y319" s="1"/>
    </row>
    <row r="320" spans="2:25" x14ac:dyDescent="0.4">
      <c r="B320" s="1"/>
      <c r="R320" s="1"/>
      <c r="S320" s="1"/>
      <c r="T320" s="1"/>
      <c r="U320" s="1"/>
      <c r="V320" s="1"/>
      <c r="W320" s="1"/>
      <c r="X320" s="1"/>
      <c r="Y320" s="1"/>
    </row>
    <row r="321" spans="2:25" x14ac:dyDescent="0.4">
      <c r="B321" s="1"/>
      <c r="R321" s="1"/>
      <c r="S321" s="1"/>
      <c r="T321" s="1"/>
      <c r="U321" s="1"/>
      <c r="V321" s="1"/>
      <c r="W321" s="1"/>
      <c r="X321" s="1"/>
      <c r="Y321" s="1"/>
    </row>
    <row r="322" spans="2:25" x14ac:dyDescent="0.4">
      <c r="B322" s="1"/>
      <c r="R322" s="1"/>
      <c r="S322" s="1"/>
      <c r="T322" s="1"/>
      <c r="U322" s="1"/>
      <c r="V322" s="1"/>
      <c r="W322" s="1"/>
      <c r="X322" s="1"/>
      <c r="Y322" s="1"/>
    </row>
    <row r="323" spans="2:25" x14ac:dyDescent="0.4">
      <c r="B323" s="1"/>
      <c r="R323" s="1"/>
      <c r="S323" s="1"/>
      <c r="T323" s="1"/>
      <c r="U323" s="1"/>
      <c r="V323" s="1"/>
      <c r="W323" s="1"/>
      <c r="X323" s="1"/>
      <c r="Y323" s="1"/>
    </row>
    <row r="324" spans="2:25" x14ac:dyDescent="0.4">
      <c r="B324" s="1"/>
      <c r="R324" s="1"/>
      <c r="S324" s="1"/>
      <c r="T324" s="1"/>
      <c r="U324" s="1"/>
      <c r="V324" s="1"/>
      <c r="W324" s="1"/>
      <c r="X324" s="1"/>
      <c r="Y324" s="1"/>
    </row>
    <row r="325" spans="2:25" x14ac:dyDescent="0.4">
      <c r="B325" s="1"/>
      <c r="R325" s="1"/>
      <c r="S325" s="1"/>
      <c r="T325" s="1"/>
      <c r="U325" s="1"/>
      <c r="V325" s="1"/>
      <c r="W325" s="1"/>
      <c r="X325" s="1"/>
      <c r="Y325" s="1"/>
    </row>
    <row r="326" spans="2:25" x14ac:dyDescent="0.4">
      <c r="B326" s="1"/>
      <c r="R326" s="1"/>
      <c r="S326" s="1"/>
      <c r="T326" s="1"/>
      <c r="U326" s="1"/>
      <c r="V326" s="1"/>
      <c r="W326" s="1"/>
      <c r="X326" s="1"/>
      <c r="Y326" s="1"/>
    </row>
    <row r="327" spans="2:25" x14ac:dyDescent="0.4">
      <c r="B327" s="1"/>
      <c r="R327" s="1"/>
      <c r="S327" s="1"/>
      <c r="T327" s="1"/>
      <c r="U327" s="1"/>
      <c r="V327" s="1"/>
      <c r="W327" s="1"/>
      <c r="X327" s="1"/>
      <c r="Y327" s="1"/>
    </row>
    <row r="328" spans="2:25" x14ac:dyDescent="0.4">
      <c r="B328" s="1"/>
      <c r="R328" s="1"/>
      <c r="S328" s="1"/>
      <c r="T328" s="1"/>
      <c r="U328" s="1"/>
      <c r="V328" s="1"/>
      <c r="W328" s="1"/>
      <c r="X328" s="1"/>
      <c r="Y328" s="1"/>
    </row>
    <row r="329" spans="2:25" x14ac:dyDescent="0.4">
      <c r="B329" s="1"/>
      <c r="R329" s="1"/>
      <c r="S329" s="1"/>
      <c r="T329" s="1"/>
      <c r="U329" s="1"/>
      <c r="V329" s="1"/>
      <c r="W329" s="1"/>
      <c r="X329" s="1"/>
      <c r="Y329" s="1"/>
    </row>
    <row r="330" spans="2:25" x14ac:dyDescent="0.4">
      <c r="B330" s="1"/>
      <c r="R330" s="1"/>
      <c r="S330" s="1"/>
      <c r="T330" s="1"/>
      <c r="U330" s="1"/>
      <c r="V330" s="1"/>
      <c r="W330" s="1"/>
      <c r="X330" s="1"/>
      <c r="Y330" s="1"/>
    </row>
    <row r="331" spans="2:25" x14ac:dyDescent="0.4">
      <c r="B331" s="1"/>
      <c r="R331" s="1"/>
      <c r="S331" s="1"/>
      <c r="T331" s="1"/>
      <c r="U331" s="1"/>
      <c r="V331" s="1"/>
      <c r="W331" s="1"/>
      <c r="X331" s="1"/>
      <c r="Y331" s="1"/>
    </row>
    <row r="332" spans="2:25" x14ac:dyDescent="0.4">
      <c r="B332" s="1"/>
      <c r="R332" s="1"/>
      <c r="S332" s="1"/>
      <c r="T332" s="1"/>
      <c r="U332" s="1"/>
      <c r="V332" s="1"/>
      <c r="W332" s="1"/>
      <c r="X332" s="1"/>
      <c r="Y332" s="1"/>
    </row>
    <row r="333" spans="2:25" x14ac:dyDescent="0.4">
      <c r="B333" s="1"/>
      <c r="R333" s="1"/>
      <c r="S333" s="1"/>
      <c r="T333" s="1"/>
      <c r="U333" s="1"/>
      <c r="V333" s="1"/>
      <c r="W333" s="1"/>
      <c r="X333" s="1"/>
      <c r="Y333" s="1"/>
    </row>
    <row r="334" spans="2:25" x14ac:dyDescent="0.4">
      <c r="B334" s="1"/>
      <c r="R334" s="1"/>
      <c r="S334" s="1"/>
      <c r="T334" s="1"/>
      <c r="U334" s="1"/>
      <c r="V334" s="1"/>
      <c r="W334" s="1"/>
      <c r="X334" s="1"/>
      <c r="Y334" s="1"/>
    </row>
    <row r="335" spans="2:25" x14ac:dyDescent="0.4">
      <c r="B335" s="1"/>
      <c r="R335" s="1"/>
      <c r="S335" s="1"/>
      <c r="T335" s="1"/>
      <c r="U335" s="1"/>
      <c r="V335" s="1"/>
      <c r="W335" s="1"/>
      <c r="X335" s="1"/>
      <c r="Y335" s="1"/>
    </row>
    <row r="336" spans="2:25" x14ac:dyDescent="0.4">
      <c r="B336" s="1"/>
      <c r="R336" s="1"/>
      <c r="S336" s="1"/>
      <c r="T336" s="1"/>
      <c r="U336" s="1"/>
      <c r="V336" s="1"/>
      <c r="W336" s="1"/>
      <c r="X336" s="1"/>
      <c r="Y336" s="1"/>
    </row>
    <row r="337" spans="2:25" x14ac:dyDescent="0.4">
      <c r="B337" s="1"/>
      <c r="R337" s="1"/>
      <c r="S337" s="1"/>
      <c r="T337" s="1"/>
      <c r="U337" s="1"/>
      <c r="V337" s="1"/>
      <c r="W337" s="1"/>
      <c r="X337" s="1"/>
      <c r="Y337" s="1"/>
    </row>
    <row r="338" spans="2:25" x14ac:dyDescent="0.4">
      <c r="B338" s="1"/>
      <c r="R338" s="1"/>
      <c r="S338" s="1"/>
      <c r="T338" s="1"/>
      <c r="U338" s="1"/>
      <c r="V338" s="1"/>
      <c r="W338" s="1"/>
      <c r="X338" s="1"/>
      <c r="Y338" s="1"/>
    </row>
    <row r="339" spans="2:25" x14ac:dyDescent="0.4">
      <c r="B339" s="1"/>
      <c r="R339" s="1"/>
      <c r="S339" s="1"/>
      <c r="T339" s="1"/>
      <c r="U339" s="1"/>
      <c r="V339" s="1"/>
      <c r="W339" s="1"/>
      <c r="X339" s="1"/>
      <c r="Y339" s="1"/>
    </row>
    <row r="340" spans="2:25" x14ac:dyDescent="0.4">
      <c r="B340" s="1"/>
      <c r="R340" s="1"/>
      <c r="S340" s="1"/>
      <c r="T340" s="1"/>
      <c r="U340" s="1"/>
      <c r="V340" s="1"/>
      <c r="W340" s="1"/>
      <c r="X340" s="1"/>
      <c r="Y340" s="1"/>
    </row>
    <row r="341" spans="2:25" x14ac:dyDescent="0.4">
      <c r="B341" s="1"/>
      <c r="R341" s="1"/>
      <c r="S341" s="1"/>
      <c r="T341" s="1"/>
      <c r="U341" s="1"/>
      <c r="V341" s="1"/>
      <c r="W341" s="1"/>
      <c r="X341" s="1"/>
      <c r="Y341" s="1"/>
    </row>
    <row r="342" spans="2:25" x14ac:dyDescent="0.4">
      <c r="B342" s="1"/>
      <c r="R342" s="1"/>
      <c r="S342" s="1"/>
      <c r="T342" s="1"/>
      <c r="U342" s="1"/>
      <c r="V342" s="1"/>
      <c r="W342" s="1"/>
      <c r="X342" s="1"/>
      <c r="Y342" s="1"/>
    </row>
    <row r="343" spans="2:25" x14ac:dyDescent="0.4">
      <c r="B343" s="1"/>
      <c r="R343" s="1"/>
      <c r="S343" s="1"/>
      <c r="T343" s="1"/>
      <c r="U343" s="1"/>
      <c r="V343" s="1"/>
      <c r="W343" s="1"/>
      <c r="X343" s="1"/>
      <c r="Y343" s="1"/>
    </row>
    <row r="344" spans="2:25" x14ac:dyDescent="0.4">
      <c r="B344" s="1"/>
      <c r="R344" s="1"/>
      <c r="S344" s="1"/>
      <c r="T344" s="1"/>
      <c r="U344" s="1"/>
      <c r="V344" s="1"/>
      <c r="W344" s="1"/>
      <c r="X344" s="1"/>
      <c r="Y344" s="1"/>
    </row>
    <row r="345" spans="2:25" x14ac:dyDescent="0.4">
      <c r="B345" s="1"/>
      <c r="R345" s="1"/>
      <c r="S345" s="1"/>
      <c r="T345" s="1"/>
      <c r="U345" s="1"/>
      <c r="V345" s="1"/>
      <c r="W345" s="1"/>
      <c r="X345" s="1"/>
      <c r="Y345" s="1"/>
    </row>
    <row r="346" spans="2:25" x14ac:dyDescent="0.4">
      <c r="B346" s="1"/>
      <c r="R346" s="1"/>
      <c r="S346" s="1"/>
      <c r="T346" s="1"/>
      <c r="U346" s="1"/>
      <c r="V346" s="1"/>
      <c r="W346" s="1"/>
      <c r="X346" s="1"/>
      <c r="Y346" s="1"/>
    </row>
    <row r="347" spans="2:25" x14ac:dyDescent="0.4">
      <c r="B347" s="1"/>
      <c r="R347" s="1"/>
      <c r="S347" s="1"/>
      <c r="T347" s="1"/>
      <c r="U347" s="1"/>
      <c r="V347" s="1"/>
      <c r="W347" s="1"/>
      <c r="X347" s="1"/>
      <c r="Y347" s="1"/>
    </row>
    <row r="348" spans="2:25" x14ac:dyDescent="0.4">
      <c r="B348" s="1"/>
      <c r="R348" s="1"/>
      <c r="S348" s="1"/>
      <c r="T348" s="1"/>
      <c r="U348" s="1"/>
      <c r="V348" s="1"/>
      <c r="W348" s="1"/>
      <c r="X348" s="1"/>
      <c r="Y348" s="1"/>
    </row>
    <row r="349" spans="2:25" x14ac:dyDescent="0.4">
      <c r="B349" s="1"/>
      <c r="R349" s="1"/>
      <c r="S349" s="1"/>
      <c r="T349" s="1"/>
      <c r="U349" s="1"/>
      <c r="V349" s="1"/>
      <c r="W349" s="1"/>
      <c r="X349" s="1"/>
      <c r="Y349" s="1"/>
    </row>
    <row r="350" spans="2:25" x14ac:dyDescent="0.4">
      <c r="B350" s="1"/>
      <c r="R350" s="1"/>
      <c r="S350" s="1"/>
      <c r="T350" s="1"/>
      <c r="U350" s="1"/>
      <c r="V350" s="1"/>
      <c r="W350" s="1"/>
      <c r="X350" s="1"/>
      <c r="Y350" s="1"/>
    </row>
    <row r="351" spans="2:25" x14ac:dyDescent="0.4">
      <c r="B351" s="1"/>
      <c r="R351" s="1"/>
      <c r="S351" s="1"/>
      <c r="T351" s="1"/>
      <c r="U351" s="1"/>
      <c r="V351" s="1"/>
      <c r="W351" s="1"/>
      <c r="X351" s="1"/>
      <c r="Y351" s="1"/>
    </row>
    <row r="352" spans="2:25" x14ac:dyDescent="0.4">
      <c r="B352" s="1"/>
      <c r="R352" s="1"/>
      <c r="S352" s="1"/>
      <c r="T352" s="1"/>
      <c r="U352" s="1"/>
      <c r="V352" s="1"/>
      <c r="W352" s="1"/>
      <c r="X352" s="1"/>
      <c r="Y352" s="1"/>
    </row>
    <row r="353" spans="2:25" x14ac:dyDescent="0.4">
      <c r="B353" s="1"/>
      <c r="R353" s="1"/>
      <c r="S353" s="1"/>
      <c r="T353" s="1"/>
      <c r="U353" s="1"/>
      <c r="V353" s="1"/>
      <c r="W353" s="1"/>
      <c r="X353" s="1"/>
      <c r="Y353" s="1"/>
    </row>
    <row r="354" spans="2:25" x14ac:dyDescent="0.4">
      <c r="B354" s="1"/>
      <c r="R354" s="1"/>
      <c r="S354" s="1"/>
      <c r="T354" s="1"/>
      <c r="U354" s="1"/>
      <c r="V354" s="1"/>
      <c r="W354" s="1"/>
      <c r="X354" s="1"/>
      <c r="Y354" s="1"/>
    </row>
    <row r="355" spans="2:25" x14ac:dyDescent="0.4">
      <c r="B355" s="1"/>
      <c r="R355" s="1"/>
      <c r="S355" s="1"/>
      <c r="T355" s="1"/>
      <c r="U355" s="1"/>
      <c r="V355" s="1"/>
      <c r="W355" s="1"/>
      <c r="X355" s="1"/>
      <c r="Y355" s="1"/>
    </row>
    <row r="356" spans="2:25" x14ac:dyDescent="0.4">
      <c r="B356" s="1"/>
      <c r="R356" s="1"/>
      <c r="S356" s="1"/>
      <c r="T356" s="1"/>
      <c r="U356" s="1"/>
      <c r="V356" s="1"/>
      <c r="W356" s="1"/>
      <c r="X356" s="1"/>
      <c r="Y356" s="1"/>
    </row>
    <row r="357" spans="2:25" x14ac:dyDescent="0.4">
      <c r="B357" s="1"/>
      <c r="R357" s="1"/>
      <c r="S357" s="1"/>
      <c r="T357" s="1"/>
      <c r="U357" s="1"/>
      <c r="V357" s="1"/>
      <c r="W357" s="1"/>
      <c r="X357" s="1"/>
      <c r="Y357" s="1"/>
    </row>
    <row r="358" spans="2:25" x14ac:dyDescent="0.4">
      <c r="B358" s="1"/>
      <c r="R358" s="1"/>
      <c r="S358" s="1"/>
      <c r="T358" s="1"/>
      <c r="U358" s="1"/>
      <c r="V358" s="1"/>
      <c r="W358" s="1"/>
      <c r="X358" s="1"/>
      <c r="Y358" s="1"/>
    </row>
    <row r="359" spans="2:25" x14ac:dyDescent="0.4">
      <c r="B359" s="1"/>
      <c r="R359" s="1"/>
      <c r="S359" s="1"/>
      <c r="T359" s="1"/>
      <c r="U359" s="1"/>
      <c r="V359" s="1"/>
      <c r="W359" s="1"/>
      <c r="X359" s="1"/>
      <c r="Y359" s="1"/>
    </row>
    <row r="360" spans="2:25" x14ac:dyDescent="0.4">
      <c r="B360" s="1"/>
      <c r="R360" s="1"/>
      <c r="S360" s="1"/>
      <c r="T360" s="1"/>
      <c r="U360" s="1"/>
      <c r="V360" s="1"/>
      <c r="W360" s="1"/>
      <c r="X360" s="1"/>
      <c r="Y360" s="1"/>
    </row>
    <row r="361" spans="2:25" x14ac:dyDescent="0.4">
      <c r="B361" s="1"/>
      <c r="R361" s="1"/>
      <c r="S361" s="1"/>
      <c r="T361" s="1"/>
      <c r="U361" s="1"/>
      <c r="V361" s="1"/>
      <c r="W361" s="1"/>
      <c r="X361" s="1"/>
      <c r="Y361" s="1"/>
    </row>
    <row r="362" spans="2:25" x14ac:dyDescent="0.4">
      <c r="B362" s="1"/>
      <c r="R362" s="1"/>
      <c r="S362" s="1"/>
      <c r="T362" s="1"/>
      <c r="U362" s="1"/>
      <c r="V362" s="1"/>
      <c r="W362" s="1"/>
      <c r="X362" s="1"/>
      <c r="Y362" s="1"/>
    </row>
    <row r="363" spans="2:25" x14ac:dyDescent="0.4">
      <c r="B363" s="1"/>
      <c r="R363" s="1"/>
      <c r="S363" s="1"/>
      <c r="T363" s="1"/>
      <c r="U363" s="1"/>
      <c r="V363" s="1"/>
      <c r="W363" s="1"/>
      <c r="X363" s="1"/>
      <c r="Y363" s="1"/>
    </row>
    <row r="364" spans="2:25" x14ac:dyDescent="0.4">
      <c r="B364" s="1"/>
      <c r="R364" s="1"/>
      <c r="S364" s="1"/>
      <c r="T364" s="1"/>
      <c r="U364" s="1"/>
      <c r="V364" s="1"/>
      <c r="W364" s="1"/>
      <c r="X364" s="1"/>
      <c r="Y364" s="1"/>
    </row>
    <row r="365" spans="2:25" x14ac:dyDescent="0.4">
      <c r="B365" s="1"/>
      <c r="R365" s="1"/>
      <c r="S365" s="1"/>
      <c r="T365" s="1"/>
      <c r="U365" s="1"/>
      <c r="V365" s="1"/>
      <c r="W365" s="1"/>
      <c r="X365" s="1"/>
      <c r="Y365" s="1"/>
    </row>
    <row r="366" spans="2:25" x14ac:dyDescent="0.4">
      <c r="B366" s="1"/>
      <c r="R366" s="1"/>
      <c r="S366" s="1"/>
      <c r="T366" s="1"/>
      <c r="U366" s="1"/>
      <c r="V366" s="1"/>
      <c r="W366" s="1"/>
      <c r="X366" s="1"/>
      <c r="Y366" s="1"/>
    </row>
    <row r="367" spans="2:25" x14ac:dyDescent="0.4">
      <c r="B367" s="1"/>
      <c r="R367" s="1"/>
      <c r="S367" s="1"/>
      <c r="T367" s="1"/>
      <c r="U367" s="1"/>
      <c r="V367" s="1"/>
      <c r="W367" s="1"/>
      <c r="X367" s="1"/>
      <c r="Y367" s="1"/>
    </row>
    <row r="368" spans="2:25" x14ac:dyDescent="0.4">
      <c r="B368" s="1"/>
      <c r="R368" s="1"/>
      <c r="S368" s="1"/>
      <c r="T368" s="1"/>
      <c r="U368" s="1"/>
      <c r="V368" s="1"/>
      <c r="W368" s="1"/>
      <c r="X368" s="1"/>
      <c r="Y368" s="1"/>
    </row>
    <row r="369" spans="2:25" x14ac:dyDescent="0.4">
      <c r="B369" s="1"/>
      <c r="R369" s="1"/>
      <c r="S369" s="1"/>
      <c r="T369" s="1"/>
      <c r="U369" s="1"/>
      <c r="V369" s="1"/>
      <c r="W369" s="1"/>
      <c r="X369" s="1"/>
      <c r="Y369" s="1"/>
    </row>
    <row r="370" spans="2:25" x14ac:dyDescent="0.4">
      <c r="B370" s="1"/>
      <c r="R370" s="1"/>
      <c r="S370" s="1"/>
      <c r="T370" s="1"/>
      <c r="U370" s="1"/>
      <c r="V370" s="1"/>
      <c r="W370" s="1"/>
      <c r="X370" s="1"/>
      <c r="Y370" s="1"/>
    </row>
    <row r="371" spans="2:25" x14ac:dyDescent="0.4">
      <c r="B371" s="1"/>
      <c r="R371" s="1"/>
      <c r="S371" s="1"/>
      <c r="T371" s="1"/>
      <c r="U371" s="1"/>
      <c r="V371" s="1"/>
      <c r="W371" s="1"/>
      <c r="X371" s="1"/>
      <c r="Y371" s="1"/>
    </row>
    <row r="372" spans="2:25" x14ac:dyDescent="0.4">
      <c r="B372" s="1"/>
      <c r="R372" s="1"/>
      <c r="S372" s="1"/>
      <c r="T372" s="1"/>
      <c r="U372" s="1"/>
      <c r="V372" s="1"/>
      <c r="W372" s="1"/>
      <c r="X372" s="1"/>
      <c r="Y372" s="1"/>
    </row>
    <row r="373" spans="2:25" x14ac:dyDescent="0.4">
      <c r="B373" s="1"/>
      <c r="R373" s="1"/>
      <c r="S373" s="1"/>
      <c r="T373" s="1"/>
      <c r="U373" s="1"/>
      <c r="V373" s="1"/>
      <c r="W373" s="1"/>
      <c r="X373" s="1"/>
      <c r="Y373" s="1"/>
    </row>
    <row r="374" spans="2:25" x14ac:dyDescent="0.4">
      <c r="B374" s="1"/>
      <c r="R374" s="1"/>
      <c r="S374" s="1"/>
      <c r="T374" s="1"/>
      <c r="U374" s="1"/>
      <c r="V374" s="1"/>
      <c r="W374" s="1"/>
      <c r="X374" s="1"/>
      <c r="Y374" s="1"/>
    </row>
    <row r="375" spans="2:25" x14ac:dyDescent="0.4">
      <c r="B375" s="1"/>
      <c r="R375" s="1"/>
      <c r="S375" s="1"/>
      <c r="T375" s="1"/>
      <c r="U375" s="1"/>
      <c r="V375" s="1"/>
      <c r="W375" s="1"/>
      <c r="X375" s="1"/>
      <c r="Y375" s="1"/>
    </row>
    <row r="376" spans="2:25" x14ac:dyDescent="0.4">
      <c r="B376" s="1"/>
      <c r="R376" s="1"/>
      <c r="S376" s="1"/>
      <c r="T376" s="1"/>
      <c r="U376" s="1"/>
      <c r="V376" s="1"/>
      <c r="W376" s="1"/>
      <c r="X376" s="1"/>
      <c r="Y376" s="1"/>
    </row>
    <row r="377" spans="2:25" x14ac:dyDescent="0.4">
      <c r="B377" s="1"/>
      <c r="R377" s="1"/>
      <c r="S377" s="1"/>
      <c r="T377" s="1"/>
      <c r="U377" s="1"/>
      <c r="V377" s="1"/>
      <c r="W377" s="1"/>
      <c r="X377" s="1"/>
      <c r="Y377" s="1"/>
    </row>
    <row r="378" spans="2:25" x14ac:dyDescent="0.4">
      <c r="B378" s="1"/>
      <c r="R378" s="1"/>
      <c r="S378" s="1"/>
      <c r="T378" s="1"/>
      <c r="U378" s="1"/>
      <c r="V378" s="1"/>
      <c r="W378" s="1"/>
      <c r="X378" s="1"/>
      <c r="Y378" s="1"/>
    </row>
    <row r="379" spans="2:25" x14ac:dyDescent="0.4">
      <c r="B379" s="1"/>
      <c r="R379" s="1"/>
      <c r="S379" s="1"/>
      <c r="T379" s="1"/>
      <c r="U379" s="1"/>
      <c r="V379" s="1"/>
      <c r="W379" s="1"/>
      <c r="X379" s="1"/>
      <c r="Y379" s="1"/>
    </row>
    <row r="380" spans="2:25" x14ac:dyDescent="0.4">
      <c r="B380" s="1"/>
      <c r="R380" s="1"/>
      <c r="S380" s="1"/>
      <c r="T380" s="1"/>
      <c r="U380" s="1"/>
      <c r="V380" s="1"/>
      <c r="W380" s="1"/>
      <c r="X380" s="1"/>
      <c r="Y380" s="1"/>
    </row>
    <row r="381" spans="2:25" x14ac:dyDescent="0.4">
      <c r="B381" s="1"/>
      <c r="R381" s="1"/>
      <c r="S381" s="1"/>
      <c r="T381" s="1"/>
      <c r="U381" s="1"/>
      <c r="V381" s="1"/>
      <c r="W381" s="1"/>
      <c r="X381" s="1"/>
      <c r="Y381" s="1"/>
    </row>
    <row r="382" spans="2:25" x14ac:dyDescent="0.4">
      <c r="B382" s="1"/>
      <c r="R382" s="1"/>
      <c r="S382" s="1"/>
      <c r="T382" s="1"/>
      <c r="U382" s="1"/>
      <c r="V382" s="1"/>
      <c r="W382" s="1"/>
      <c r="X382" s="1"/>
      <c r="Y382" s="1"/>
    </row>
    <row r="383" spans="2:25" x14ac:dyDescent="0.4">
      <c r="B383" s="1"/>
      <c r="R383" s="1"/>
      <c r="S383" s="1"/>
      <c r="T383" s="1"/>
      <c r="U383" s="1"/>
      <c r="V383" s="1"/>
      <c r="W383" s="1"/>
      <c r="X383" s="1"/>
      <c r="Y383" s="1"/>
    </row>
    <row r="384" spans="2:25" x14ac:dyDescent="0.4">
      <c r="B384" s="1"/>
      <c r="R384" s="1"/>
      <c r="S384" s="1"/>
      <c r="T384" s="1"/>
      <c r="U384" s="1"/>
      <c r="V384" s="1"/>
      <c r="W384" s="1"/>
      <c r="X384" s="1"/>
      <c r="Y384" s="1"/>
    </row>
    <row r="385" spans="2:25" x14ac:dyDescent="0.4">
      <c r="B385" s="1"/>
      <c r="R385" s="1"/>
      <c r="S385" s="1"/>
      <c r="T385" s="1"/>
      <c r="U385" s="1"/>
      <c r="V385" s="1"/>
      <c r="W385" s="1"/>
      <c r="X385" s="1"/>
      <c r="Y385" s="1"/>
    </row>
    <row r="386" spans="2:25" x14ac:dyDescent="0.4">
      <c r="B386" s="1"/>
      <c r="R386" s="1"/>
      <c r="S386" s="1"/>
      <c r="T386" s="1"/>
      <c r="U386" s="1"/>
      <c r="V386" s="1"/>
      <c r="W386" s="1"/>
      <c r="X386" s="1"/>
      <c r="Y386" s="1"/>
    </row>
    <row r="387" spans="2:25" x14ac:dyDescent="0.4">
      <c r="B387" s="1"/>
      <c r="R387" s="1"/>
      <c r="S387" s="1"/>
      <c r="T387" s="1"/>
      <c r="U387" s="1"/>
      <c r="V387" s="1"/>
      <c r="W387" s="1"/>
      <c r="X387" s="1"/>
      <c r="Y387" s="1"/>
    </row>
    <row r="388" spans="2:25" x14ac:dyDescent="0.4">
      <c r="B388" s="1"/>
      <c r="R388" s="1"/>
      <c r="S388" s="1"/>
      <c r="T388" s="1"/>
      <c r="U388" s="1"/>
      <c r="V388" s="1"/>
      <c r="W388" s="1"/>
      <c r="X388" s="1"/>
      <c r="Y388" s="1"/>
    </row>
    <row r="389" spans="2:25" x14ac:dyDescent="0.4">
      <c r="B389" s="1"/>
      <c r="R389" s="1"/>
      <c r="S389" s="1"/>
      <c r="T389" s="1"/>
      <c r="U389" s="1"/>
      <c r="V389" s="1"/>
      <c r="W389" s="1"/>
      <c r="X389" s="1"/>
      <c r="Y389" s="1"/>
    </row>
    <row r="390" spans="2:25" x14ac:dyDescent="0.4">
      <c r="B390" s="1"/>
      <c r="R390" s="1"/>
      <c r="S390" s="1"/>
      <c r="T390" s="1"/>
      <c r="U390" s="1"/>
      <c r="V390" s="1"/>
      <c r="W390" s="1"/>
      <c r="X390" s="1"/>
      <c r="Y390" s="1"/>
    </row>
    <row r="391" spans="2:25" x14ac:dyDescent="0.4">
      <c r="B391" s="1"/>
      <c r="R391" s="1"/>
      <c r="S391" s="1"/>
      <c r="T391" s="1"/>
      <c r="U391" s="1"/>
      <c r="V391" s="1"/>
      <c r="W391" s="1"/>
      <c r="X391" s="1"/>
      <c r="Y391" s="1"/>
    </row>
    <row r="392" spans="2:25" x14ac:dyDescent="0.4">
      <c r="B392" s="1"/>
      <c r="R392" s="1"/>
      <c r="S392" s="1"/>
      <c r="T392" s="1"/>
      <c r="U392" s="1"/>
      <c r="V392" s="1"/>
      <c r="W392" s="1"/>
      <c r="X392" s="1"/>
      <c r="Y392" s="1"/>
    </row>
    <row r="393" spans="2:25" x14ac:dyDescent="0.4">
      <c r="B393" s="1"/>
      <c r="R393" s="1"/>
      <c r="S393" s="1"/>
      <c r="T393" s="1"/>
      <c r="U393" s="1"/>
      <c r="V393" s="1"/>
      <c r="W393" s="1"/>
      <c r="X393" s="1"/>
      <c r="Y393" s="1"/>
    </row>
    <row r="394" spans="2:25" x14ac:dyDescent="0.4">
      <c r="B394" s="1"/>
      <c r="R394" s="1"/>
      <c r="S394" s="1"/>
      <c r="T394" s="1"/>
      <c r="U394" s="1"/>
      <c r="V394" s="1"/>
      <c r="W394" s="1"/>
      <c r="X394" s="1"/>
      <c r="Y394" s="1"/>
    </row>
    <row r="395" spans="2:25" x14ac:dyDescent="0.4">
      <c r="B395" s="1"/>
      <c r="R395" s="1"/>
      <c r="S395" s="1"/>
      <c r="T395" s="1"/>
      <c r="U395" s="1"/>
      <c r="V395" s="1"/>
      <c r="W395" s="1"/>
      <c r="X395" s="1"/>
      <c r="Y395" s="1"/>
    </row>
    <row r="396" spans="2:25" x14ac:dyDescent="0.4">
      <c r="B396" s="1"/>
      <c r="R396" s="1"/>
      <c r="S396" s="1"/>
      <c r="T396" s="1"/>
      <c r="U396" s="1"/>
      <c r="V396" s="1"/>
      <c r="W396" s="1"/>
      <c r="X396" s="1"/>
      <c r="Y396" s="1"/>
    </row>
    <row r="397" spans="2:25" x14ac:dyDescent="0.4">
      <c r="B397" s="1"/>
      <c r="R397" s="1"/>
      <c r="S397" s="1"/>
      <c r="T397" s="1"/>
      <c r="U397" s="1"/>
      <c r="V397" s="1"/>
      <c r="W397" s="1"/>
      <c r="X397" s="1"/>
      <c r="Y397" s="1"/>
    </row>
    <row r="398" spans="2:25" x14ac:dyDescent="0.4">
      <c r="B398" s="1"/>
      <c r="R398" s="1"/>
      <c r="S398" s="1"/>
      <c r="T398" s="1"/>
      <c r="U398" s="1"/>
      <c r="V398" s="1"/>
      <c r="W398" s="1"/>
      <c r="X398" s="1"/>
      <c r="Y398" s="1"/>
    </row>
  </sheetData>
  <mergeCells count="71">
    <mergeCell ref="D71:L71"/>
    <mergeCell ref="D72:L72"/>
    <mergeCell ref="D9:D12"/>
    <mergeCell ref="K9:M9"/>
    <mergeCell ref="D13:D15"/>
    <mergeCell ref="E13:E15"/>
    <mergeCell ref="F13:F15"/>
    <mergeCell ref="G13:G15"/>
    <mergeCell ref="H13:H15"/>
    <mergeCell ref="I67:I68"/>
    <mergeCell ref="D34:D35"/>
    <mergeCell ref="D41:D43"/>
    <mergeCell ref="J41:L41"/>
    <mergeCell ref="L44:L46"/>
    <mergeCell ref="H67:H68"/>
    <mergeCell ref="F63:F65"/>
    <mergeCell ref="D4:Y4"/>
    <mergeCell ref="E20:E22"/>
    <mergeCell ref="U10:Y10"/>
    <mergeCell ref="M13:M15"/>
    <mergeCell ref="N13:N15"/>
    <mergeCell ref="E19:M19"/>
    <mergeCell ref="F20:M20"/>
    <mergeCell ref="D16:M16"/>
    <mergeCell ref="D17:M17"/>
    <mergeCell ref="N9:T9"/>
    <mergeCell ref="N10:N11"/>
    <mergeCell ref="P10:T10"/>
    <mergeCell ref="O10:O12"/>
    <mergeCell ref="K13:K15"/>
    <mergeCell ref="J67:L67"/>
    <mergeCell ref="D63:D65"/>
    <mergeCell ref="E63:E65"/>
    <mergeCell ref="K63:K65"/>
    <mergeCell ref="L63:L65"/>
    <mergeCell ref="G63:G65"/>
    <mergeCell ref="D67:D68"/>
    <mergeCell ref="E67:E68"/>
    <mergeCell ref="F67:F68"/>
    <mergeCell ref="G67:G68"/>
    <mergeCell ref="M63:M65"/>
    <mergeCell ref="H63:H65"/>
    <mergeCell ref="I63:I65"/>
    <mergeCell ref="J63:J65"/>
    <mergeCell ref="N60:S60"/>
    <mergeCell ref="T60:X60"/>
    <mergeCell ref="N61:N62"/>
    <mergeCell ref="N41:S41"/>
    <mergeCell ref="N42:N43"/>
    <mergeCell ref="D50:X50"/>
    <mergeCell ref="H44:H46"/>
    <mergeCell ref="I44:I46"/>
    <mergeCell ref="J44:J46"/>
    <mergeCell ref="K44:K46"/>
    <mergeCell ref="D47:X47"/>
    <mergeCell ref="T41:X41"/>
    <mergeCell ref="D60:D62"/>
    <mergeCell ref="J60:L60"/>
    <mergeCell ref="M44:M46"/>
    <mergeCell ref="D30:D32"/>
    <mergeCell ref="J30:L30"/>
    <mergeCell ref="I13:I15"/>
    <mergeCell ref="J13:J15"/>
    <mergeCell ref="D44:D46"/>
    <mergeCell ref="D19:D22"/>
    <mergeCell ref="D23:D25"/>
    <mergeCell ref="E44:E46"/>
    <mergeCell ref="F44:F46"/>
    <mergeCell ref="G44:G46"/>
    <mergeCell ref="L13:L15"/>
    <mergeCell ref="E23:E25"/>
  </mergeCells>
  <phoneticPr fontId="1"/>
  <printOptions horizontalCentered="1"/>
  <pageMargins left="0.25" right="0.25" top="0.75" bottom="0.75" header="0.3" footer="0.3"/>
  <pageSetup paperSize="8" scale="84" fitToHeight="0" orientation="landscape" r:id="rId1"/>
  <rowBreaks count="1" manualBreakCount="1">
    <brk id="47" min="2" max="2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4"/>
  <sheetViews>
    <sheetView zoomScale="85" zoomScaleNormal="85" workbookViewId="0">
      <selection activeCell="D4" sqref="D4"/>
    </sheetView>
  </sheetViews>
  <sheetFormatPr defaultRowHeight="18.75" x14ac:dyDescent="0.4"/>
  <cols>
    <col min="1" max="1" width="2.5" customWidth="1"/>
    <col min="2" max="2" width="12.5" customWidth="1"/>
    <col min="3" max="3" width="24.875" bestFit="1" customWidth="1"/>
    <col min="4" max="4" width="46.375" bestFit="1" customWidth="1"/>
  </cols>
  <sheetData>
    <row r="2" spans="2:4" x14ac:dyDescent="0.4">
      <c r="B2" s="112" t="s">
        <v>157</v>
      </c>
      <c r="C2" s="112" t="s">
        <v>158</v>
      </c>
      <c r="D2" s="112" t="s">
        <v>159</v>
      </c>
    </row>
    <row r="3" spans="2:4" ht="38.25" customHeight="1" x14ac:dyDescent="0.4">
      <c r="B3" s="112" t="s">
        <v>155</v>
      </c>
      <c r="C3" s="114">
        <v>44189</v>
      </c>
      <c r="D3" s="113" t="s">
        <v>160</v>
      </c>
    </row>
    <row r="4" spans="2:4" ht="108.75" customHeight="1" x14ac:dyDescent="0.4">
      <c r="B4" s="112" t="s">
        <v>156</v>
      </c>
      <c r="C4" s="114">
        <v>44244</v>
      </c>
      <c r="D4" s="115" t="s">
        <v>161</v>
      </c>
    </row>
  </sheetData>
  <phoneticPr fontId="1"/>
  <pageMargins left="0.7" right="0.7" top="0.75" bottom="0.75" header="0.3" footer="0.3"/>
  <pageSetup paperSize="9" scale="93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4"/>
  <sheetViews>
    <sheetView workbookViewId="0">
      <selection activeCell="D20" sqref="D20:R21"/>
    </sheetView>
  </sheetViews>
  <sheetFormatPr defaultRowHeight="18.75" x14ac:dyDescent="0.4"/>
  <cols>
    <col min="1" max="1" width="3.25" style="1" customWidth="1"/>
    <col min="2" max="2" width="2.75" style="33" customWidth="1"/>
    <col min="3" max="3" width="1.5" style="1" customWidth="1"/>
    <col min="4" max="4" width="22.625" style="1" customWidth="1"/>
    <col min="5" max="8" width="8.875" style="1" customWidth="1"/>
    <col min="9" max="9" width="10.125" style="1" customWidth="1"/>
    <col min="10" max="12" width="8.875" style="1" customWidth="1"/>
    <col min="13" max="13" width="10.25" style="1" customWidth="1"/>
    <col min="14" max="14" width="9.625" style="1" customWidth="1"/>
    <col min="15" max="15" width="9.25" style="1" customWidth="1"/>
    <col min="16" max="17" width="6.625" style="1" customWidth="1"/>
    <col min="18" max="24" width="6.625" style="33" customWidth="1"/>
    <col min="25" max="25" width="10.125" style="33" customWidth="1"/>
    <col min="26" max="30" width="10.125" style="1" customWidth="1"/>
    <col min="31" max="16384" width="9" style="1"/>
  </cols>
  <sheetData>
    <row r="1" spans="1:31" s="33" customFormat="1" ht="9.75" customHeight="1" x14ac:dyDescent="0.4">
      <c r="A1" s="1"/>
    </row>
    <row r="2" spans="1:31" s="33" customFormat="1" ht="9.7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5.25" customHeight="1" thickBot="1" x14ac:dyDescent="0.45">
      <c r="B3" s="1"/>
      <c r="R3" s="1"/>
      <c r="S3" s="1"/>
      <c r="T3" s="1"/>
      <c r="U3" s="1"/>
      <c r="V3" s="1"/>
      <c r="W3" s="1"/>
      <c r="X3" s="1"/>
      <c r="Y3" s="1"/>
    </row>
    <row r="4" spans="1:31" ht="27" thickTop="1" thickBot="1" x14ac:dyDescent="0.45">
      <c r="B4" s="1"/>
      <c r="D4" s="158" t="s">
        <v>41</v>
      </c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60"/>
      <c r="T4" s="37"/>
      <c r="U4" s="1"/>
      <c r="V4" s="1"/>
      <c r="W4" s="1"/>
      <c r="X4" s="1"/>
      <c r="Y4" s="1"/>
    </row>
    <row r="5" spans="1:31" ht="12" customHeight="1" thickTop="1" x14ac:dyDescent="0.4">
      <c r="B5" s="1"/>
      <c r="R5" s="1"/>
      <c r="S5" s="1"/>
      <c r="T5" s="1"/>
      <c r="U5" s="1"/>
      <c r="V5" s="1"/>
      <c r="W5" s="1"/>
      <c r="X5" s="1"/>
      <c r="Y5" s="1"/>
    </row>
    <row r="6" spans="1:31" s="3" customFormat="1" ht="8.25" customHeight="1" x14ac:dyDescent="0.4">
      <c r="E6" s="32"/>
      <c r="F6" s="32"/>
      <c r="G6" s="32"/>
      <c r="H6" s="32"/>
      <c r="I6" s="48"/>
      <c r="J6" s="32"/>
      <c r="K6" s="32"/>
      <c r="L6" s="32"/>
    </row>
    <row r="7" spans="1:31" x14ac:dyDescent="0.4">
      <c r="B7" s="1"/>
      <c r="D7" s="1" t="s">
        <v>0</v>
      </c>
      <c r="H7" s="1" t="s">
        <v>27</v>
      </c>
      <c r="R7" s="1"/>
      <c r="S7" s="1"/>
      <c r="T7" s="1"/>
      <c r="U7" s="1"/>
      <c r="V7" s="1"/>
      <c r="W7" s="1"/>
      <c r="X7" s="1"/>
      <c r="Y7" s="1"/>
    </row>
    <row r="8" spans="1:31" ht="7.5" customHeight="1" x14ac:dyDescent="0.4">
      <c r="B8" s="1"/>
      <c r="R8" s="1"/>
      <c r="S8" s="1"/>
      <c r="T8" s="1"/>
      <c r="U8" s="1"/>
      <c r="V8" s="1"/>
      <c r="W8" s="1"/>
      <c r="X8" s="1"/>
      <c r="Y8" s="1"/>
    </row>
    <row r="9" spans="1:31" s="19" customFormat="1" ht="15.75" customHeight="1" x14ac:dyDescent="0.4">
      <c r="D9" s="116"/>
      <c r="E9" s="22"/>
      <c r="F9" s="22"/>
      <c r="G9" s="22"/>
      <c r="H9" s="22"/>
      <c r="I9" s="22"/>
      <c r="J9" s="51"/>
      <c r="K9" s="119" t="s">
        <v>5</v>
      </c>
      <c r="L9" s="120"/>
      <c r="M9" s="121"/>
      <c r="N9" s="171" t="s">
        <v>57</v>
      </c>
      <c r="O9" s="68" t="s">
        <v>54</v>
      </c>
      <c r="P9" s="69"/>
      <c r="Q9" s="69"/>
      <c r="R9" s="69"/>
      <c r="S9" s="69"/>
      <c r="T9" s="69"/>
      <c r="U9" s="69"/>
      <c r="V9" s="69"/>
      <c r="W9" s="69"/>
      <c r="X9" s="69"/>
      <c r="Y9" s="65" t="s">
        <v>55</v>
      </c>
      <c r="Z9" s="67"/>
      <c r="AA9" s="66"/>
      <c r="AB9" s="134" t="s">
        <v>79</v>
      </c>
      <c r="AC9" s="135"/>
      <c r="AD9" s="136"/>
      <c r="AE9" s="47"/>
    </row>
    <row r="10" spans="1:31" s="19" customFormat="1" ht="33" customHeight="1" x14ac:dyDescent="0.4">
      <c r="D10" s="117"/>
      <c r="E10" s="20" t="s">
        <v>53</v>
      </c>
      <c r="F10" s="20" t="s">
        <v>1</v>
      </c>
      <c r="G10" s="20" t="s">
        <v>2</v>
      </c>
      <c r="H10" s="20" t="s">
        <v>3</v>
      </c>
      <c r="I10" s="20" t="s">
        <v>4</v>
      </c>
      <c r="J10" s="20" t="s">
        <v>66</v>
      </c>
      <c r="K10" s="22" t="s">
        <v>6</v>
      </c>
      <c r="L10" s="22" t="s">
        <v>7</v>
      </c>
      <c r="M10" s="22" t="s">
        <v>8</v>
      </c>
      <c r="N10" s="172"/>
      <c r="O10" s="161" t="s">
        <v>58</v>
      </c>
      <c r="P10" s="134" t="s">
        <v>89</v>
      </c>
      <c r="Q10" s="135"/>
      <c r="R10" s="135"/>
      <c r="S10" s="135"/>
      <c r="T10" s="135"/>
      <c r="U10" s="135"/>
      <c r="V10" s="135"/>
      <c r="W10" s="135"/>
      <c r="X10" s="136"/>
      <c r="Y10" s="191" t="s">
        <v>56</v>
      </c>
      <c r="Z10" s="171" t="s">
        <v>82</v>
      </c>
      <c r="AA10" s="171" t="s">
        <v>82</v>
      </c>
      <c r="AB10" s="191" t="s">
        <v>78</v>
      </c>
      <c r="AC10" s="189" t="s">
        <v>81</v>
      </c>
      <c r="AD10" s="189" t="s">
        <v>81</v>
      </c>
      <c r="AE10" s="47"/>
    </row>
    <row r="11" spans="1:31" s="19" customFormat="1" ht="29.25" customHeight="1" x14ac:dyDescent="0.4">
      <c r="D11" s="117"/>
      <c r="E11" s="20" t="s">
        <v>51</v>
      </c>
      <c r="F11" s="20"/>
      <c r="G11" s="20"/>
      <c r="H11" s="20"/>
      <c r="I11" s="20"/>
      <c r="J11" s="53" t="s">
        <v>75</v>
      </c>
      <c r="K11" s="20"/>
      <c r="L11" s="20"/>
      <c r="M11" s="20"/>
      <c r="N11" s="172"/>
      <c r="O11" s="162"/>
      <c r="P11" s="59" t="s">
        <v>90</v>
      </c>
      <c r="Q11" s="59" t="s">
        <v>90</v>
      </c>
      <c r="R11" s="59" t="s">
        <v>91</v>
      </c>
      <c r="S11" s="59" t="s">
        <v>92</v>
      </c>
      <c r="T11" s="59" t="s">
        <v>93</v>
      </c>
      <c r="U11" s="59" t="s">
        <v>94</v>
      </c>
      <c r="V11" s="59" t="s">
        <v>95</v>
      </c>
      <c r="W11" s="59" t="s">
        <v>96</v>
      </c>
      <c r="X11" s="59" t="s">
        <v>97</v>
      </c>
      <c r="Y11" s="191"/>
      <c r="Z11" s="172"/>
      <c r="AA11" s="172"/>
      <c r="AB11" s="191"/>
      <c r="AC11" s="190"/>
      <c r="AD11" s="190"/>
      <c r="AE11" s="47"/>
    </row>
    <row r="12" spans="1:31" s="43" customFormat="1" ht="12.75" customHeight="1" x14ac:dyDescent="0.4">
      <c r="D12" s="118"/>
      <c r="E12" s="21" t="s">
        <v>84</v>
      </c>
      <c r="F12" s="40" t="s">
        <v>37</v>
      </c>
      <c r="G12" s="40" t="s">
        <v>59</v>
      </c>
      <c r="H12" s="40" t="s">
        <v>9</v>
      </c>
      <c r="I12" s="40" t="s">
        <v>9</v>
      </c>
      <c r="J12" s="40" t="s">
        <v>68</v>
      </c>
      <c r="K12" s="40" t="s">
        <v>10</v>
      </c>
      <c r="L12" s="40" t="s">
        <v>10</v>
      </c>
      <c r="M12" s="40" t="s">
        <v>10</v>
      </c>
      <c r="N12" s="40" t="s">
        <v>10</v>
      </c>
      <c r="O12" s="163"/>
      <c r="P12" s="60"/>
      <c r="Q12" s="60"/>
      <c r="R12" s="60"/>
      <c r="S12" s="60"/>
      <c r="T12" s="60"/>
      <c r="U12" s="60"/>
      <c r="V12" s="60"/>
      <c r="W12" s="60"/>
      <c r="X12" s="60"/>
      <c r="Y12" s="40" t="s">
        <v>60</v>
      </c>
      <c r="Z12" s="40" t="s">
        <v>60</v>
      </c>
      <c r="AA12" s="40" t="s">
        <v>60</v>
      </c>
      <c r="AB12" s="40" t="s">
        <v>65</v>
      </c>
      <c r="AC12" s="40" t="s">
        <v>80</v>
      </c>
      <c r="AD12" s="40" t="s">
        <v>80</v>
      </c>
      <c r="AE12" s="47"/>
    </row>
    <row r="13" spans="1:31" ht="24.75" customHeight="1" x14ac:dyDescent="0.4">
      <c r="B13" s="1"/>
      <c r="D13" s="155" t="s">
        <v>85</v>
      </c>
      <c r="E13" s="122">
        <v>4123.5</v>
      </c>
      <c r="F13" s="122">
        <v>671.84</v>
      </c>
      <c r="G13" s="122">
        <v>1634.02</v>
      </c>
      <c r="H13" s="122">
        <v>0</v>
      </c>
      <c r="I13" s="122">
        <v>0</v>
      </c>
      <c r="J13" s="122">
        <v>0</v>
      </c>
      <c r="K13" s="122">
        <v>0</v>
      </c>
      <c r="L13" s="122">
        <v>0</v>
      </c>
      <c r="M13" s="122">
        <v>0</v>
      </c>
      <c r="N13" s="164">
        <v>6630.7</v>
      </c>
      <c r="O13" s="164"/>
      <c r="P13" s="70" t="s">
        <v>98</v>
      </c>
      <c r="Q13" s="72">
        <v>0.75</v>
      </c>
      <c r="R13" s="72">
        <v>0.79</v>
      </c>
      <c r="S13" s="72">
        <v>0.68</v>
      </c>
      <c r="T13" s="72">
        <v>0.94</v>
      </c>
      <c r="U13" s="72">
        <v>0.75</v>
      </c>
      <c r="V13" s="72">
        <v>0.81</v>
      </c>
      <c r="W13" s="72">
        <v>0.82</v>
      </c>
      <c r="X13" s="72">
        <v>0.86</v>
      </c>
      <c r="Y13" s="183">
        <f>IF(N13&lt;&gt;"",N13/E13*1000,"")</f>
        <v>1608.0271613920213</v>
      </c>
      <c r="Z13" s="186">
        <v>1779.66</v>
      </c>
      <c r="AA13" s="186">
        <v>1779.66</v>
      </c>
      <c r="AB13" s="183">
        <f>IF(SUM(F13:M13)&lt;&gt;0,(F13*F$16*1000+G13*G$16+H13*H$16+I13*I$16+J13*0.531*J$16+(K13*K$16+L13*L$16+M13*M$16)*1000)/1000,"")</f>
        <v>402.14302579999998</v>
      </c>
      <c r="AC13" s="186">
        <f>ROUND(E13*107.954/1000,0)</f>
        <v>445</v>
      </c>
      <c r="AD13" s="186">
        <f>ROUND(F13*107.954/1000,0)</f>
        <v>73</v>
      </c>
      <c r="AE13" s="47"/>
    </row>
    <row r="14" spans="1:31" ht="24.75" customHeight="1" x14ac:dyDescent="0.4">
      <c r="B14" s="1"/>
      <c r="D14" s="126"/>
      <c r="E14" s="123"/>
      <c r="F14" s="123"/>
      <c r="G14" s="123"/>
      <c r="H14" s="123"/>
      <c r="I14" s="123"/>
      <c r="J14" s="123"/>
      <c r="K14" s="123"/>
      <c r="L14" s="123"/>
      <c r="M14" s="123"/>
      <c r="N14" s="165"/>
      <c r="O14" s="165"/>
      <c r="P14" s="71" t="s">
        <v>99</v>
      </c>
      <c r="Q14" s="73">
        <v>0.88</v>
      </c>
      <c r="R14" s="73">
        <v>0.92</v>
      </c>
      <c r="S14" s="73">
        <v>0.8</v>
      </c>
      <c r="T14" s="73" t="s">
        <v>101</v>
      </c>
      <c r="U14" s="73">
        <v>0.94</v>
      </c>
      <c r="V14" s="73">
        <v>0.9</v>
      </c>
      <c r="W14" s="73">
        <v>0.96</v>
      </c>
      <c r="X14" s="73">
        <v>1</v>
      </c>
      <c r="Y14" s="184"/>
      <c r="Z14" s="187"/>
      <c r="AA14" s="187"/>
      <c r="AB14" s="184"/>
      <c r="AC14" s="187"/>
      <c r="AD14" s="187"/>
      <c r="AE14" s="47"/>
    </row>
    <row r="15" spans="1:31" ht="24.75" customHeight="1" x14ac:dyDescent="0.4">
      <c r="B15" s="1"/>
      <c r="D15" s="127"/>
      <c r="E15" s="124"/>
      <c r="F15" s="124"/>
      <c r="G15" s="124"/>
      <c r="H15" s="124"/>
      <c r="I15" s="124"/>
      <c r="J15" s="124"/>
      <c r="K15" s="124"/>
      <c r="L15" s="124"/>
      <c r="M15" s="124"/>
      <c r="N15" s="166"/>
      <c r="O15" s="166"/>
      <c r="P15" s="71" t="s">
        <v>100</v>
      </c>
      <c r="Q15" s="73">
        <v>0.59</v>
      </c>
      <c r="R15" s="73">
        <v>0.67</v>
      </c>
      <c r="S15" s="73">
        <v>0.55000000000000004</v>
      </c>
      <c r="T15" s="73" t="s">
        <v>101</v>
      </c>
      <c r="U15" s="73">
        <v>0.52</v>
      </c>
      <c r="V15" s="73">
        <v>0.61</v>
      </c>
      <c r="W15" s="73">
        <v>0.66</v>
      </c>
      <c r="X15" s="73">
        <v>0.7</v>
      </c>
      <c r="Y15" s="185"/>
      <c r="Z15" s="188"/>
      <c r="AA15" s="188"/>
      <c r="AB15" s="185"/>
      <c r="AC15" s="188"/>
      <c r="AD15" s="188"/>
      <c r="AE15" s="47"/>
    </row>
    <row r="16" spans="1:31" s="5" customFormat="1" ht="15" customHeight="1" x14ac:dyDescent="0.4">
      <c r="D16" s="194" t="s">
        <v>76</v>
      </c>
      <c r="E16" s="195"/>
      <c r="F16" s="46">
        <v>0.59299999999999997</v>
      </c>
      <c r="G16" s="36">
        <f>2.29</f>
        <v>2.29</v>
      </c>
      <c r="H16" s="36">
        <v>2.71</v>
      </c>
      <c r="I16" s="36">
        <v>2.4900000000000002</v>
      </c>
      <c r="J16" s="36">
        <v>3</v>
      </c>
      <c r="K16" s="46">
        <v>5.7000000000000002E-2</v>
      </c>
      <c r="L16" s="46">
        <v>5.7000000000000002E-2</v>
      </c>
      <c r="M16" s="46">
        <v>5.7000000000000002E-2</v>
      </c>
      <c r="W16" s="38"/>
      <c r="AB16" s="47"/>
    </row>
    <row r="17" spans="2:29" s="5" customFormat="1" ht="13.5" customHeight="1" x14ac:dyDescent="0.4">
      <c r="D17" s="196" t="s">
        <v>46</v>
      </c>
      <c r="E17" s="197"/>
      <c r="F17" s="11" t="s">
        <v>61</v>
      </c>
      <c r="G17" s="11" t="s">
        <v>62</v>
      </c>
      <c r="H17" s="11" t="s">
        <v>63</v>
      </c>
      <c r="I17" s="11" t="s">
        <v>63</v>
      </c>
      <c r="J17" s="11" t="s">
        <v>71</v>
      </c>
      <c r="K17" s="11" t="s">
        <v>64</v>
      </c>
      <c r="L17" s="11" t="s">
        <v>64</v>
      </c>
      <c r="M17" s="11" t="s">
        <v>64</v>
      </c>
      <c r="N17" s="44"/>
      <c r="O17" s="45"/>
      <c r="P17" s="45"/>
      <c r="Q17" s="45"/>
      <c r="R17" s="45"/>
      <c r="S17" s="45"/>
      <c r="T17" s="45"/>
      <c r="U17" s="45"/>
      <c r="V17" s="45"/>
      <c r="W17" s="45"/>
      <c r="X17" s="38"/>
      <c r="Y17" s="45"/>
      <c r="AC17" s="47"/>
    </row>
    <row r="18" spans="2:29" ht="9.75" customHeight="1" x14ac:dyDescent="0.4">
      <c r="B18" s="1"/>
      <c r="D18" s="140" t="s">
        <v>72</v>
      </c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50"/>
      <c r="T18" s="1"/>
      <c r="U18" s="1"/>
      <c r="V18" s="1"/>
      <c r="W18" s="1"/>
      <c r="X18" s="1"/>
      <c r="Y18" s="1"/>
    </row>
    <row r="19" spans="2:29" ht="16.5" customHeight="1" x14ac:dyDescent="0.4">
      <c r="B19" s="1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50"/>
      <c r="T19" s="1"/>
      <c r="U19" s="1"/>
      <c r="V19" s="1"/>
      <c r="W19" s="1"/>
      <c r="X19" s="1"/>
      <c r="Y19" s="1"/>
    </row>
    <row r="20" spans="2:29" ht="16.5" customHeight="1" x14ac:dyDescent="0.4">
      <c r="B20" s="1"/>
      <c r="D20" s="192" t="s">
        <v>73</v>
      </c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49"/>
      <c r="T20" s="1"/>
      <c r="U20" s="1"/>
      <c r="V20" s="1"/>
      <c r="W20" s="1"/>
      <c r="X20" s="1"/>
      <c r="Y20" s="1"/>
    </row>
    <row r="21" spans="2:29" ht="11.25" customHeight="1" x14ac:dyDescent="0.4">
      <c r="B21" s="1"/>
      <c r="D21" s="192"/>
      <c r="E21" s="192"/>
      <c r="F21" s="192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49"/>
      <c r="T21" s="1"/>
      <c r="U21" s="1"/>
      <c r="V21" s="1"/>
      <c r="W21" s="1"/>
      <c r="X21" s="1"/>
      <c r="Y21" s="1"/>
    </row>
    <row r="22" spans="2:29" ht="11.25" customHeight="1" x14ac:dyDescent="0.4">
      <c r="B22" s="1"/>
      <c r="D22" s="192" t="s">
        <v>74</v>
      </c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49"/>
      <c r="T22" s="1"/>
      <c r="U22" s="1"/>
      <c r="V22" s="1"/>
      <c r="W22" s="1"/>
      <c r="X22" s="1"/>
      <c r="Y22" s="1"/>
    </row>
    <row r="23" spans="2:29" ht="11.25" customHeight="1" x14ac:dyDescent="0.4">
      <c r="B23" s="1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1"/>
      <c r="U23" s="1"/>
      <c r="V23" s="1"/>
      <c r="W23" s="1"/>
      <c r="X23" s="1"/>
      <c r="Y23" s="1"/>
    </row>
    <row r="24" spans="2:29" x14ac:dyDescent="0.4">
      <c r="B24" s="1"/>
      <c r="D24" s="1" t="s">
        <v>19</v>
      </c>
      <c r="F24" s="12" t="s">
        <v>20</v>
      </c>
      <c r="R24" s="1"/>
      <c r="S24" s="1"/>
      <c r="T24" s="1"/>
      <c r="U24" s="1"/>
      <c r="V24" s="1"/>
      <c r="W24" s="1"/>
      <c r="X24" s="1"/>
      <c r="Y24" s="1"/>
    </row>
    <row r="25" spans="2:29" x14ac:dyDescent="0.4">
      <c r="B25" s="1"/>
      <c r="F25" s="13" t="s">
        <v>36</v>
      </c>
      <c r="R25" s="1"/>
      <c r="S25" s="1"/>
      <c r="T25" s="1"/>
      <c r="U25" s="1"/>
      <c r="V25" s="1"/>
      <c r="W25" s="1"/>
      <c r="X25" s="1"/>
      <c r="Y25" s="1"/>
    </row>
    <row r="26" spans="2:29" s="19" customFormat="1" ht="14.1" customHeight="1" x14ac:dyDescent="0.4">
      <c r="D26" s="116"/>
      <c r="E26" s="22" t="s">
        <v>1</v>
      </c>
      <c r="F26" s="22" t="s">
        <v>2</v>
      </c>
      <c r="G26" s="22" t="s">
        <v>3</v>
      </c>
      <c r="H26" s="22" t="s">
        <v>4</v>
      </c>
      <c r="I26" s="22" t="s">
        <v>67</v>
      </c>
      <c r="J26" s="119" t="s">
        <v>5</v>
      </c>
      <c r="K26" s="120"/>
      <c r="L26" s="121"/>
      <c r="M26" s="22" t="s">
        <v>53</v>
      </c>
      <c r="N26" s="38"/>
      <c r="O26" s="38"/>
      <c r="P26" s="38"/>
    </row>
    <row r="27" spans="2:29" s="19" customFormat="1" ht="14.1" customHeight="1" x14ac:dyDescent="0.4">
      <c r="D27" s="117"/>
      <c r="E27" s="20"/>
      <c r="F27" s="20"/>
      <c r="G27" s="20"/>
      <c r="H27" s="20"/>
      <c r="I27" s="20"/>
      <c r="J27" s="22" t="s">
        <v>6</v>
      </c>
      <c r="K27" s="22" t="s">
        <v>7</v>
      </c>
      <c r="L27" s="22" t="s">
        <v>8</v>
      </c>
      <c r="M27" s="20" t="s">
        <v>51</v>
      </c>
      <c r="N27" s="38"/>
      <c r="O27" s="38"/>
      <c r="P27" s="38"/>
    </row>
    <row r="28" spans="2:29" s="19" customFormat="1" ht="14.1" customHeight="1" x14ac:dyDescent="0.4">
      <c r="D28" s="118"/>
      <c r="E28" s="21" t="s">
        <v>12</v>
      </c>
      <c r="F28" s="21" t="s">
        <v>40</v>
      </c>
      <c r="G28" s="21" t="s">
        <v>13</v>
      </c>
      <c r="H28" s="21" t="s">
        <v>13</v>
      </c>
      <c r="I28" s="21" t="s">
        <v>40</v>
      </c>
      <c r="J28" s="21" t="s">
        <v>14</v>
      </c>
      <c r="K28" s="21" t="s">
        <v>14</v>
      </c>
      <c r="L28" s="21" t="s">
        <v>14</v>
      </c>
      <c r="M28" s="21" t="s">
        <v>52</v>
      </c>
      <c r="N28" s="38"/>
      <c r="O28" s="38"/>
      <c r="P28" s="38"/>
    </row>
    <row r="29" spans="2:29" ht="30" customHeight="1" x14ac:dyDescent="0.4">
      <c r="B29" s="1"/>
      <c r="D29" s="15" t="s">
        <v>34</v>
      </c>
      <c r="E29" s="2"/>
      <c r="F29" s="2"/>
      <c r="G29" s="2"/>
      <c r="H29" s="2"/>
      <c r="I29" s="2"/>
      <c r="J29" s="2"/>
      <c r="K29" s="2"/>
      <c r="L29" s="2"/>
      <c r="M29" s="6">
        <v>4123.5</v>
      </c>
      <c r="N29" s="38"/>
      <c r="O29" s="38"/>
      <c r="P29" s="38"/>
      <c r="R29" s="1"/>
      <c r="S29" s="1"/>
      <c r="T29" s="1"/>
      <c r="U29" s="1"/>
      <c r="V29" s="1"/>
      <c r="W29" s="1"/>
      <c r="X29" s="1"/>
      <c r="Y29" s="1"/>
    </row>
    <row r="30" spans="2:29" s="9" customFormat="1" ht="10.5" customHeight="1" x14ac:dyDescent="0.4">
      <c r="D30" s="181" t="s">
        <v>11</v>
      </c>
      <c r="E30" s="7" t="s">
        <v>15</v>
      </c>
      <c r="F30" s="7" t="s">
        <v>15</v>
      </c>
      <c r="G30" s="7" t="s">
        <v>15</v>
      </c>
      <c r="H30" s="7" t="s">
        <v>15</v>
      </c>
      <c r="I30" s="7" t="s">
        <v>15</v>
      </c>
      <c r="J30" s="7" t="s">
        <v>86</v>
      </c>
      <c r="K30" s="7" t="s">
        <v>16</v>
      </c>
      <c r="L30" s="7" t="s">
        <v>16</v>
      </c>
      <c r="N30" s="38"/>
      <c r="O30" s="38"/>
      <c r="P30" s="38"/>
    </row>
    <row r="31" spans="2:29" s="5" customFormat="1" ht="14.25" customHeight="1" x14ac:dyDescent="0.4">
      <c r="D31" s="193"/>
      <c r="E31" s="56" t="e">
        <f>#REF!</f>
        <v>#REF!</v>
      </c>
      <c r="F31" s="56" t="e">
        <f>#REF!</f>
        <v>#REF!</v>
      </c>
      <c r="G31" s="56" t="e">
        <f>#REF!</f>
        <v>#REF!</v>
      </c>
      <c r="H31" s="56" t="e">
        <f>#REF!</f>
        <v>#REF!</v>
      </c>
      <c r="I31" s="56" t="e">
        <f>#REF!</f>
        <v>#REF!</v>
      </c>
      <c r="J31" s="56">
        <v>5</v>
      </c>
      <c r="K31" s="56">
        <v>5</v>
      </c>
      <c r="L31" s="56">
        <v>10</v>
      </c>
      <c r="N31" s="38"/>
      <c r="O31" s="38"/>
      <c r="P31" s="38"/>
    </row>
    <row r="32" spans="2:29" s="5" customFormat="1" ht="14.25" customHeight="1" x14ac:dyDescent="0.4">
      <c r="D32" s="182"/>
      <c r="E32" s="11"/>
      <c r="F32" s="11"/>
      <c r="G32" s="11"/>
      <c r="H32" s="11"/>
      <c r="I32" s="11"/>
      <c r="J32" s="11"/>
      <c r="K32" s="11"/>
      <c r="L32" s="11"/>
      <c r="N32" s="38"/>
      <c r="O32" s="38"/>
      <c r="P32" s="38"/>
    </row>
    <row r="33" spans="2:28" s="5" customFormat="1" ht="15" customHeight="1" x14ac:dyDescent="0.4">
      <c r="D33" s="34" t="s">
        <v>45</v>
      </c>
      <c r="E33" s="36">
        <v>9.76</v>
      </c>
      <c r="F33" s="36">
        <v>45</v>
      </c>
      <c r="G33" s="36">
        <v>39.1</v>
      </c>
      <c r="H33" s="36">
        <v>36.700000000000003</v>
      </c>
      <c r="I33" s="36">
        <v>100</v>
      </c>
      <c r="J33" s="36">
        <v>1.36</v>
      </c>
      <c r="K33" s="36">
        <v>1.36</v>
      </c>
      <c r="L33" s="36">
        <v>1.36</v>
      </c>
      <c r="P33" s="38"/>
    </row>
    <row r="34" spans="2:28" s="5" customFormat="1" ht="13.5" customHeight="1" x14ac:dyDescent="0.4">
      <c r="D34" s="35" t="s">
        <v>46</v>
      </c>
      <c r="E34" s="11" t="s">
        <v>48</v>
      </c>
      <c r="F34" s="11" t="s">
        <v>49</v>
      </c>
      <c r="G34" s="11" t="s">
        <v>50</v>
      </c>
      <c r="H34" s="11" t="s">
        <v>50</v>
      </c>
      <c r="I34" s="11" t="s">
        <v>69</v>
      </c>
      <c r="J34" s="11" t="s">
        <v>47</v>
      </c>
      <c r="K34" s="11" t="s">
        <v>47</v>
      </c>
      <c r="L34" s="11" t="s">
        <v>47</v>
      </c>
      <c r="P34" s="38"/>
    </row>
    <row r="35" spans="2:28" s="3" customFormat="1" ht="12.75" x14ac:dyDescent="0.4">
      <c r="D35" s="3" t="s">
        <v>88</v>
      </c>
    </row>
    <row r="36" spans="2:28" s="3" customFormat="1" ht="12.75" customHeight="1" x14ac:dyDescent="0.4">
      <c r="D36" s="3" t="s">
        <v>87</v>
      </c>
      <c r="E36" s="58"/>
      <c r="F36" s="58"/>
      <c r="G36" s="58"/>
      <c r="H36" s="58"/>
      <c r="I36" s="58"/>
      <c r="J36" s="58"/>
      <c r="K36" s="58"/>
      <c r="L36" s="58"/>
      <c r="M36" s="58"/>
    </row>
    <row r="37" spans="2:28" s="3" customFormat="1" ht="12.75" x14ac:dyDescent="0.4">
      <c r="E37" s="55"/>
      <c r="F37" s="55"/>
      <c r="G37" s="55"/>
      <c r="H37" s="55"/>
      <c r="I37" s="55"/>
      <c r="J37" s="55"/>
      <c r="K37" s="55"/>
      <c r="L37" s="55"/>
    </row>
    <row r="38" spans="2:28" x14ac:dyDescent="0.4">
      <c r="B38" s="1"/>
      <c r="D38" s="1" t="s">
        <v>33</v>
      </c>
      <c r="R38" s="1"/>
      <c r="S38" s="1"/>
      <c r="T38" s="1"/>
      <c r="U38" s="1"/>
      <c r="V38" s="1"/>
      <c r="W38" s="1"/>
      <c r="X38" s="1"/>
      <c r="Y38" s="1"/>
    </row>
    <row r="39" spans="2:28" ht="9.75" customHeight="1" x14ac:dyDescent="0.4">
      <c r="B39" s="1"/>
      <c r="R39" s="1"/>
      <c r="S39" s="1"/>
      <c r="T39" s="1"/>
      <c r="U39" s="1"/>
      <c r="V39" s="1"/>
      <c r="W39" s="1"/>
      <c r="X39" s="1"/>
      <c r="Y39" s="1"/>
    </row>
    <row r="40" spans="2:28" s="19" customFormat="1" ht="47.25" customHeight="1" x14ac:dyDescent="0.4">
      <c r="D40" s="148"/>
      <c r="E40" s="18" t="s">
        <v>1</v>
      </c>
      <c r="F40" s="18" t="s">
        <v>2</v>
      </c>
      <c r="G40" s="18" t="s">
        <v>3</v>
      </c>
      <c r="H40" s="18" t="s">
        <v>4</v>
      </c>
      <c r="I40" s="52" t="s">
        <v>66</v>
      </c>
      <c r="J40" s="119" t="s">
        <v>5</v>
      </c>
      <c r="K40" s="120"/>
      <c r="L40" s="121"/>
      <c r="M40" s="18" t="s">
        <v>35</v>
      </c>
      <c r="N40" s="18"/>
      <c r="O40" s="189" t="s">
        <v>83</v>
      </c>
      <c r="P40" s="39"/>
      <c r="Q40" s="39"/>
    </row>
    <row r="41" spans="2:28" s="19" customFormat="1" ht="47.25" customHeight="1" x14ac:dyDescent="0.4">
      <c r="D41" s="117"/>
      <c r="E41" s="20"/>
      <c r="F41" s="20"/>
      <c r="G41" s="20"/>
      <c r="H41" s="20"/>
      <c r="I41" s="20"/>
      <c r="J41" s="18" t="s">
        <v>6</v>
      </c>
      <c r="K41" s="18" t="s">
        <v>7</v>
      </c>
      <c r="L41" s="18" t="s">
        <v>8</v>
      </c>
      <c r="M41" s="20"/>
      <c r="N41" s="20"/>
      <c r="O41" s="190"/>
      <c r="P41" s="38"/>
      <c r="Q41" s="39"/>
    </row>
    <row r="42" spans="2:28" s="19" customFormat="1" ht="14.1" customHeight="1" x14ac:dyDescent="0.4">
      <c r="D42" s="118"/>
      <c r="E42" s="21" t="s">
        <v>38</v>
      </c>
      <c r="F42" s="21" t="s">
        <v>38</v>
      </c>
      <c r="G42" s="21" t="s">
        <v>38</v>
      </c>
      <c r="H42" s="21" t="s">
        <v>38</v>
      </c>
      <c r="I42" s="21" t="s">
        <v>38</v>
      </c>
      <c r="J42" s="21" t="s">
        <v>38</v>
      </c>
      <c r="K42" s="21" t="s">
        <v>38</v>
      </c>
      <c r="L42" s="21" t="s">
        <v>38</v>
      </c>
      <c r="M42" s="21" t="s">
        <v>38</v>
      </c>
      <c r="N42" s="21"/>
      <c r="O42" s="40" t="s">
        <v>70</v>
      </c>
      <c r="P42" s="38"/>
      <c r="Q42" s="39"/>
    </row>
    <row r="43" spans="2:28" ht="46.5" customHeight="1" x14ac:dyDescent="0.4">
      <c r="B43" s="1"/>
      <c r="D43" s="14" t="s">
        <v>85</v>
      </c>
      <c r="E43" s="16" t="e">
        <f>IF(OR(F13="",F13=0),"",IF(E$29&lt;&gt;"",F13*E$29,F13*E$31))</f>
        <v>#REF!</v>
      </c>
      <c r="F43" s="16" t="e">
        <f>IF(OR(G13="",G13=0),"",IF(F$29&lt;&gt;"",G13*F$29/1000,G13*F$31/1000))</f>
        <v>#REF!</v>
      </c>
      <c r="G43" s="16" t="str">
        <f>IF(OR(H13="",H13=0),"",IF(G$29&lt;&gt;"",H13*G$29/1000,H13*G$31/1000))</f>
        <v/>
      </c>
      <c r="H43" s="16" t="str">
        <f>IF(OR(I13="",I13=0),"",IF(H$29&lt;&gt;"",I13*H$29/1000,I13*H$31/1000))</f>
        <v/>
      </c>
      <c r="I43" s="16" t="str">
        <f>IF(OR(J13="",J13=0),"",IF(I$29&lt;&gt;"",J13*I$29/1000,J13*I$31/1000))</f>
        <v/>
      </c>
      <c r="J43" s="16" t="str">
        <f>IF(OR(K13="",K13=0),"",IF(J$29&lt;&gt;"",K13*J$29,K13*J$31))</f>
        <v/>
      </c>
      <c r="K43" s="16" t="str">
        <f>IF(OR(L13="",L13=0),"",IF(K$29&lt;&gt;"",L13*K$29,L13*K$31))</f>
        <v/>
      </c>
      <c r="L43" s="16" t="str">
        <f>IF(OR(M13="",M13=0),"",IF(L$29&lt;&gt;"",M13*L$29,M13*L$31))</f>
        <v/>
      </c>
      <c r="M43" s="17" t="e">
        <f>IF(SUM(E43:L43)=0,"",SUM(E43:L43))</f>
        <v>#REF!</v>
      </c>
      <c r="N43" s="74"/>
      <c r="O43" s="57" t="e">
        <f>ROUND(#REF!*3663.68/1000,0)</f>
        <v>#REF!</v>
      </c>
      <c r="P43" s="38"/>
      <c r="Q43" s="39"/>
      <c r="R43" s="1"/>
      <c r="S43" s="1"/>
      <c r="T43" s="1"/>
      <c r="U43" s="1"/>
      <c r="V43" s="30"/>
      <c r="W43" s="30"/>
      <c r="X43" s="19"/>
      <c r="Y43" s="31"/>
      <c r="AB43" s="30" t="s">
        <v>42</v>
      </c>
    </row>
    <row r="44" spans="2:28" ht="30" customHeight="1" x14ac:dyDescent="0.4">
      <c r="B44" s="1"/>
      <c r="D44" s="167" t="s">
        <v>77</v>
      </c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38"/>
      <c r="P44" s="39"/>
      <c r="R44" s="1"/>
      <c r="S44" s="1"/>
      <c r="T44" s="1"/>
      <c r="U44" s="31"/>
      <c r="V44" s="31"/>
      <c r="W44" s="19"/>
      <c r="X44" s="31"/>
      <c r="Y44" s="1"/>
      <c r="AA44" s="31"/>
    </row>
    <row r="45" spans="2:28" ht="12.75" customHeight="1" x14ac:dyDescent="0.4">
      <c r="B45" s="1"/>
      <c r="D45" s="41"/>
      <c r="E45" s="42"/>
      <c r="F45" s="42"/>
      <c r="G45" s="42"/>
      <c r="H45" s="42"/>
      <c r="I45" s="42"/>
      <c r="J45" s="42"/>
      <c r="K45" s="42"/>
      <c r="L45" s="42"/>
      <c r="M45" s="42"/>
      <c r="N45" s="38"/>
      <c r="O45" s="38"/>
      <c r="P45" s="39"/>
      <c r="R45" s="1"/>
      <c r="S45" s="1"/>
      <c r="T45" s="1"/>
      <c r="U45" s="31"/>
      <c r="V45" s="31"/>
      <c r="W45" s="19"/>
      <c r="X45" s="31"/>
      <c r="Y45" s="1"/>
      <c r="AA45" s="31"/>
    </row>
    <row r="46" spans="2:28" ht="30" customHeight="1" x14ac:dyDescent="0.4">
      <c r="B46" s="1"/>
      <c r="D46" s="41"/>
      <c r="E46" s="42"/>
      <c r="F46" s="42"/>
      <c r="G46" s="42"/>
      <c r="H46" s="42"/>
      <c r="I46" s="42"/>
      <c r="J46" s="42"/>
      <c r="K46" s="42"/>
      <c r="L46" s="42"/>
      <c r="M46" s="42"/>
      <c r="N46" s="38"/>
      <c r="O46" s="38"/>
      <c r="P46" s="39"/>
      <c r="R46" s="1"/>
      <c r="S46" s="1"/>
      <c r="T46" s="1"/>
      <c r="U46" s="31"/>
      <c r="V46" s="31"/>
      <c r="W46" s="19"/>
      <c r="X46" s="31"/>
      <c r="Y46" s="1"/>
      <c r="AA46" s="31"/>
    </row>
    <row r="47" spans="2:28" ht="30" customHeight="1" x14ac:dyDescent="0.4">
      <c r="B47" s="1"/>
      <c r="D47" s="41"/>
      <c r="E47" s="42"/>
      <c r="F47" s="42"/>
      <c r="G47" s="42"/>
      <c r="H47" s="42"/>
      <c r="I47" s="42"/>
      <c r="J47" s="42"/>
      <c r="K47" s="42"/>
      <c r="L47" s="42"/>
      <c r="M47" s="42"/>
      <c r="N47" s="38"/>
      <c r="O47" s="38"/>
      <c r="P47" s="39"/>
      <c r="R47" s="1"/>
      <c r="S47" s="1"/>
      <c r="T47" s="1"/>
      <c r="U47" s="31"/>
      <c r="V47" s="31"/>
      <c r="W47" s="19"/>
      <c r="X47" s="31"/>
      <c r="Y47" s="1"/>
      <c r="AA47" s="31"/>
    </row>
    <row r="48" spans="2:28" ht="30" customHeight="1" x14ac:dyDescent="0.4">
      <c r="B48" s="1"/>
      <c r="D48" s="41"/>
      <c r="E48" s="42"/>
      <c r="F48" s="42"/>
      <c r="G48" s="42"/>
      <c r="H48" s="42"/>
      <c r="I48" s="42"/>
      <c r="J48" s="42"/>
      <c r="K48" s="42"/>
      <c r="L48" s="42"/>
      <c r="M48" s="42"/>
      <c r="N48" s="38"/>
      <c r="O48" s="38"/>
      <c r="P48" s="39"/>
      <c r="R48" s="1"/>
      <c r="S48" s="1"/>
      <c r="T48" s="1"/>
      <c r="U48" s="31"/>
      <c r="V48" s="31"/>
      <c r="W48" s="19"/>
      <c r="X48" s="31"/>
      <c r="Y48" s="1"/>
      <c r="AA48" s="31"/>
    </row>
    <row r="49" spans="2:27" ht="30" customHeight="1" x14ac:dyDescent="0.4">
      <c r="B49" s="1"/>
      <c r="D49" s="41"/>
      <c r="E49" s="42"/>
      <c r="F49" s="42"/>
      <c r="G49" s="42"/>
      <c r="H49" s="42"/>
      <c r="I49" s="42"/>
      <c r="J49" s="42"/>
      <c r="K49" s="42"/>
      <c r="L49" s="42"/>
      <c r="M49" s="42"/>
      <c r="N49" s="38"/>
      <c r="O49" s="38"/>
      <c r="P49" s="39"/>
      <c r="R49" s="1"/>
      <c r="S49" s="1"/>
      <c r="T49" s="1"/>
      <c r="U49" s="31"/>
      <c r="V49" s="31"/>
      <c r="W49" s="19"/>
      <c r="X49" s="31"/>
      <c r="Y49" s="1"/>
      <c r="AA49" s="31"/>
    </row>
    <row r="50" spans="2:27" ht="30" customHeight="1" x14ac:dyDescent="0.4">
      <c r="B50" s="1"/>
      <c r="D50" s="41"/>
      <c r="E50" s="42"/>
      <c r="F50" s="42"/>
      <c r="G50" s="42"/>
      <c r="H50" s="42"/>
      <c r="I50" s="42"/>
      <c r="J50" s="42"/>
      <c r="K50" s="42"/>
      <c r="L50" s="42"/>
      <c r="M50" s="42"/>
      <c r="N50" s="38"/>
      <c r="O50" s="38"/>
      <c r="P50" s="39"/>
      <c r="R50" s="1"/>
      <c r="S50" s="1"/>
      <c r="T50" s="1"/>
      <c r="U50" s="31"/>
      <c r="V50" s="31"/>
      <c r="W50" s="19"/>
      <c r="X50" s="31"/>
      <c r="Y50" s="1"/>
      <c r="AA50" s="31"/>
    </row>
    <row r="51" spans="2:27" ht="30" customHeight="1" x14ac:dyDescent="0.4">
      <c r="B51" s="1"/>
      <c r="D51" s="41"/>
      <c r="E51" s="42"/>
      <c r="F51" s="42"/>
      <c r="G51" s="42"/>
      <c r="H51" s="42"/>
      <c r="I51" s="42"/>
      <c r="J51" s="42"/>
      <c r="K51" s="42"/>
      <c r="L51" s="42"/>
      <c r="M51" s="42"/>
      <c r="N51" s="38"/>
      <c r="O51" s="38"/>
      <c r="P51" s="39"/>
      <c r="R51" s="1"/>
      <c r="S51" s="1"/>
      <c r="T51" s="1"/>
      <c r="U51" s="31"/>
      <c r="V51" s="31"/>
      <c r="W51" s="19"/>
      <c r="X51" s="31"/>
      <c r="Y51" s="1"/>
      <c r="AA51" s="31"/>
    </row>
    <row r="52" spans="2:27" ht="30" customHeight="1" x14ac:dyDescent="0.4">
      <c r="B52" s="1"/>
      <c r="D52" s="41"/>
      <c r="E52" s="42"/>
      <c r="F52" s="42"/>
      <c r="G52" s="42"/>
      <c r="H52" s="42"/>
      <c r="I52" s="42"/>
      <c r="J52" s="42"/>
      <c r="K52" s="42"/>
      <c r="L52" s="42"/>
      <c r="M52" s="42"/>
      <c r="N52" s="38"/>
      <c r="O52" s="38"/>
      <c r="P52" s="39"/>
      <c r="R52" s="1"/>
      <c r="S52" s="1"/>
      <c r="T52" s="1"/>
      <c r="U52" s="31"/>
      <c r="V52" s="31"/>
      <c r="W52" s="19"/>
      <c r="X52" s="31"/>
      <c r="Y52" s="1"/>
      <c r="AA52" s="31"/>
    </row>
    <row r="53" spans="2:27" ht="30" customHeight="1" x14ac:dyDescent="0.4">
      <c r="B53" s="1"/>
      <c r="D53" s="41"/>
      <c r="E53" s="42"/>
      <c r="F53" s="42"/>
      <c r="G53" s="42"/>
      <c r="H53" s="42"/>
      <c r="I53" s="42"/>
      <c r="J53" s="42"/>
      <c r="K53" s="42"/>
      <c r="L53" s="42"/>
      <c r="M53" s="42"/>
      <c r="N53" s="38"/>
      <c r="O53" s="38"/>
      <c r="P53" s="39"/>
      <c r="R53" s="1"/>
      <c r="S53" s="1"/>
      <c r="T53" s="1"/>
      <c r="U53" s="31"/>
      <c r="V53" s="31"/>
      <c r="W53" s="19"/>
      <c r="X53" s="31"/>
      <c r="Y53" s="1"/>
      <c r="AA53" s="31"/>
    </row>
    <row r="54" spans="2:27" ht="30" customHeight="1" x14ac:dyDescent="0.4">
      <c r="B54" s="1"/>
      <c r="D54" s="41"/>
      <c r="E54" s="42"/>
      <c r="F54" s="42"/>
      <c r="G54" s="42"/>
      <c r="H54" s="42"/>
      <c r="I54" s="42"/>
      <c r="J54" s="42"/>
      <c r="K54" s="42"/>
      <c r="L54" s="42"/>
      <c r="M54" s="42"/>
      <c r="N54" s="38"/>
      <c r="O54" s="38"/>
      <c r="P54" s="39"/>
      <c r="R54" s="1"/>
      <c r="S54" s="1"/>
      <c r="T54" s="1"/>
      <c r="U54" s="31"/>
      <c r="V54" s="31"/>
      <c r="W54" s="19"/>
      <c r="X54" s="31"/>
      <c r="Y54" s="1"/>
      <c r="AA54" s="31"/>
    </row>
    <row r="55" spans="2:27" ht="30" customHeight="1" x14ac:dyDescent="0.4">
      <c r="B55" s="1"/>
      <c r="D55" s="41"/>
      <c r="E55" s="42"/>
      <c r="F55" s="42"/>
      <c r="G55" s="42"/>
      <c r="H55" s="42"/>
      <c r="I55" s="42"/>
      <c r="J55" s="42"/>
      <c r="K55" s="42"/>
      <c r="L55" s="42"/>
      <c r="M55" s="42"/>
      <c r="N55" s="38"/>
      <c r="O55" s="38"/>
      <c r="P55" s="39"/>
      <c r="R55" s="1"/>
      <c r="S55" s="1"/>
      <c r="T55" s="1"/>
      <c r="U55" s="31"/>
      <c r="V55" s="31"/>
      <c r="W55" s="19"/>
      <c r="X55" s="31"/>
      <c r="Y55" s="1"/>
      <c r="AA55" s="31"/>
    </row>
    <row r="56" spans="2:27" ht="30" customHeight="1" x14ac:dyDescent="0.4">
      <c r="B56" s="1"/>
      <c r="D56" s="41"/>
      <c r="E56" s="42"/>
      <c r="F56" s="42"/>
      <c r="G56" s="42"/>
      <c r="H56" s="42"/>
      <c r="I56" s="42"/>
      <c r="J56" s="42"/>
      <c r="K56" s="42"/>
      <c r="L56" s="42"/>
      <c r="M56" s="42"/>
      <c r="N56" s="38"/>
      <c r="O56" s="38"/>
      <c r="P56" s="39"/>
      <c r="R56" s="1"/>
      <c r="S56" s="1"/>
      <c r="T56" s="1"/>
      <c r="U56" s="31"/>
      <c r="V56" s="31"/>
      <c r="W56" s="19"/>
      <c r="X56" s="31"/>
      <c r="Y56" s="1"/>
      <c r="AA56" s="31"/>
    </row>
    <row r="57" spans="2:27" ht="30" customHeight="1" x14ac:dyDescent="0.4">
      <c r="B57" s="1"/>
      <c r="D57" s="41"/>
      <c r="E57" s="42"/>
      <c r="F57" s="42"/>
      <c r="G57" s="42"/>
      <c r="H57" s="42"/>
      <c r="I57" s="42"/>
      <c r="J57" s="42"/>
      <c r="K57" s="42"/>
      <c r="L57" s="42"/>
      <c r="M57" s="42"/>
      <c r="N57" s="38"/>
      <c r="O57" s="38"/>
      <c r="P57" s="39"/>
      <c r="R57" s="1"/>
      <c r="S57" s="1"/>
      <c r="T57" s="1"/>
      <c r="U57" s="31"/>
      <c r="V57" s="31"/>
      <c r="W57" s="19"/>
      <c r="X57" s="31"/>
      <c r="Y57" s="1"/>
      <c r="AA57" s="31"/>
    </row>
    <row r="58" spans="2:27" ht="30" customHeight="1" x14ac:dyDescent="0.4">
      <c r="B58" s="1"/>
      <c r="D58" s="41"/>
      <c r="E58" s="42"/>
      <c r="F58" s="42"/>
      <c r="G58" s="42"/>
      <c r="H58" s="42"/>
      <c r="I58" s="42"/>
      <c r="J58" s="42"/>
      <c r="K58" s="42"/>
      <c r="L58" s="42"/>
      <c r="M58" s="42"/>
      <c r="N58" s="38"/>
      <c r="O58" s="38"/>
      <c r="P58" s="39"/>
      <c r="R58" s="1"/>
      <c r="S58" s="1"/>
      <c r="T58" s="1"/>
      <c r="U58" s="31"/>
      <c r="V58" s="31"/>
      <c r="W58" s="19"/>
      <c r="X58" s="31"/>
      <c r="Y58" s="1"/>
      <c r="AA58" s="31"/>
    </row>
    <row r="59" spans="2:27" x14ac:dyDescent="0.4">
      <c r="B59" s="1"/>
      <c r="R59" s="1"/>
      <c r="S59" s="1"/>
      <c r="T59" s="1"/>
      <c r="U59" s="31"/>
      <c r="V59" s="31"/>
      <c r="W59" s="19"/>
      <c r="X59" s="31"/>
      <c r="Y59" s="1"/>
    </row>
    <row r="60" spans="2:27" x14ac:dyDescent="0.4">
      <c r="B60" s="1"/>
      <c r="R60" s="1"/>
      <c r="S60" s="1"/>
      <c r="T60" s="1"/>
      <c r="U60" s="31"/>
      <c r="V60" s="31"/>
      <c r="W60" s="19"/>
      <c r="X60" s="31"/>
      <c r="Y60" s="1"/>
    </row>
    <row r="61" spans="2:27" x14ac:dyDescent="0.4">
      <c r="B61" s="1"/>
      <c r="R61" s="1"/>
      <c r="S61" s="1"/>
      <c r="T61" s="1"/>
      <c r="U61" s="1"/>
      <c r="V61" s="1"/>
      <c r="W61" s="1"/>
      <c r="X61" s="1"/>
      <c r="Y61" s="1"/>
    </row>
    <row r="62" spans="2:27" x14ac:dyDescent="0.4">
      <c r="B62" s="1"/>
      <c r="R62" s="1"/>
      <c r="S62" s="1"/>
      <c r="T62" s="1"/>
      <c r="U62" s="1"/>
      <c r="V62" s="1"/>
      <c r="W62" s="1"/>
      <c r="X62" s="1"/>
      <c r="Y62" s="1"/>
    </row>
    <row r="63" spans="2:27" x14ac:dyDescent="0.4">
      <c r="B63" s="1"/>
      <c r="R63" s="1"/>
      <c r="S63" s="1"/>
      <c r="T63" s="1"/>
      <c r="U63" s="1"/>
      <c r="V63" s="1"/>
      <c r="W63" s="1"/>
      <c r="X63" s="1"/>
      <c r="Y63" s="1"/>
    </row>
    <row r="64" spans="2:27" x14ac:dyDescent="0.4">
      <c r="B64" s="1"/>
      <c r="R64" s="1"/>
      <c r="S64" s="1"/>
      <c r="T64" s="1"/>
      <c r="U64" s="1"/>
      <c r="V64" s="1"/>
      <c r="W64" s="1"/>
      <c r="X64" s="1"/>
      <c r="Y64" s="1"/>
    </row>
    <row r="65" spans="1:26" x14ac:dyDescent="0.4">
      <c r="B65" s="1"/>
      <c r="R65" s="1"/>
      <c r="S65" s="1"/>
      <c r="T65" s="1"/>
      <c r="U65" s="1"/>
      <c r="V65" s="1"/>
      <c r="W65" s="1"/>
      <c r="X65" s="1"/>
      <c r="Y65" s="1"/>
    </row>
    <row r="66" spans="1:26" x14ac:dyDescent="0.4">
      <c r="B66" s="1"/>
      <c r="R66" s="1"/>
      <c r="S66" s="1"/>
      <c r="T66" s="1"/>
      <c r="U66" s="1"/>
      <c r="V66" s="1"/>
      <c r="W66" s="1"/>
      <c r="X66" s="1"/>
      <c r="Y66" s="1"/>
    </row>
    <row r="67" spans="1:26" x14ac:dyDescent="0.4">
      <c r="B67" s="1"/>
      <c r="R67" s="1"/>
      <c r="S67" s="1"/>
      <c r="T67" s="1"/>
      <c r="U67" s="1"/>
      <c r="V67" s="1"/>
      <c r="W67" s="1"/>
      <c r="X67" s="1"/>
      <c r="Y67" s="1"/>
    </row>
    <row r="68" spans="1:26" x14ac:dyDescent="0.4">
      <c r="B68" s="1"/>
      <c r="R68" s="1"/>
      <c r="S68" s="1"/>
      <c r="T68" s="1"/>
      <c r="U68" s="1"/>
      <c r="V68" s="1"/>
      <c r="W68" s="1"/>
      <c r="X68" s="1"/>
      <c r="Y68" s="1"/>
    </row>
    <row r="69" spans="1:26" x14ac:dyDescent="0.4">
      <c r="B69" s="1"/>
      <c r="R69" s="1"/>
      <c r="S69" s="1"/>
      <c r="T69" s="1"/>
      <c r="U69" s="1"/>
      <c r="V69" s="1"/>
      <c r="W69" s="1"/>
      <c r="X69" s="1"/>
      <c r="Y69" s="1"/>
    </row>
    <row r="70" spans="1:26" x14ac:dyDescent="0.4">
      <c r="B70" s="1"/>
      <c r="R70" s="1"/>
      <c r="S70" s="1"/>
      <c r="T70" s="1"/>
      <c r="U70" s="1"/>
      <c r="V70" s="1"/>
      <c r="W70" s="1"/>
      <c r="X70" s="1"/>
      <c r="Y70" s="1"/>
    </row>
    <row r="71" spans="1:26" x14ac:dyDescent="0.4">
      <c r="B71" s="1"/>
      <c r="R71" s="1"/>
      <c r="S71" s="1"/>
      <c r="T71" s="1"/>
      <c r="U71" s="1"/>
      <c r="V71" s="1"/>
      <c r="W71" s="1"/>
      <c r="X71" s="1"/>
      <c r="Y71" s="1"/>
    </row>
    <row r="72" spans="1:26" x14ac:dyDescent="0.4">
      <c r="B72" s="1"/>
      <c r="R72" s="1"/>
      <c r="S72" s="1"/>
      <c r="T72" s="1"/>
      <c r="U72" s="1"/>
      <c r="V72" s="1"/>
      <c r="W72" s="1"/>
      <c r="X72" s="1"/>
      <c r="Y72" s="1"/>
    </row>
    <row r="73" spans="1:26" x14ac:dyDescent="0.4">
      <c r="B73" s="1"/>
      <c r="R73" s="1"/>
      <c r="S73" s="1"/>
      <c r="T73" s="1"/>
      <c r="U73" s="1"/>
      <c r="V73" s="1"/>
      <c r="W73" s="1"/>
      <c r="X73" s="1"/>
      <c r="Y73" s="1"/>
    </row>
    <row r="74" spans="1:26" x14ac:dyDescent="0.4">
      <c r="B74" s="1"/>
      <c r="R74" s="1"/>
      <c r="S74" s="1"/>
      <c r="T74" s="1"/>
      <c r="U74" s="1"/>
      <c r="V74" s="1"/>
      <c r="W74" s="1"/>
      <c r="X74" s="1"/>
      <c r="Y74" s="1"/>
    </row>
    <row r="75" spans="1:26" x14ac:dyDescent="0.4">
      <c r="B75" s="1"/>
      <c r="R75" s="1"/>
      <c r="S75" s="1"/>
      <c r="T75" s="1"/>
      <c r="U75" s="1"/>
      <c r="V75" s="1"/>
      <c r="W75" s="1"/>
      <c r="X75" s="1"/>
      <c r="Y75" s="1"/>
    </row>
    <row r="76" spans="1:26" x14ac:dyDescent="0.4">
      <c r="B76" s="1"/>
      <c r="R76" s="1"/>
      <c r="S76" s="1"/>
      <c r="T76" s="1"/>
      <c r="U76" s="1"/>
      <c r="V76" s="1"/>
      <c r="W76" s="1"/>
      <c r="X76" s="1"/>
      <c r="Y76" s="1"/>
    </row>
    <row r="77" spans="1:26" x14ac:dyDescent="0.4">
      <c r="B77" s="1"/>
      <c r="R77" s="1"/>
      <c r="S77" s="1"/>
      <c r="T77" s="1"/>
      <c r="U77" s="1"/>
      <c r="V77" s="1"/>
      <c r="W77" s="1"/>
      <c r="X77" s="1"/>
      <c r="Y77" s="1"/>
    </row>
    <row r="78" spans="1:26" ht="12.75" customHeight="1" x14ac:dyDescent="0.4">
      <c r="B78" s="1"/>
      <c r="R78" s="1"/>
      <c r="S78" s="1"/>
      <c r="T78" s="1"/>
      <c r="U78" s="1"/>
      <c r="V78" s="1"/>
      <c r="W78" s="1"/>
      <c r="X78" s="1"/>
      <c r="Y78" s="1"/>
    </row>
    <row r="79" spans="1:26" s="33" customFormat="1" x14ac:dyDescent="0.4">
      <c r="A79" s="1"/>
      <c r="X79" s="1"/>
      <c r="Y79" s="1"/>
      <c r="Z79" s="1"/>
    </row>
    <row r="80" spans="1:26" s="33" customFormat="1" x14ac:dyDescent="0.4">
      <c r="A80" s="1"/>
    </row>
    <row r="81" spans="1:1" s="33" customFormat="1" x14ac:dyDescent="0.4">
      <c r="A81" s="1"/>
    </row>
    <row r="82" spans="1:1" s="33" customFormat="1" x14ac:dyDescent="0.4">
      <c r="A82" s="1"/>
    </row>
    <row r="83" spans="1:1" s="33" customFormat="1" x14ac:dyDescent="0.4">
      <c r="A83" s="1"/>
    </row>
    <row r="84" spans="1:1" s="33" customFormat="1" x14ac:dyDescent="0.4">
      <c r="A84" s="1"/>
    </row>
  </sheetData>
  <mergeCells count="43">
    <mergeCell ref="D20:R21"/>
    <mergeCell ref="D18:R19"/>
    <mergeCell ref="D9:D12"/>
    <mergeCell ref="K9:M9"/>
    <mergeCell ref="D16:E16"/>
    <mergeCell ref="D17:E17"/>
    <mergeCell ref="D13:D15"/>
    <mergeCell ref="E13:E15"/>
    <mergeCell ref="F13:F15"/>
    <mergeCell ref="G13:G15"/>
    <mergeCell ref="H13:H15"/>
    <mergeCell ref="I13:I15"/>
    <mergeCell ref="J13:J15"/>
    <mergeCell ref="K13:K15"/>
    <mergeCell ref="L13:L15"/>
    <mergeCell ref="M13:M15"/>
    <mergeCell ref="D44:N44"/>
    <mergeCell ref="D22:R22"/>
    <mergeCell ref="D40:D42"/>
    <mergeCell ref="J40:L40"/>
    <mergeCell ref="O40:O41"/>
    <mergeCell ref="D26:D28"/>
    <mergeCell ref="J26:L26"/>
    <mergeCell ref="D30:D32"/>
    <mergeCell ref="AD10:AD11"/>
    <mergeCell ref="AB9:AD9"/>
    <mergeCell ref="P10:X10"/>
    <mergeCell ref="D4:S4"/>
    <mergeCell ref="AB10:AB11"/>
    <mergeCell ref="AC10:AC11"/>
    <mergeCell ref="Y10:Y11"/>
    <mergeCell ref="Z10:Z11"/>
    <mergeCell ref="N9:N11"/>
    <mergeCell ref="O10:O12"/>
    <mergeCell ref="AA10:AA11"/>
    <mergeCell ref="AB13:AB15"/>
    <mergeCell ref="AC13:AC15"/>
    <mergeCell ref="AD13:AD15"/>
    <mergeCell ref="N13:N15"/>
    <mergeCell ref="O13:O15"/>
    <mergeCell ref="Y13:Y15"/>
    <mergeCell ref="Z13:Z15"/>
    <mergeCell ref="AA13:AA1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3"/>
  <sheetViews>
    <sheetView workbookViewId="0">
      <selection activeCell="M25" sqref="M25"/>
    </sheetView>
  </sheetViews>
  <sheetFormatPr defaultRowHeight="18.75" x14ac:dyDescent="0.4"/>
  <cols>
    <col min="1" max="1" width="3.25" style="1" customWidth="1"/>
    <col min="2" max="2" width="7.25" style="1" customWidth="1"/>
    <col min="3" max="3" width="1.5" style="1" customWidth="1"/>
    <col min="4" max="4" width="24.375" style="1" customWidth="1"/>
    <col min="5" max="12" width="11.375" style="1" customWidth="1"/>
    <col min="13" max="13" width="14" style="1" customWidth="1"/>
    <col min="14" max="14" width="1.375" style="1" customWidth="1"/>
    <col min="15" max="16384" width="9" style="1"/>
  </cols>
  <sheetData>
    <row r="1" spans="1:19" ht="9.75" customHeight="1" x14ac:dyDescent="0.4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9.75" customHeight="1" x14ac:dyDescent="0.4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9.75" customHeight="1" thickBot="1" x14ac:dyDescent="0.45">
      <c r="A3" s="23"/>
      <c r="B3" s="23"/>
      <c r="O3" s="23"/>
      <c r="P3" s="23"/>
      <c r="Q3" s="23"/>
      <c r="R3" s="23"/>
      <c r="S3" s="23"/>
    </row>
    <row r="4" spans="1:19" ht="27" thickTop="1" thickBot="1" x14ac:dyDescent="0.45">
      <c r="A4" s="23"/>
      <c r="B4" s="23"/>
      <c r="D4" s="158" t="s">
        <v>41</v>
      </c>
      <c r="E4" s="159"/>
      <c r="F4" s="159"/>
      <c r="G4" s="159"/>
      <c r="H4" s="159"/>
      <c r="I4" s="159"/>
      <c r="J4" s="159"/>
      <c r="K4" s="159"/>
      <c r="L4" s="159"/>
      <c r="M4" s="160"/>
      <c r="O4" s="23"/>
      <c r="P4" s="23"/>
      <c r="Q4" s="23"/>
      <c r="R4" s="23"/>
      <c r="S4" s="23"/>
    </row>
    <row r="5" spans="1:19" ht="19.5" thickTop="1" x14ac:dyDescent="0.4">
      <c r="A5" s="23"/>
      <c r="B5" s="23"/>
      <c r="O5" s="23"/>
      <c r="P5" s="23"/>
      <c r="Q5" s="23"/>
      <c r="R5" s="23"/>
      <c r="S5" s="23"/>
    </row>
    <row r="6" spans="1:19" x14ac:dyDescent="0.4">
      <c r="A6" s="23"/>
      <c r="B6" s="23"/>
      <c r="D6" s="1" t="s">
        <v>19</v>
      </c>
      <c r="F6" s="12" t="s">
        <v>20</v>
      </c>
      <c r="O6" s="23"/>
      <c r="P6" s="23"/>
      <c r="Q6" s="23"/>
      <c r="R6" s="23"/>
      <c r="S6" s="23"/>
    </row>
    <row r="7" spans="1:19" x14ac:dyDescent="0.4">
      <c r="A7" s="23"/>
      <c r="B7" s="23"/>
      <c r="F7" s="13" t="s">
        <v>36</v>
      </c>
      <c r="O7" s="23"/>
      <c r="P7" s="23"/>
      <c r="Q7" s="23"/>
      <c r="R7" s="23"/>
      <c r="S7" s="23"/>
    </row>
    <row r="8" spans="1:19" s="19" customFormat="1" ht="14.1" customHeight="1" x14ac:dyDescent="0.4">
      <c r="A8" s="24"/>
      <c r="B8" s="24"/>
      <c r="D8" s="116"/>
      <c r="E8" s="22" t="s">
        <v>1</v>
      </c>
      <c r="F8" s="22" t="s">
        <v>2</v>
      </c>
      <c r="G8" s="22" t="s">
        <v>3</v>
      </c>
      <c r="H8" s="22" t="s">
        <v>4</v>
      </c>
      <c r="I8" s="51"/>
      <c r="J8" s="119" t="s">
        <v>5</v>
      </c>
      <c r="K8" s="120"/>
      <c r="L8" s="121"/>
      <c r="O8" s="24"/>
      <c r="P8" s="24"/>
      <c r="Q8" s="24"/>
      <c r="R8" s="24"/>
      <c r="S8" s="24"/>
    </row>
    <row r="9" spans="1:19" s="19" customFormat="1" ht="14.1" customHeight="1" x14ac:dyDescent="0.4">
      <c r="A9" s="24"/>
      <c r="B9" s="24"/>
      <c r="D9" s="117"/>
      <c r="E9" s="20"/>
      <c r="F9" s="20"/>
      <c r="G9" s="20"/>
      <c r="H9" s="20"/>
      <c r="I9" s="20"/>
      <c r="J9" s="22" t="s">
        <v>6</v>
      </c>
      <c r="K9" s="22" t="s">
        <v>7</v>
      </c>
      <c r="L9" s="22" t="s">
        <v>8</v>
      </c>
      <c r="O9" s="24"/>
      <c r="P9" s="24"/>
      <c r="Q9" s="24"/>
      <c r="R9" s="24"/>
      <c r="S9" s="24"/>
    </row>
    <row r="10" spans="1:19" s="19" customFormat="1" ht="14.1" customHeight="1" x14ac:dyDescent="0.4">
      <c r="A10" s="24"/>
      <c r="B10" s="24"/>
      <c r="D10" s="118"/>
      <c r="E10" s="21" t="s">
        <v>12</v>
      </c>
      <c r="F10" s="21" t="s">
        <v>40</v>
      </c>
      <c r="G10" s="21" t="s">
        <v>13</v>
      </c>
      <c r="H10" s="21" t="s">
        <v>13</v>
      </c>
      <c r="I10" s="21"/>
      <c r="J10" s="21" t="s">
        <v>14</v>
      </c>
      <c r="K10" s="21" t="s">
        <v>14</v>
      </c>
      <c r="L10" s="21" t="s">
        <v>14</v>
      </c>
      <c r="O10" s="24"/>
      <c r="P10" s="24"/>
      <c r="Q10" s="24"/>
      <c r="R10" s="24"/>
      <c r="S10" s="24"/>
    </row>
    <row r="11" spans="1:19" ht="30" customHeight="1" x14ac:dyDescent="0.4">
      <c r="A11" s="23"/>
      <c r="B11" s="23"/>
      <c r="D11" s="15" t="s">
        <v>34</v>
      </c>
      <c r="E11" s="2"/>
      <c r="F11" s="2"/>
      <c r="G11" s="2"/>
      <c r="H11" s="2"/>
      <c r="I11" s="2"/>
      <c r="J11" s="2"/>
      <c r="K11" s="2"/>
      <c r="L11" s="2"/>
      <c r="O11" s="23"/>
      <c r="P11" s="23"/>
      <c r="Q11" s="23"/>
      <c r="R11" s="23"/>
      <c r="S11" s="23"/>
    </row>
    <row r="12" spans="1:19" s="9" customFormat="1" ht="12" customHeight="1" x14ac:dyDescent="0.4">
      <c r="A12" s="25"/>
      <c r="B12" s="25"/>
      <c r="D12" s="8"/>
      <c r="E12" s="7" t="s">
        <v>15</v>
      </c>
      <c r="F12" s="7" t="s">
        <v>16</v>
      </c>
      <c r="G12" s="7" t="s">
        <v>17</v>
      </c>
      <c r="H12" s="7" t="s">
        <v>18</v>
      </c>
      <c r="I12" s="7"/>
      <c r="J12" s="7" t="s">
        <v>23</v>
      </c>
      <c r="K12" s="7" t="s">
        <v>24</v>
      </c>
      <c r="L12" s="7" t="s">
        <v>25</v>
      </c>
      <c r="O12" s="25"/>
      <c r="P12" s="25"/>
      <c r="Q12" s="25"/>
      <c r="R12" s="25"/>
      <c r="S12" s="25"/>
    </row>
    <row r="13" spans="1:19" s="5" customFormat="1" ht="18" customHeight="1" x14ac:dyDescent="0.4">
      <c r="A13" s="26"/>
      <c r="B13" s="26"/>
      <c r="D13" s="10" t="s">
        <v>11</v>
      </c>
      <c r="E13" s="11">
        <v>20</v>
      </c>
      <c r="F13" s="11">
        <v>100</v>
      </c>
      <c r="G13" s="11">
        <v>61</v>
      </c>
      <c r="H13" s="11">
        <v>80</v>
      </c>
      <c r="I13" s="11"/>
      <c r="J13" s="11">
        <v>5</v>
      </c>
      <c r="K13" s="11">
        <v>5</v>
      </c>
      <c r="L13" s="11">
        <v>10</v>
      </c>
      <c r="O13" s="26"/>
      <c r="P13" s="26"/>
      <c r="Q13" s="26"/>
      <c r="R13" s="26"/>
      <c r="S13" s="26"/>
    </row>
    <row r="14" spans="1:19" s="3" customFormat="1" ht="12.75" x14ac:dyDescent="0.4">
      <c r="A14" s="27"/>
      <c r="B14" s="27"/>
      <c r="D14" s="3" t="s">
        <v>22</v>
      </c>
      <c r="E14" s="3" t="s">
        <v>21</v>
      </c>
      <c r="O14" s="27"/>
      <c r="P14" s="27"/>
      <c r="Q14" s="27"/>
      <c r="R14" s="27"/>
      <c r="S14" s="27"/>
    </row>
    <row r="15" spans="1:19" s="3" customFormat="1" ht="12.75" x14ac:dyDescent="0.4">
      <c r="A15" s="27"/>
      <c r="B15" s="27"/>
      <c r="D15" s="198" t="s">
        <v>28</v>
      </c>
      <c r="E15" s="198"/>
      <c r="F15" s="198"/>
      <c r="G15" s="198"/>
      <c r="H15" s="198"/>
      <c r="I15" s="198"/>
      <c r="J15" s="198"/>
      <c r="K15" s="198"/>
      <c r="L15" s="198"/>
      <c r="O15" s="27"/>
      <c r="P15" s="27"/>
      <c r="Q15" s="27"/>
      <c r="R15" s="27"/>
      <c r="S15" s="27"/>
    </row>
    <row r="16" spans="1:19" s="3" customFormat="1" ht="12.75" x14ac:dyDescent="0.4">
      <c r="A16" s="27"/>
      <c r="B16" s="27"/>
      <c r="D16" s="198"/>
      <c r="E16" s="198"/>
      <c r="F16" s="198"/>
      <c r="G16" s="198"/>
      <c r="H16" s="198"/>
      <c r="I16" s="198"/>
      <c r="J16" s="198"/>
      <c r="K16" s="198"/>
      <c r="L16" s="198"/>
      <c r="O16" s="27"/>
      <c r="P16" s="27"/>
      <c r="Q16" s="27"/>
      <c r="R16" s="27"/>
      <c r="S16" s="27"/>
    </row>
    <row r="17" spans="1:19" s="3" customFormat="1" ht="12.75" x14ac:dyDescent="0.4">
      <c r="A17" s="27"/>
      <c r="B17" s="27"/>
      <c r="D17" s="198" t="s">
        <v>26</v>
      </c>
      <c r="E17" s="198"/>
      <c r="F17" s="198"/>
      <c r="G17" s="198"/>
      <c r="H17" s="198"/>
      <c r="I17" s="198"/>
      <c r="J17" s="198"/>
      <c r="K17" s="198"/>
      <c r="L17" s="198"/>
      <c r="O17" s="27"/>
      <c r="P17" s="27"/>
      <c r="Q17" s="27"/>
      <c r="R17" s="27"/>
      <c r="S17" s="27"/>
    </row>
    <row r="18" spans="1:19" s="3" customFormat="1" ht="12.75" x14ac:dyDescent="0.4">
      <c r="A18" s="27"/>
      <c r="B18" s="27"/>
      <c r="D18" s="198"/>
      <c r="E18" s="198"/>
      <c r="F18" s="198"/>
      <c r="G18" s="198"/>
      <c r="H18" s="198"/>
      <c r="I18" s="198"/>
      <c r="J18" s="198"/>
      <c r="K18" s="198"/>
      <c r="L18" s="198"/>
      <c r="O18" s="27"/>
      <c r="P18" s="27"/>
      <c r="Q18" s="27"/>
      <c r="R18" s="27"/>
      <c r="S18" s="27"/>
    </row>
    <row r="19" spans="1:19" s="3" customFormat="1" ht="12.75" x14ac:dyDescent="0.4">
      <c r="A19" s="27"/>
      <c r="B19" s="27"/>
      <c r="D19" s="3" t="s">
        <v>32</v>
      </c>
      <c r="E19" s="4"/>
      <c r="F19" s="4"/>
      <c r="G19" s="4"/>
      <c r="H19" s="4"/>
      <c r="I19" s="48"/>
      <c r="J19" s="4"/>
      <c r="K19" s="4"/>
      <c r="L19" s="4"/>
      <c r="O19" s="27"/>
      <c r="P19" s="27"/>
      <c r="Q19" s="27"/>
      <c r="R19" s="27"/>
      <c r="S19" s="27"/>
    </row>
    <row r="20" spans="1:19" s="3" customFormat="1" ht="8.25" customHeight="1" x14ac:dyDescent="0.4">
      <c r="A20" s="27"/>
      <c r="B20" s="27"/>
      <c r="E20" s="4"/>
      <c r="F20" s="4"/>
      <c r="G20" s="4"/>
      <c r="H20" s="4"/>
      <c r="I20" s="48"/>
      <c r="J20" s="4"/>
      <c r="K20" s="4"/>
      <c r="L20" s="4"/>
      <c r="O20" s="27"/>
      <c r="P20" s="27"/>
      <c r="Q20" s="27"/>
      <c r="R20" s="27"/>
      <c r="S20" s="27"/>
    </row>
    <row r="21" spans="1:19" x14ac:dyDescent="0.4">
      <c r="A21" s="23"/>
      <c r="B21" s="23"/>
      <c r="D21" s="1" t="s">
        <v>0</v>
      </c>
      <c r="G21" s="1" t="s">
        <v>27</v>
      </c>
      <c r="O21" s="23"/>
      <c r="P21" s="23"/>
      <c r="Q21" s="23"/>
      <c r="R21" s="23"/>
      <c r="S21" s="23"/>
    </row>
    <row r="22" spans="1:19" ht="7.5" customHeight="1" x14ac:dyDescent="0.4">
      <c r="A22" s="23"/>
      <c r="B22" s="23"/>
      <c r="O22" s="23"/>
      <c r="P22" s="23"/>
      <c r="Q22" s="23"/>
      <c r="R22" s="23"/>
      <c r="S22" s="23"/>
    </row>
    <row r="23" spans="1:19" s="19" customFormat="1" ht="14.1" customHeight="1" x14ac:dyDescent="0.4">
      <c r="A23" s="24"/>
      <c r="B23" s="24"/>
      <c r="D23" s="116"/>
      <c r="E23" s="22" t="s">
        <v>1</v>
      </c>
      <c r="F23" s="22" t="s">
        <v>2</v>
      </c>
      <c r="G23" s="22" t="s">
        <v>3</v>
      </c>
      <c r="H23" s="22" t="s">
        <v>4</v>
      </c>
      <c r="I23" s="51"/>
      <c r="J23" s="119" t="s">
        <v>5</v>
      </c>
      <c r="K23" s="120"/>
      <c r="L23" s="121"/>
      <c r="O23" s="24"/>
      <c r="P23" s="24"/>
      <c r="Q23" s="24"/>
      <c r="R23" s="24"/>
      <c r="S23" s="24"/>
    </row>
    <row r="24" spans="1:19" s="19" customFormat="1" ht="14.1" customHeight="1" x14ac:dyDescent="0.4">
      <c r="A24" s="24"/>
      <c r="B24" s="24"/>
      <c r="D24" s="117"/>
      <c r="E24" s="20"/>
      <c r="F24" s="20"/>
      <c r="G24" s="20"/>
      <c r="H24" s="20"/>
      <c r="I24" s="20"/>
      <c r="J24" s="22" t="s">
        <v>6</v>
      </c>
      <c r="K24" s="22" t="s">
        <v>7</v>
      </c>
      <c r="L24" s="22" t="s">
        <v>8</v>
      </c>
      <c r="O24" s="24"/>
      <c r="P24" s="24"/>
      <c r="Q24" s="24"/>
      <c r="R24" s="24"/>
      <c r="S24" s="24"/>
    </row>
    <row r="25" spans="1:19" s="19" customFormat="1" ht="14.1" customHeight="1" x14ac:dyDescent="0.4">
      <c r="A25" s="24"/>
      <c r="B25" s="24"/>
      <c r="D25" s="118"/>
      <c r="E25" s="21" t="s">
        <v>37</v>
      </c>
      <c r="F25" s="21" t="s">
        <v>39</v>
      </c>
      <c r="G25" s="21" t="s">
        <v>9</v>
      </c>
      <c r="H25" s="21" t="s">
        <v>9</v>
      </c>
      <c r="I25" s="21"/>
      <c r="J25" s="21" t="s">
        <v>10</v>
      </c>
      <c r="K25" s="21" t="s">
        <v>10</v>
      </c>
      <c r="L25" s="21" t="s">
        <v>10</v>
      </c>
      <c r="O25" s="24"/>
      <c r="P25" s="24"/>
      <c r="Q25" s="24"/>
      <c r="R25" s="24"/>
      <c r="S25" s="24"/>
    </row>
    <row r="26" spans="1:19" ht="30" customHeight="1" x14ac:dyDescent="0.4">
      <c r="A26" s="23"/>
      <c r="B26" s="23"/>
      <c r="D26" s="14" t="s">
        <v>29</v>
      </c>
      <c r="E26" s="6">
        <v>300</v>
      </c>
      <c r="F26" s="6">
        <v>50</v>
      </c>
      <c r="G26" s="6">
        <v>20</v>
      </c>
      <c r="H26" s="6">
        <v>20</v>
      </c>
      <c r="I26" s="6"/>
      <c r="J26" s="6">
        <v>800</v>
      </c>
      <c r="K26" s="6">
        <v>600</v>
      </c>
      <c r="L26" s="6">
        <v>1000</v>
      </c>
      <c r="O26" s="23"/>
      <c r="P26" s="23"/>
      <c r="Q26" s="23"/>
      <c r="R26" s="23"/>
      <c r="S26" s="23"/>
    </row>
    <row r="27" spans="1:19" ht="30" customHeight="1" x14ac:dyDescent="0.4">
      <c r="A27" s="23"/>
      <c r="B27" s="23"/>
      <c r="D27" s="14" t="s">
        <v>30</v>
      </c>
      <c r="E27" s="6">
        <v>500</v>
      </c>
      <c r="F27" s="6">
        <v>300</v>
      </c>
      <c r="G27" s="6">
        <v>30</v>
      </c>
      <c r="H27" s="6">
        <v>120</v>
      </c>
      <c r="I27" s="6"/>
      <c r="J27" s="6">
        <v>300</v>
      </c>
      <c r="K27" s="6">
        <v>400</v>
      </c>
      <c r="L27" s="6">
        <v>2000</v>
      </c>
      <c r="O27" s="23"/>
      <c r="P27" s="23"/>
      <c r="Q27" s="23"/>
      <c r="R27" s="23"/>
      <c r="S27" s="23"/>
    </row>
    <row r="28" spans="1:19" ht="30" customHeight="1" x14ac:dyDescent="0.4">
      <c r="A28" s="23"/>
      <c r="B28" s="23"/>
      <c r="D28" s="14" t="s">
        <v>31</v>
      </c>
      <c r="E28" s="6">
        <v>600</v>
      </c>
      <c r="F28" s="6">
        <v>20</v>
      </c>
      <c r="G28" s="6">
        <v>50</v>
      </c>
      <c r="H28" s="6">
        <v>80</v>
      </c>
      <c r="I28" s="6"/>
      <c r="J28" s="6">
        <v>200</v>
      </c>
      <c r="K28" s="6">
        <v>800</v>
      </c>
      <c r="L28" s="6">
        <v>1500</v>
      </c>
      <c r="O28" s="23"/>
      <c r="P28" s="23"/>
      <c r="Q28" s="23"/>
      <c r="R28" s="23"/>
      <c r="S28" s="23"/>
    </row>
    <row r="29" spans="1:19" ht="9.75" customHeight="1" x14ac:dyDescent="0.4">
      <c r="A29" s="23"/>
      <c r="B29" s="23"/>
      <c r="O29" s="23"/>
      <c r="P29" s="23"/>
      <c r="Q29" s="23"/>
      <c r="R29" s="23"/>
      <c r="S29" s="23"/>
    </row>
    <row r="30" spans="1:19" x14ac:dyDescent="0.4">
      <c r="A30" s="23"/>
      <c r="B30" s="23"/>
      <c r="D30" s="1" t="s">
        <v>33</v>
      </c>
      <c r="O30" s="23"/>
      <c r="P30" s="23"/>
      <c r="Q30" s="23"/>
      <c r="R30" s="23"/>
      <c r="S30" s="23"/>
    </row>
    <row r="31" spans="1:19" ht="9.75" customHeight="1" x14ac:dyDescent="0.4">
      <c r="A31" s="23"/>
      <c r="B31" s="23"/>
      <c r="O31" s="23"/>
      <c r="P31" s="23"/>
      <c r="Q31" s="23"/>
      <c r="R31" s="23"/>
      <c r="S31" s="23"/>
    </row>
    <row r="32" spans="1:19" s="19" customFormat="1" ht="14.1" customHeight="1" x14ac:dyDescent="0.4">
      <c r="A32" s="24"/>
      <c r="B32" s="24"/>
      <c r="D32" s="148"/>
      <c r="E32" s="18" t="s">
        <v>1</v>
      </c>
      <c r="F32" s="18" t="s">
        <v>2</v>
      </c>
      <c r="G32" s="18" t="s">
        <v>3</v>
      </c>
      <c r="H32" s="18" t="s">
        <v>4</v>
      </c>
      <c r="I32" s="52"/>
      <c r="J32" s="119" t="s">
        <v>5</v>
      </c>
      <c r="K32" s="120"/>
      <c r="L32" s="121"/>
      <c r="M32" s="18" t="s">
        <v>35</v>
      </c>
      <c r="O32" s="24"/>
      <c r="P32" s="24"/>
      <c r="Q32" s="24"/>
      <c r="R32" s="24"/>
      <c r="S32" s="24"/>
    </row>
    <row r="33" spans="1:21" s="19" customFormat="1" ht="14.1" customHeight="1" x14ac:dyDescent="0.4">
      <c r="A33" s="24"/>
      <c r="B33" s="24"/>
      <c r="D33" s="117"/>
      <c r="E33" s="20"/>
      <c r="F33" s="20"/>
      <c r="G33" s="20"/>
      <c r="H33" s="20"/>
      <c r="I33" s="20"/>
      <c r="J33" s="18" t="s">
        <v>6</v>
      </c>
      <c r="K33" s="18" t="s">
        <v>7</v>
      </c>
      <c r="L33" s="18" t="s">
        <v>8</v>
      </c>
      <c r="M33" s="20"/>
      <c r="O33" s="24"/>
      <c r="P33" s="24"/>
      <c r="Q33" s="24"/>
      <c r="R33" s="24"/>
      <c r="S33" s="24"/>
    </row>
    <row r="34" spans="1:21" s="19" customFormat="1" ht="14.1" customHeight="1" x14ac:dyDescent="0.4">
      <c r="A34" s="24"/>
      <c r="B34" s="24"/>
      <c r="D34" s="118"/>
      <c r="E34" s="21" t="s">
        <v>38</v>
      </c>
      <c r="F34" s="21" t="s">
        <v>38</v>
      </c>
      <c r="G34" s="21" t="s">
        <v>38</v>
      </c>
      <c r="H34" s="21" t="s">
        <v>38</v>
      </c>
      <c r="I34" s="21"/>
      <c r="J34" s="21" t="s">
        <v>38</v>
      </c>
      <c r="K34" s="21" t="s">
        <v>38</v>
      </c>
      <c r="L34" s="21" t="s">
        <v>38</v>
      </c>
      <c r="M34" s="21" t="s">
        <v>38</v>
      </c>
      <c r="O34" s="24"/>
      <c r="P34" s="24"/>
      <c r="Q34" s="24"/>
      <c r="R34" s="24"/>
      <c r="S34" s="24"/>
    </row>
    <row r="35" spans="1:21" ht="30" customHeight="1" x14ac:dyDescent="0.4">
      <c r="A35" s="23"/>
      <c r="B35" s="23"/>
      <c r="D35" s="14" t="s">
        <v>29</v>
      </c>
      <c r="E35" s="16">
        <f>IF(E26="","",IF(E$11&lt;&gt;"",E26*E$11,E26*E$13))</f>
        <v>6000</v>
      </c>
      <c r="F35" s="16">
        <f>IF(F26="","",IF(F$11&lt;&gt;"",F26*F$11/1000,F26*F$13/1000))</f>
        <v>5</v>
      </c>
      <c r="G35" s="16">
        <f t="shared" ref="G35:H35" si="0">IF(G26="","",IF(G$11&lt;&gt;"",G26*G$11/1000,G26*G$13/1000))</f>
        <v>1.22</v>
      </c>
      <c r="H35" s="16">
        <f t="shared" si="0"/>
        <v>1.6</v>
      </c>
      <c r="I35" s="16"/>
      <c r="J35" s="16">
        <f t="shared" ref="J35:L35" si="1">IF(J26="","",IF(J$11&lt;&gt;"",J26*J$11,J26*J$13))</f>
        <v>4000</v>
      </c>
      <c r="K35" s="16">
        <f t="shared" si="1"/>
        <v>3000</v>
      </c>
      <c r="L35" s="16">
        <f t="shared" si="1"/>
        <v>10000</v>
      </c>
      <c r="M35" s="17">
        <f>IF(SUM(E35:L35)=0,"",SUM(E35:L35))</f>
        <v>23007.82</v>
      </c>
      <c r="O35" s="23"/>
      <c r="P35" s="28"/>
      <c r="Q35" s="24"/>
      <c r="R35" s="29"/>
      <c r="S35" s="23"/>
      <c r="U35" s="30" t="s">
        <v>42</v>
      </c>
    </row>
    <row r="36" spans="1:21" ht="30" customHeight="1" x14ac:dyDescent="0.4">
      <c r="A36" s="23"/>
      <c r="B36" s="23"/>
      <c r="D36" s="14" t="s">
        <v>30</v>
      </c>
      <c r="E36" s="16">
        <f t="shared" ref="E36:E37" si="2">IF(E27="","",IF(E$11&lt;&gt;"",E27*E$11,E27*E$13))</f>
        <v>10000</v>
      </c>
      <c r="F36" s="16">
        <f t="shared" ref="F36:H37" si="3">IF(F27="","",IF(F$11&lt;&gt;"",F27*F$11/1000,F27*F$13/1000))</f>
        <v>30</v>
      </c>
      <c r="G36" s="16">
        <f t="shared" si="3"/>
        <v>1.83</v>
      </c>
      <c r="H36" s="16">
        <f t="shared" si="3"/>
        <v>9.6</v>
      </c>
      <c r="I36" s="16"/>
      <c r="J36" s="16">
        <f t="shared" ref="J36:L36" si="4">IF(J27="","",IF(J$11&lt;&gt;"",J27*J$11,J27*J$13))</f>
        <v>1500</v>
      </c>
      <c r="K36" s="16">
        <f t="shared" si="4"/>
        <v>2000</v>
      </c>
      <c r="L36" s="16">
        <f t="shared" si="4"/>
        <v>20000</v>
      </c>
      <c r="M36" s="17">
        <f t="shared" ref="M36:M37" si="5">IF(SUM(E36:L36)=0,"",SUM(E36:L36))</f>
        <v>33541.43</v>
      </c>
      <c r="O36" s="23"/>
      <c r="P36" s="29"/>
      <c r="Q36" s="24"/>
      <c r="R36" s="29"/>
      <c r="S36" s="23"/>
      <c r="U36" s="31" t="s">
        <v>43</v>
      </c>
    </row>
    <row r="37" spans="1:21" ht="30" customHeight="1" x14ac:dyDescent="0.4">
      <c r="A37" s="23"/>
      <c r="B37" s="23"/>
      <c r="D37" s="14" t="s">
        <v>31</v>
      </c>
      <c r="E37" s="16">
        <f t="shared" si="2"/>
        <v>12000</v>
      </c>
      <c r="F37" s="16">
        <f t="shared" si="3"/>
        <v>2</v>
      </c>
      <c r="G37" s="16">
        <f t="shared" si="3"/>
        <v>3.05</v>
      </c>
      <c r="H37" s="16">
        <f t="shared" si="3"/>
        <v>6.4</v>
      </c>
      <c r="I37" s="16"/>
      <c r="J37" s="16">
        <f t="shared" ref="J37:L37" si="6">IF(J28="","",IF(J$11&lt;&gt;"",J28*J$11,J28*J$13))</f>
        <v>1000</v>
      </c>
      <c r="K37" s="16">
        <f t="shared" si="6"/>
        <v>4000</v>
      </c>
      <c r="L37" s="16">
        <f t="shared" si="6"/>
        <v>15000</v>
      </c>
      <c r="M37" s="17">
        <f t="shared" si="5"/>
        <v>32011.449999999997</v>
      </c>
      <c r="O37" s="23"/>
      <c r="P37" s="29"/>
      <c r="Q37" s="24"/>
      <c r="R37" s="29"/>
      <c r="S37" s="23"/>
      <c r="U37" s="31" t="s">
        <v>44</v>
      </c>
    </row>
    <row r="38" spans="1:21" x14ac:dyDescent="0.4">
      <c r="A38" s="23"/>
      <c r="B38" s="23"/>
      <c r="O38" s="23"/>
      <c r="P38" s="29"/>
      <c r="Q38" s="24"/>
      <c r="R38" s="29"/>
      <c r="S38" s="23"/>
    </row>
    <row r="39" spans="1:21" x14ac:dyDescent="0.4">
      <c r="A39" s="23"/>
      <c r="B39" s="23"/>
      <c r="O39" s="23"/>
      <c r="P39" s="29"/>
      <c r="Q39" s="24"/>
      <c r="R39" s="29"/>
      <c r="S39" s="23"/>
    </row>
    <row r="40" spans="1:21" x14ac:dyDescent="0.4">
      <c r="A40" s="23"/>
      <c r="B40" s="23"/>
      <c r="O40" s="23"/>
      <c r="P40" s="23"/>
      <c r="Q40" s="23"/>
      <c r="R40" s="23"/>
      <c r="S40" s="23"/>
    </row>
    <row r="41" spans="1:21" x14ac:dyDescent="0.4">
      <c r="A41" s="23"/>
      <c r="B41" s="23"/>
      <c r="O41" s="23"/>
      <c r="P41" s="23"/>
      <c r="Q41" s="23"/>
      <c r="R41" s="23"/>
      <c r="S41" s="23"/>
    </row>
    <row r="42" spans="1:21" x14ac:dyDescent="0.4">
      <c r="A42" s="23"/>
      <c r="B42" s="23"/>
      <c r="O42" s="23"/>
      <c r="P42" s="23"/>
      <c r="Q42" s="23"/>
      <c r="R42" s="23"/>
      <c r="S42" s="23"/>
    </row>
    <row r="43" spans="1:21" x14ac:dyDescent="0.4">
      <c r="A43" s="23"/>
      <c r="B43" s="23"/>
      <c r="O43" s="23"/>
      <c r="P43" s="23"/>
      <c r="Q43" s="23"/>
      <c r="R43" s="23"/>
      <c r="S43" s="23"/>
    </row>
    <row r="44" spans="1:21" x14ac:dyDescent="0.4">
      <c r="A44" s="23"/>
      <c r="B44" s="23"/>
      <c r="O44" s="23"/>
      <c r="P44" s="23"/>
      <c r="Q44" s="23"/>
      <c r="R44" s="23"/>
      <c r="S44" s="23"/>
    </row>
    <row r="45" spans="1:21" x14ac:dyDescent="0.4">
      <c r="A45" s="23"/>
      <c r="B45" s="23"/>
      <c r="O45" s="23"/>
      <c r="P45" s="23"/>
      <c r="Q45" s="23"/>
      <c r="R45" s="23"/>
      <c r="S45" s="23"/>
    </row>
    <row r="46" spans="1:21" x14ac:dyDescent="0.4">
      <c r="A46" s="23"/>
      <c r="B46" s="23"/>
      <c r="O46" s="23"/>
      <c r="P46" s="23"/>
      <c r="Q46" s="23"/>
      <c r="R46" s="23"/>
      <c r="S46" s="23"/>
    </row>
    <row r="47" spans="1:21" x14ac:dyDescent="0.4">
      <c r="A47" s="23"/>
      <c r="B47" s="23"/>
      <c r="O47" s="23"/>
      <c r="P47" s="23"/>
      <c r="Q47" s="23"/>
      <c r="R47" s="23"/>
      <c r="S47" s="23"/>
    </row>
    <row r="48" spans="1:21" x14ac:dyDescent="0.4">
      <c r="A48" s="23"/>
      <c r="B48" s="23"/>
      <c r="O48" s="23"/>
      <c r="P48" s="23"/>
      <c r="Q48" s="23"/>
      <c r="R48" s="23"/>
      <c r="S48" s="23"/>
    </row>
    <row r="49" spans="1:19" x14ac:dyDescent="0.4">
      <c r="A49" s="23"/>
      <c r="B49" s="23"/>
      <c r="O49" s="23"/>
      <c r="P49" s="23"/>
      <c r="Q49" s="23"/>
      <c r="R49" s="23"/>
      <c r="S49" s="23"/>
    </row>
    <row r="50" spans="1:19" x14ac:dyDescent="0.4">
      <c r="A50" s="23"/>
      <c r="B50" s="23"/>
      <c r="O50" s="23"/>
      <c r="P50" s="23"/>
      <c r="Q50" s="23"/>
      <c r="R50" s="23"/>
      <c r="S50" s="23"/>
    </row>
    <row r="51" spans="1:19" x14ac:dyDescent="0.4">
      <c r="A51" s="23"/>
      <c r="B51" s="23"/>
      <c r="O51" s="23"/>
      <c r="P51" s="23"/>
      <c r="Q51" s="23"/>
      <c r="R51" s="23"/>
      <c r="S51" s="23"/>
    </row>
    <row r="52" spans="1:19" x14ac:dyDescent="0.4">
      <c r="A52" s="23"/>
      <c r="B52" s="23"/>
      <c r="O52" s="23"/>
      <c r="P52" s="23"/>
      <c r="Q52" s="23"/>
      <c r="R52" s="23"/>
      <c r="S52" s="23"/>
    </row>
    <row r="53" spans="1:19" x14ac:dyDescent="0.4">
      <c r="A53" s="23"/>
      <c r="B53" s="23"/>
      <c r="O53" s="23"/>
      <c r="P53" s="23"/>
      <c r="Q53" s="23"/>
      <c r="R53" s="23"/>
      <c r="S53" s="23"/>
    </row>
    <row r="54" spans="1:19" x14ac:dyDescent="0.4">
      <c r="A54" s="23"/>
      <c r="B54" s="23"/>
      <c r="O54" s="23"/>
      <c r="P54" s="23"/>
      <c r="Q54" s="23"/>
      <c r="R54" s="23"/>
      <c r="S54" s="23"/>
    </row>
    <row r="55" spans="1:19" x14ac:dyDescent="0.4">
      <c r="A55" s="23"/>
      <c r="B55" s="23"/>
      <c r="O55" s="23"/>
      <c r="P55" s="23"/>
      <c r="Q55" s="23"/>
      <c r="R55" s="23"/>
      <c r="S55" s="23"/>
    </row>
    <row r="56" spans="1:19" x14ac:dyDescent="0.4">
      <c r="A56" s="23"/>
      <c r="B56" s="23"/>
      <c r="O56" s="23"/>
      <c r="P56" s="23"/>
      <c r="Q56" s="23"/>
      <c r="R56" s="23"/>
      <c r="S56" s="23"/>
    </row>
    <row r="57" spans="1:19" ht="12.75" customHeight="1" x14ac:dyDescent="0.4">
      <c r="A57" s="23"/>
      <c r="B57" s="23"/>
      <c r="O57" s="23"/>
      <c r="P57" s="23"/>
      <c r="Q57" s="23"/>
      <c r="R57" s="23"/>
      <c r="S57" s="23"/>
    </row>
    <row r="58" spans="1:19" x14ac:dyDescent="0.4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1:19" x14ac:dyDescent="0.4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1:19" x14ac:dyDescent="0.4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1:19" x14ac:dyDescent="0.4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1:19" x14ac:dyDescent="0.4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1:19" x14ac:dyDescent="0.4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</sheetData>
  <mergeCells count="9">
    <mergeCell ref="J32:L32"/>
    <mergeCell ref="D4:M4"/>
    <mergeCell ref="D32:D34"/>
    <mergeCell ref="D23:D25"/>
    <mergeCell ref="D8:D10"/>
    <mergeCell ref="J23:L23"/>
    <mergeCell ref="J8:L8"/>
    <mergeCell ref="D17:L18"/>
    <mergeCell ref="D15:L16"/>
  </mergeCells>
  <phoneticPr fontId="1"/>
  <printOptions horizontalCentered="1"/>
  <pageMargins left="0.70866141732283472" right="0.70866141732283472" top="1.1417322834645669" bottom="0.7480314960629921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光熱費計算</vt:lpstr>
      <vt:lpstr>更新履歴</vt:lpstr>
      <vt:lpstr>光熱費計算_比較有_0</vt:lpstr>
      <vt:lpstr>光熱費計算_0</vt:lpstr>
      <vt:lpstr>光熱費計算!Print_Area</vt:lpstr>
      <vt:lpstr>光熱費計算_0!Print_Area</vt:lpstr>
      <vt:lpstr>光熱費計算_比較有_0!Print_Area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建築物の光熱費の見える化ツール</dc:title>
  <dc:creator/>
  <cp:lastModifiedBy/>
  <dcterms:created xsi:type="dcterms:W3CDTF">2020-12-22T04:54:06Z</dcterms:created>
  <dcterms:modified xsi:type="dcterms:W3CDTF">2021-02-17T00:19:46Z</dcterms:modified>
</cp:coreProperties>
</file>