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Intranet-fs4\高齢保健福祉部\福祉施設課\事業指導係\【03】  事業者指定関係ファイル\【00】新規指定\04指定手引書・HP関係\手引書\【作業中】（R5.3までに変更予定）指定手引書\"/>
    </mc:Choice>
  </mc:AlternateContent>
  <xr:revisionPtr revIDLastSave="0" documentId="13_ncr:1_{23673541-1672-4D9E-841A-77AC95DAA299}" xr6:coauthVersionLast="47" xr6:coauthVersionMax="47" xr10:uidLastSave="{00000000-0000-0000-0000-000000000000}"/>
  <bookViews>
    <workbookView xWindow="-120" yWindow="-120" windowWidth="29040" windowHeight="15840" xr2:uid="{00000000-000D-0000-FFFF-FFFF00000000}"/>
  </bookViews>
  <sheets>
    <sheet name="添付書類一覧表" sheetId="2" r:id="rId1"/>
  </sheets>
  <definedNames>
    <definedName name="_xlnm.Print_Area" localSheetId="0">添付書類一覧表!$A$1:$J$44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2" l="1"/>
  <c r="G37" i="2"/>
  <c r="G36" i="2"/>
  <c r="G35" i="2"/>
  <c r="G34" i="2"/>
  <c r="G33" i="2"/>
  <c r="G32" i="2"/>
  <c r="G31" i="2"/>
  <c r="G30" i="2"/>
  <c r="G29" i="2"/>
  <c r="G28" i="2"/>
  <c r="G27" i="2"/>
  <c r="G26" i="2"/>
  <c r="G25" i="2"/>
  <c r="G24" i="2"/>
  <c r="G23" i="2"/>
  <c r="G22" i="2"/>
  <c r="G21" i="2"/>
  <c r="G20" i="2"/>
  <c r="G19" i="2"/>
  <c r="G18" i="2"/>
  <c r="G17" i="2" l="1"/>
  <c r="G16" i="2"/>
  <c r="G15" i="2"/>
  <c r="G14" i="2"/>
  <c r="G13" i="2"/>
  <c r="G12" i="2"/>
  <c r="G11" i="2"/>
  <c r="G10" i="2"/>
  <c r="G9" i="2"/>
  <c r="G8" i="2"/>
  <c r="G6" i="2"/>
  <c r="G7" i="2"/>
</calcChain>
</file>

<file path=xl/sharedStrings.xml><?xml version="1.0" encoding="utf-8"?>
<sst xmlns="http://schemas.openxmlformats.org/spreadsheetml/2006/main" count="491" uniqueCount="63">
  <si>
    <t>添付書類番号</t>
    <rPh sb="0" eb="2">
      <t>テンプ</t>
    </rPh>
    <rPh sb="2" eb="4">
      <t>ショルイ</t>
    </rPh>
    <rPh sb="4" eb="6">
      <t>バンゴウ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</si>
  <si>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</si>
  <si>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</si>
  <si>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注意　</t>
    <rPh sb="0" eb="2">
      <t>チュウイ</t>
    </rPh>
    <phoneticPr fontId="1"/>
  </si>
  <si>
    <t>１　本表はサービスの種類ごとに作成してください。</t>
    <rPh sb="2" eb="3">
      <t>ホン</t>
    </rPh>
    <rPh sb="3" eb="4">
      <t>ヒョウ</t>
    </rPh>
    <rPh sb="10" eb="12">
      <t>シュルイ</t>
    </rPh>
    <rPh sb="15" eb="17">
      <t>サクセイ</t>
    </rPh>
    <phoneticPr fontId="1"/>
  </si>
  <si>
    <t>２　「添付書類一覧表」により、サービス種類ごとの必要書類を確認の上、提出する書類の「添付の有無」欄に</t>
    <rPh sb="3" eb="5">
      <t>テンプ</t>
    </rPh>
    <rPh sb="5" eb="7">
      <t>ショルイ</t>
    </rPh>
    <rPh sb="7" eb="10">
      <t>イチランヒョウ</t>
    </rPh>
    <rPh sb="19" eb="21">
      <t>シュルイ</t>
    </rPh>
    <rPh sb="24" eb="26">
      <t>ヒツヨウ</t>
    </rPh>
    <rPh sb="26" eb="28">
      <t>ショルイ</t>
    </rPh>
    <rPh sb="29" eb="31">
      <t>カクニン</t>
    </rPh>
    <rPh sb="32" eb="33">
      <t>ウエ</t>
    </rPh>
    <rPh sb="34" eb="36">
      <t>テイシュツ</t>
    </rPh>
    <rPh sb="38" eb="40">
      <t>ショルイ</t>
    </rPh>
    <rPh sb="42" eb="44">
      <t>テンプ</t>
    </rPh>
    <rPh sb="45" eb="47">
      <t>ウム</t>
    </rPh>
    <rPh sb="48" eb="49">
      <t>ラン</t>
    </rPh>
    <phoneticPr fontId="1"/>
  </si>
  <si>
    <t>　　「○」を記入してください。</t>
    <rPh sb="6" eb="8">
      <t>キニュウ</t>
    </rPh>
    <phoneticPr fontId="1"/>
  </si>
  <si>
    <t>　書類と書類の間には添付書類番号のインデックスをつけた界紙を挿入してください。</t>
    <rPh sb="1" eb="3">
      <t>ショルイ</t>
    </rPh>
    <rPh sb="4" eb="6">
      <t>ショルイ</t>
    </rPh>
    <rPh sb="7" eb="8">
      <t>アイダ</t>
    </rPh>
    <rPh sb="10" eb="12">
      <t>テンプ</t>
    </rPh>
    <rPh sb="12" eb="14">
      <t>ショルイ</t>
    </rPh>
    <rPh sb="14" eb="16">
      <t>バンゴウ</t>
    </rPh>
    <rPh sb="27" eb="28">
      <t>サカイ</t>
    </rPh>
    <rPh sb="28" eb="29">
      <t>シ</t>
    </rPh>
    <rPh sb="30" eb="32">
      <t>ソウニュウ</t>
    </rPh>
    <phoneticPr fontId="1"/>
  </si>
  <si>
    <t>３　本表は、付表の後に添付してください。また、添付書類については、その書類の添付書類番号の順に並べ、</t>
    <rPh sb="2" eb="4">
      <t>ホンヒョウ</t>
    </rPh>
    <rPh sb="6" eb="8">
      <t>フヒョウ</t>
    </rPh>
    <rPh sb="9" eb="10">
      <t>ウシロ</t>
    </rPh>
    <rPh sb="11" eb="13">
      <t>テンプ</t>
    </rPh>
    <rPh sb="23" eb="25">
      <t>テンプ</t>
    </rPh>
    <rPh sb="25" eb="27">
      <t>ショルイ</t>
    </rPh>
    <rPh sb="35" eb="37">
      <t>ショルイ</t>
    </rPh>
    <rPh sb="38" eb="40">
      <t>テンプ</t>
    </rPh>
    <rPh sb="40" eb="42">
      <t>ショルイ</t>
    </rPh>
    <rPh sb="42" eb="44">
      <t>バンゴウ</t>
    </rPh>
    <rPh sb="45" eb="46">
      <t>ジュン</t>
    </rPh>
    <rPh sb="47" eb="48">
      <t>ナラ</t>
    </rPh>
    <phoneticPr fontId="1"/>
  </si>
  <si>
    <t>サービス提供実施単位</t>
    <rPh sb="4" eb="6">
      <t>テイキョウ</t>
    </rPh>
    <rPh sb="6" eb="8">
      <t>ジッシ</t>
    </rPh>
    <rPh sb="8" eb="10">
      <t>タンイ</t>
    </rPh>
    <phoneticPr fontId="1"/>
  </si>
  <si>
    <t>添付書類一覧表</t>
    <rPh sb="0" eb="2">
      <t>テンプ</t>
    </rPh>
    <rPh sb="2" eb="4">
      <t>ショルイ</t>
    </rPh>
    <rPh sb="4" eb="6">
      <t>イチラン</t>
    </rPh>
    <rPh sb="6" eb="7">
      <t>ヒョウ</t>
    </rPh>
    <phoneticPr fontId="1"/>
  </si>
  <si>
    <t xml:space="preserve">    申請する事業・施設の種類</t>
    <rPh sb="4" eb="6">
      <t>シンセイ</t>
    </rPh>
    <rPh sb="8" eb="10">
      <t>ジギョウ</t>
    </rPh>
    <rPh sb="11" eb="13">
      <t>シセツ</t>
    </rPh>
    <rPh sb="14" eb="16">
      <t>シュルイ</t>
    </rPh>
    <phoneticPr fontId="1"/>
  </si>
  <si>
    <t>備      考</t>
    <rPh sb="0" eb="1">
      <t>トモ</t>
    </rPh>
    <rPh sb="7" eb="8">
      <t>コウ</t>
    </rPh>
    <phoneticPr fontId="1"/>
  </si>
  <si>
    <t>書　　類　　区　　分</t>
    <rPh sb="0" eb="1">
      <t>ショ</t>
    </rPh>
    <rPh sb="3" eb="4">
      <t>タグイ</t>
    </rPh>
    <rPh sb="6" eb="7">
      <t>ク</t>
    </rPh>
    <rPh sb="9" eb="10">
      <t>ブン</t>
    </rPh>
    <phoneticPr fontId="1"/>
  </si>
  <si>
    <t>事業所一覧</t>
    <rPh sb="0" eb="3">
      <t>ジギョウショ</t>
    </rPh>
    <rPh sb="3" eb="5">
      <t>イチラン</t>
    </rPh>
    <phoneticPr fontId="1"/>
  </si>
  <si>
    <t>開設許可証(病院、診療所、薬局、介護老人保健施設、特別養護老人ホーム)写し</t>
    <phoneticPr fontId="1"/>
  </si>
  <si>
    <t>従業者の勤務体制及び勤務形態一覧表</t>
    <phoneticPr fontId="1"/>
  </si>
  <si>
    <t>法人の代表者の経歴等</t>
    <phoneticPr fontId="1"/>
  </si>
  <si>
    <t>事業所の管理者の経歴等</t>
    <phoneticPr fontId="1"/>
  </si>
  <si>
    <t>その他（サービス提供責任者、介護支援専門員、経験看護師、精神保健福祉士に準ずる者）の経歴等</t>
    <phoneticPr fontId="1"/>
  </si>
  <si>
    <t>事業所の平面図及び写真</t>
    <phoneticPr fontId="1"/>
  </si>
  <si>
    <t>居室面積等一覧表</t>
    <phoneticPr fontId="1"/>
  </si>
  <si>
    <t>設備・備品等一覧表</t>
    <phoneticPr fontId="1"/>
  </si>
  <si>
    <t>随時対応サービス（オペレーションサービス）の概要</t>
    <phoneticPr fontId="1"/>
  </si>
  <si>
    <t>併設する施設等の概要</t>
    <phoneticPr fontId="1"/>
  </si>
  <si>
    <t>指定訪問看護事業所等との連携の内容</t>
    <phoneticPr fontId="1"/>
  </si>
  <si>
    <t>協力医療（歯科）機関等との契約内容</t>
    <phoneticPr fontId="1"/>
  </si>
  <si>
    <t>誓約書及び役員の氏名等</t>
    <phoneticPr fontId="1"/>
  </si>
  <si>
    <t>介護老人福祉施設・介護老人保健施設・病院等との連携体制及び支援体制の概要</t>
    <phoneticPr fontId="1"/>
  </si>
  <si>
    <t>関係市町村並びに他の保健・医療・福祉サービスの提供主体との連携の内容</t>
    <phoneticPr fontId="1"/>
  </si>
  <si>
    <t>福祉用具の保管及び消毒の方法（委託している場合にあっては、委託先の状況）</t>
    <phoneticPr fontId="1"/>
  </si>
  <si>
    <t>各種委員会・会議の構成員</t>
    <phoneticPr fontId="1"/>
  </si>
  <si>
    <t>資格を証明する書類等</t>
    <phoneticPr fontId="1"/>
  </si>
  <si>
    <t>建築基準法及び都市計画法に関する事項</t>
    <phoneticPr fontId="1"/>
  </si>
  <si>
    <t>雇用証明書又は出向等証明書</t>
    <phoneticPr fontId="1"/>
  </si>
  <si>
    <t>建築基準法に基づく検査済証等の写し</t>
    <phoneticPr fontId="1"/>
  </si>
  <si>
    <t>消防法に基づく検査済証等の写し</t>
    <phoneticPr fontId="1"/>
  </si>
  <si>
    <t>手数料に係る領収書</t>
    <phoneticPr fontId="1"/>
  </si>
  <si>
    <t>手数料免除申請書</t>
    <rPh sb="0" eb="3">
      <t>テスウリョウ</t>
    </rPh>
    <rPh sb="3" eb="5">
      <t>メンジョ</t>
    </rPh>
    <rPh sb="5" eb="7">
      <t>シンセイ</t>
    </rPh>
    <rPh sb="7" eb="8">
      <t>ショ</t>
    </rPh>
    <phoneticPr fontId="1"/>
  </si>
  <si>
    <t>非常災害対策計画書</t>
    <phoneticPr fontId="1"/>
  </si>
  <si>
    <t>・介護給付費算定に係る体制等に関する届出書
・体制等状況一覧表</t>
    <phoneticPr fontId="1"/>
  </si>
  <si>
    <t>資産状況等(決算書・収支計画・損害保険証書・不動産賃貸借契約書等)</t>
    <rPh sb="0" eb="2">
      <t>シサン</t>
    </rPh>
    <rPh sb="2" eb="4">
      <t>ジョウキョウ</t>
    </rPh>
    <rPh sb="4" eb="5">
      <t>トウ</t>
    </rPh>
    <rPh sb="6" eb="9">
      <t>ケッサンショ</t>
    </rPh>
    <rPh sb="10" eb="12">
      <t>シュウシ</t>
    </rPh>
    <rPh sb="12" eb="14">
      <t>ケイカク</t>
    </rPh>
    <rPh sb="15" eb="17">
      <t>ソンガイ</t>
    </rPh>
    <rPh sb="17" eb="19">
      <t>ホケン</t>
    </rPh>
    <rPh sb="19" eb="21">
      <t>ショウショ</t>
    </rPh>
    <rPh sb="22" eb="25">
      <t>フドウサン</t>
    </rPh>
    <rPh sb="25" eb="28">
      <t>チンタイシャク</t>
    </rPh>
    <rPh sb="28" eb="30">
      <t>ケイヤク</t>
    </rPh>
    <rPh sb="30" eb="31">
      <t>ショ</t>
    </rPh>
    <rPh sb="31" eb="32">
      <t>トウ</t>
    </rPh>
    <phoneticPr fontId="1"/>
  </si>
  <si>
    <t>申請者の登記事項証明書</t>
    <rPh sb="0" eb="3">
      <t>シンセイシャ</t>
    </rPh>
    <rPh sb="4" eb="6">
      <t>トウキ</t>
    </rPh>
    <rPh sb="6" eb="8">
      <t>ジコウ</t>
    </rPh>
    <rPh sb="8" eb="11">
      <t>ショウメイショ</t>
    </rPh>
    <phoneticPr fontId="1"/>
  </si>
  <si>
    <t>当該事業所に勤務する介護支援専門員一覧</t>
    <phoneticPr fontId="1"/>
  </si>
  <si>
    <t>訪問介護</t>
    <rPh sb="0" eb="4">
      <t>ホウモンカイゴ</t>
    </rPh>
    <phoneticPr fontId="1"/>
  </si>
  <si>
    <t>〇</t>
    <phoneticPr fontId="1"/>
  </si>
  <si>
    <t>－</t>
    <phoneticPr fontId="1"/>
  </si>
  <si>
    <t>チェック欄</t>
    <rPh sb="4" eb="5">
      <t>ラン</t>
    </rPh>
    <phoneticPr fontId="1"/>
  </si>
  <si>
    <r>
      <t>添付要否</t>
    </r>
    <r>
      <rPr>
        <sz val="9"/>
        <rFont val="HGSｺﾞｼｯｸM"/>
        <family val="3"/>
        <charset val="128"/>
      </rPr>
      <t xml:space="preserve">
(必要＝〇)</t>
    </r>
    <rPh sb="0" eb="2">
      <t>テンプ</t>
    </rPh>
    <rPh sb="2" eb="4">
      <t>ヨウヒ</t>
    </rPh>
    <rPh sb="6" eb="8">
      <t>ヒツヨウ</t>
    </rPh>
    <phoneticPr fontId="1"/>
  </si>
  <si>
    <t>(介護予防)訪問入浴介護</t>
    <rPh sb="1" eb="5">
      <t>カイゴヨボウ</t>
    </rPh>
    <rPh sb="6" eb="10">
      <t>ホウモンニュウヨク</t>
    </rPh>
    <rPh sb="10" eb="12">
      <t>カイゴ</t>
    </rPh>
    <phoneticPr fontId="1"/>
  </si>
  <si>
    <t>(介護予防)訪問看護</t>
    <rPh sb="6" eb="8">
      <t>ホウモン</t>
    </rPh>
    <rPh sb="8" eb="10">
      <t>カンゴ</t>
    </rPh>
    <phoneticPr fontId="1"/>
  </si>
  <si>
    <t>(介護予防)訪問リハビリテーション</t>
    <rPh sb="6" eb="8">
      <t>ホウモン</t>
    </rPh>
    <phoneticPr fontId="1"/>
  </si>
  <si>
    <t>×</t>
    <phoneticPr fontId="1"/>
  </si>
  <si>
    <t>(介護予防)居宅療養管理指導</t>
    <rPh sb="6" eb="14">
      <t>キョタクリョウヨウカンリシドウ</t>
    </rPh>
    <phoneticPr fontId="1"/>
  </si>
  <si>
    <t>通所介護</t>
    <rPh sb="0" eb="4">
      <t>ツウショカイゴ</t>
    </rPh>
    <phoneticPr fontId="1"/>
  </si>
  <si>
    <t>通所リハビリテーション</t>
    <rPh sb="0" eb="2">
      <t>ツウショ</t>
    </rPh>
    <phoneticPr fontId="1"/>
  </si>
  <si>
    <t>(介護予防)短期入所生活介護</t>
    <rPh sb="6" eb="8">
      <t>タンキ</t>
    </rPh>
    <rPh sb="8" eb="10">
      <t>ニュウショ</t>
    </rPh>
    <rPh sb="10" eb="14">
      <t>セイカツカイゴ</t>
    </rPh>
    <phoneticPr fontId="1"/>
  </si>
  <si>
    <t>(介護予防)短期入所療養介護</t>
    <rPh sb="10" eb="12">
      <t>リョウヨウ</t>
    </rPh>
    <phoneticPr fontId="1"/>
  </si>
  <si>
    <t>(介護予防)福祉用具貸与</t>
    <rPh sb="1" eb="3">
      <t>カイゴ</t>
    </rPh>
    <rPh sb="3" eb="5">
      <t>ヨボウ</t>
    </rPh>
    <rPh sb="6" eb="12">
      <t>フクシヨウグタイヨ</t>
    </rPh>
    <phoneticPr fontId="1"/>
  </si>
  <si>
    <t>(介護予防)福祉用具販売</t>
    <rPh sb="10" eb="12">
      <t>ハンバイ</t>
    </rPh>
    <phoneticPr fontId="1"/>
  </si>
  <si>
    <t>居宅介護支援</t>
    <rPh sb="0" eb="6">
      <t>キョタクカイゴシエン</t>
    </rPh>
    <phoneticPr fontId="1"/>
  </si>
  <si>
    <t>↓プルダウンで選択</t>
    <rPh sb="7" eb="9">
      <t>センタク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</si>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</sst>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4"/>
      <name val="HGSｺﾞｼｯｸM"/>
      <family val="3"/>
      <charset val="128"/>
    </font>
    <font>
      <sz val="11"/>
      <name val="HGSｺﾞｼｯｸM"/>
      <family val="3"/>
      <charset val="128"/>
    </font>
    <font>
      <sz val="10"/>
      <name val="HGSｺﾞｼｯｸM"/>
      <family val="3"/>
      <charset val="128"/>
    </font>
    <font>
      <sz val="9"/>
      <name val="HGSｺﾞｼｯｸM"/>
      <family val="3"/>
      <charset val="128"/>
    </font>
    <font>
      <b/>
      <sz val="11"/>
      <name val="HGSｺﾞｼｯｸM"/>
      <family val="3"/>
      <charset val="128"/>
    </font>
    <font>
      <sz val="11"/>
      <color theme="0" tint="-0.34998626667073579"/>
      <name val="HGSｺﾞｼｯｸM"/>
      <family val="3"/>
      <charset val="128"/>
    </font>
  </fonts>
  <fills count="4">
    <fill>
      <patternFill patternType="none"/>
    </fill>
    <fill>
      <patternFill patternType="gray125"/>
    </fill>
    <fill>
      <patternFill patternType="solid">
        <fgColor indexed="26"/>
        <bgColor indexed="64"/>
      </patternFill>
    </fill>
    <fill>
      <patternFill patternType="solid">
        <fgColor rgb="FFCCFFCC"/>
        <bgColor indexed="64"/>
      </patternFill>
    </fill>
  </fills>
  <borders count="22">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39">
    <xf numFmtId="0" fontId="0" fillId="0" borderId="0" xfId="0"/>
    <xf numFmtId="0" fontId="2" fillId="0" borderId="0" xfId="0" applyFont="1"/>
    <xf numFmtId="0" fontId="3" fillId="0" borderId="0" xfId="0" applyFont="1"/>
    <xf numFmtId="0" fontId="3" fillId="0" borderId="0" xfId="0" applyFont="1" applyFill="1" applyBorder="1" applyAlignment="1">
      <alignment horizontal="center" vertical="center"/>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5" fillId="0" borderId="0" xfId="0" applyFont="1"/>
    <xf numFmtId="0" fontId="5"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2" borderId="1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7" fillId="0" borderId="0" xfId="0" applyFont="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3" fillId="0" borderId="1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0" xfId="0" applyFont="1" applyAlignment="1">
      <alignment horizontal="center" vertical="center" wrapText="1" shrinkToFit="1"/>
    </xf>
    <xf numFmtId="0" fontId="3" fillId="0" borderId="0" xfId="0" applyFont="1" applyAlignment="1">
      <alignment horizontal="center" wrapText="1"/>
    </xf>
    <xf numFmtId="0" fontId="3" fillId="0" borderId="0" xfId="0" applyFont="1" applyBorder="1" applyAlignment="1">
      <alignment horizontal="center" wrapText="1"/>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cellXfs>
  <cellStyles count="1">
    <cellStyle name="標準" xfId="0" builtinId="0"/>
  </cellStyles>
  <dxfs count="3">
    <dxf>
      <font>
        <color theme="0"/>
      </font>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showGridLines="0" tabSelected="1" view="pageBreakPreview" zoomScaleNormal="100" zoomScaleSheetLayoutView="100" workbookViewId="0">
      <selection activeCell="G3" sqref="G3:J3"/>
    </sheetView>
  </sheetViews>
  <sheetFormatPr defaultRowHeight="13.5" x14ac:dyDescent="0.15"/>
  <cols>
    <col min="1" max="1" width="6.625" style="2" customWidth="1"/>
    <col min="2" max="16384" width="9" style="2"/>
  </cols>
  <sheetData>
    <row r="1" spans="1:23" ht="17.25" x14ac:dyDescent="0.2">
      <c r="A1" s="1" t="s">
        <v>10</v>
      </c>
      <c r="L1" s="17" t="s">
        <v>44</v>
      </c>
      <c r="M1" s="17" t="s">
        <v>49</v>
      </c>
      <c r="N1" s="17" t="s">
        <v>50</v>
      </c>
      <c r="O1" s="17" t="s">
        <v>51</v>
      </c>
      <c r="P1" s="17" t="s">
        <v>53</v>
      </c>
      <c r="Q1" s="17" t="s">
        <v>54</v>
      </c>
      <c r="R1" s="17" t="s">
        <v>55</v>
      </c>
      <c r="S1" s="17" t="s">
        <v>56</v>
      </c>
      <c r="T1" s="17" t="s">
        <v>57</v>
      </c>
      <c r="U1" s="17" t="s">
        <v>58</v>
      </c>
      <c r="V1" s="17" t="s">
        <v>59</v>
      </c>
      <c r="W1" s="17" t="s">
        <v>60</v>
      </c>
    </row>
    <row r="2" spans="1:23" ht="14.25" thickBot="1" x14ac:dyDescent="0.2">
      <c r="G2" s="2" t="s">
        <v>61</v>
      </c>
      <c r="L2" s="17">
        <v>1</v>
      </c>
      <c r="M2" s="17">
        <v>2</v>
      </c>
      <c r="N2" s="17">
        <v>3</v>
      </c>
      <c r="O2" s="17">
        <v>4</v>
      </c>
      <c r="P2" s="17">
        <v>5</v>
      </c>
      <c r="Q2" s="17">
        <v>6</v>
      </c>
      <c r="R2" s="17">
        <v>7</v>
      </c>
      <c r="S2" s="17">
        <v>8</v>
      </c>
      <c r="T2" s="17">
        <v>9</v>
      </c>
      <c r="U2" s="17">
        <v>10</v>
      </c>
      <c r="V2" s="17">
        <v>11</v>
      </c>
      <c r="W2" s="17">
        <v>12</v>
      </c>
    </row>
    <row r="3" spans="1:23" ht="24" customHeight="1" thickTop="1" thickBot="1" x14ac:dyDescent="0.2">
      <c r="D3" s="28" t="s">
        <v>11</v>
      </c>
      <c r="E3" s="29"/>
      <c r="F3" s="30"/>
      <c r="G3" s="31"/>
      <c r="H3" s="32"/>
      <c r="I3" s="32"/>
      <c r="J3" s="33"/>
      <c r="L3" s="17" t="s">
        <v>52</v>
      </c>
      <c r="M3" s="17" t="s">
        <v>52</v>
      </c>
      <c r="N3" s="17" t="s">
        <v>52</v>
      </c>
      <c r="O3" s="17" t="s">
        <v>52</v>
      </c>
      <c r="P3" s="17" t="s">
        <v>52</v>
      </c>
      <c r="Q3" s="17" t="s">
        <v>52</v>
      </c>
      <c r="R3" s="17" t="s">
        <v>52</v>
      </c>
      <c r="S3" s="17" t="s">
        <v>52</v>
      </c>
      <c r="T3" s="17" t="s">
        <v>52</v>
      </c>
      <c r="U3" s="17" t="s">
        <v>52</v>
      </c>
      <c r="V3" s="17" t="s">
        <v>52</v>
      </c>
      <c r="W3" s="17" t="s">
        <v>52</v>
      </c>
    </row>
    <row r="4" spans="1:23" ht="12" customHeight="1" thickTop="1" thickBot="1" x14ac:dyDescent="0.2">
      <c r="L4" s="17" t="s">
        <v>52</v>
      </c>
      <c r="M4" s="17" t="s">
        <v>52</v>
      </c>
      <c r="N4" s="17" t="s">
        <v>52</v>
      </c>
      <c r="O4" s="17" t="s">
        <v>52</v>
      </c>
      <c r="P4" s="17" t="s">
        <v>52</v>
      </c>
      <c r="Q4" s="17" t="s">
        <v>52</v>
      </c>
      <c r="R4" s="17" t="s">
        <v>52</v>
      </c>
      <c r="S4" s="17" t="s">
        <v>52</v>
      </c>
      <c r="T4" s="17" t="s">
        <v>52</v>
      </c>
      <c r="U4" s="17" t="s">
        <v>52</v>
      </c>
      <c r="V4" s="17" t="s">
        <v>52</v>
      </c>
      <c r="W4" s="17" t="s">
        <v>52</v>
      </c>
    </row>
    <row r="5" spans="1:23" ht="25.5" customHeight="1" thickBot="1" x14ac:dyDescent="0.2">
      <c r="A5" s="8" t="s">
        <v>0</v>
      </c>
      <c r="B5" s="34" t="s">
        <v>13</v>
      </c>
      <c r="C5" s="35"/>
      <c r="D5" s="35"/>
      <c r="E5" s="35"/>
      <c r="F5" s="36"/>
      <c r="G5" s="11" t="s">
        <v>48</v>
      </c>
      <c r="H5" s="12" t="s">
        <v>47</v>
      </c>
      <c r="I5" s="37" t="s">
        <v>12</v>
      </c>
      <c r="J5" s="38"/>
      <c r="L5" s="17" t="s">
        <v>52</v>
      </c>
      <c r="M5" s="17" t="s">
        <v>52</v>
      </c>
      <c r="N5" s="17" t="s">
        <v>52</v>
      </c>
      <c r="O5" s="17" t="s">
        <v>52</v>
      </c>
      <c r="P5" s="17" t="s">
        <v>52</v>
      </c>
      <c r="Q5" s="17" t="s">
        <v>52</v>
      </c>
      <c r="R5" s="17" t="s">
        <v>52</v>
      </c>
      <c r="S5" s="17" t="s">
        <v>52</v>
      </c>
      <c r="T5" s="17" t="s">
        <v>52</v>
      </c>
      <c r="U5" s="17" t="s">
        <v>52</v>
      </c>
      <c r="V5" s="17" t="s">
        <v>52</v>
      </c>
      <c r="W5" s="17" t="s">
        <v>52</v>
      </c>
    </row>
    <row r="6" spans="1:23" ht="20.100000000000001" customHeight="1" thickTop="1" x14ac:dyDescent="0.15">
      <c r="A6" s="9">
        <v>1</v>
      </c>
      <c r="B6" s="18" t="s">
        <v>42</v>
      </c>
      <c r="C6" s="19"/>
      <c r="D6" s="19"/>
      <c r="E6" s="19"/>
      <c r="F6" s="20"/>
      <c r="G6" s="13" t="e">
        <f>HLOOKUP($G$3,$L$1:$W$38,6,0)</f>
        <v>#N/A</v>
      </c>
      <c r="H6" s="15"/>
      <c r="I6" s="21"/>
      <c r="J6" s="22"/>
      <c r="L6" s="17" t="s">
        <v>45</v>
      </c>
      <c r="M6" s="17" t="s">
        <v>45</v>
      </c>
      <c r="N6" s="17" t="s">
        <v>45</v>
      </c>
      <c r="O6" s="17" t="s">
        <v>45</v>
      </c>
      <c r="P6" s="17" t="s">
        <v>45</v>
      </c>
      <c r="Q6" s="17" t="s">
        <v>45</v>
      </c>
      <c r="R6" s="17" t="s">
        <v>45</v>
      </c>
      <c r="S6" s="17" t="s">
        <v>45</v>
      </c>
      <c r="T6" s="17" t="s">
        <v>45</v>
      </c>
      <c r="U6" s="17" t="s">
        <v>45</v>
      </c>
      <c r="V6" s="17" t="s">
        <v>45</v>
      </c>
      <c r="W6" s="17" t="s">
        <v>45</v>
      </c>
    </row>
    <row r="7" spans="1:23" ht="30" customHeight="1" x14ac:dyDescent="0.15">
      <c r="A7" s="9">
        <v>2</v>
      </c>
      <c r="B7" s="18" t="s">
        <v>15</v>
      </c>
      <c r="C7" s="19"/>
      <c r="D7" s="19"/>
      <c r="E7" s="19"/>
      <c r="F7" s="20"/>
      <c r="G7" s="13" t="e">
        <f>HLOOKUP($G$3,$L$1:$W$38,7,0)</f>
        <v>#N/A</v>
      </c>
      <c r="H7" s="15"/>
      <c r="I7" s="21"/>
      <c r="J7" s="22"/>
      <c r="L7" s="17" t="s">
        <v>46</v>
      </c>
      <c r="M7" s="17" t="s">
        <v>46</v>
      </c>
      <c r="N7" s="17" t="s">
        <v>45</v>
      </c>
      <c r="O7" s="17" t="s">
        <v>45</v>
      </c>
      <c r="P7" s="17" t="s">
        <v>45</v>
      </c>
      <c r="Q7" s="17" t="s">
        <v>46</v>
      </c>
      <c r="R7" s="17" t="s">
        <v>45</v>
      </c>
      <c r="S7" s="17" t="s">
        <v>45</v>
      </c>
      <c r="T7" s="17" t="s">
        <v>45</v>
      </c>
      <c r="U7" s="17" t="s">
        <v>46</v>
      </c>
      <c r="V7" s="17" t="s">
        <v>46</v>
      </c>
      <c r="W7" s="17" t="s">
        <v>46</v>
      </c>
    </row>
    <row r="8" spans="1:23" ht="20.100000000000001" customHeight="1" x14ac:dyDescent="0.15">
      <c r="A8" s="9">
        <v>3</v>
      </c>
      <c r="B8" s="18" t="s">
        <v>16</v>
      </c>
      <c r="C8" s="19"/>
      <c r="D8" s="19"/>
      <c r="E8" s="19"/>
      <c r="F8" s="20"/>
      <c r="G8" s="13" t="e">
        <f>HLOOKUP($G$3,$L$1:$W$38,8,0)</f>
        <v>#N/A</v>
      </c>
      <c r="H8" s="15"/>
      <c r="I8" s="21"/>
      <c r="J8" s="22"/>
      <c r="L8" s="17" t="s">
        <v>45</v>
      </c>
      <c r="M8" s="17" t="s">
        <v>45</v>
      </c>
      <c r="N8" s="17" t="s">
        <v>45</v>
      </c>
      <c r="O8" s="17" t="s">
        <v>46</v>
      </c>
      <c r="P8" s="17" t="s">
        <v>46</v>
      </c>
      <c r="Q8" s="17" t="s">
        <v>45</v>
      </c>
      <c r="R8" s="17" t="s">
        <v>45</v>
      </c>
      <c r="S8" s="17" t="s">
        <v>45</v>
      </c>
      <c r="T8" s="17" t="s">
        <v>45</v>
      </c>
      <c r="U8" s="17" t="s">
        <v>45</v>
      </c>
      <c r="V8" s="17" t="s">
        <v>45</v>
      </c>
      <c r="W8" s="17" t="s">
        <v>45</v>
      </c>
    </row>
    <row r="9" spans="1:23" ht="20.100000000000001" customHeight="1" x14ac:dyDescent="0.15">
      <c r="A9" s="9">
        <v>4</v>
      </c>
      <c r="B9" s="18" t="s">
        <v>17</v>
      </c>
      <c r="C9" s="19"/>
      <c r="D9" s="19"/>
      <c r="E9" s="19"/>
      <c r="F9" s="20"/>
      <c r="G9" s="13" t="e">
        <f>HLOOKUP($G$3,$L$1:$W$38,9,0)</f>
        <v>#N/A</v>
      </c>
      <c r="H9" s="15"/>
      <c r="I9" s="21"/>
      <c r="J9" s="22"/>
      <c r="L9" s="17" t="s">
        <v>46</v>
      </c>
      <c r="M9" s="17" t="s">
        <v>46</v>
      </c>
      <c r="N9" s="17" t="s">
        <v>46</v>
      </c>
      <c r="O9" s="17" t="s">
        <v>46</v>
      </c>
      <c r="P9" s="17" t="s">
        <v>46</v>
      </c>
      <c r="Q9" s="17" t="s">
        <v>46</v>
      </c>
      <c r="R9" s="17" t="s">
        <v>46</v>
      </c>
      <c r="S9" s="17" t="s">
        <v>46</v>
      </c>
      <c r="T9" s="17" t="s">
        <v>46</v>
      </c>
      <c r="U9" s="17" t="s">
        <v>46</v>
      </c>
      <c r="V9" s="17" t="s">
        <v>46</v>
      </c>
      <c r="W9" s="17" t="s">
        <v>46</v>
      </c>
    </row>
    <row r="10" spans="1:23" ht="20.100000000000001" customHeight="1" x14ac:dyDescent="0.15">
      <c r="A10" s="9">
        <v>5</v>
      </c>
      <c r="B10" s="18" t="s">
        <v>18</v>
      </c>
      <c r="C10" s="19"/>
      <c r="D10" s="19"/>
      <c r="E10" s="19"/>
      <c r="F10" s="20"/>
      <c r="G10" s="13" t="e">
        <f>HLOOKUP($G$3,$L$1:$W$38,10,0)</f>
        <v>#N/A</v>
      </c>
      <c r="H10" s="15"/>
      <c r="I10" s="21"/>
      <c r="J10" s="22"/>
      <c r="L10" s="17" t="s">
        <v>45</v>
      </c>
      <c r="M10" s="17" t="s">
        <v>45</v>
      </c>
      <c r="N10" s="17" t="s">
        <v>45</v>
      </c>
      <c r="O10" s="17" t="s">
        <v>46</v>
      </c>
      <c r="P10" s="17" t="s">
        <v>46</v>
      </c>
      <c r="Q10" s="17" t="s">
        <v>45</v>
      </c>
      <c r="R10" s="17" t="s">
        <v>45</v>
      </c>
      <c r="S10" s="17" t="s">
        <v>45</v>
      </c>
      <c r="T10" s="17" t="s">
        <v>46</v>
      </c>
      <c r="U10" s="17" t="s">
        <v>45</v>
      </c>
      <c r="V10" s="17" t="s">
        <v>45</v>
      </c>
      <c r="W10" s="17" t="s">
        <v>45</v>
      </c>
    </row>
    <row r="11" spans="1:23" ht="30" customHeight="1" x14ac:dyDescent="0.15">
      <c r="A11" s="9">
        <v>6</v>
      </c>
      <c r="B11" s="18" t="s">
        <v>19</v>
      </c>
      <c r="C11" s="19"/>
      <c r="D11" s="19"/>
      <c r="E11" s="19"/>
      <c r="F11" s="20"/>
      <c r="G11" s="13" t="e">
        <f>HLOOKUP($G$3,$L$1:$W$38,11,0)</f>
        <v>#N/A</v>
      </c>
      <c r="H11" s="15"/>
      <c r="I11" s="21"/>
      <c r="J11" s="22"/>
      <c r="L11" s="17" t="s">
        <v>45</v>
      </c>
      <c r="M11" s="17" t="s">
        <v>46</v>
      </c>
      <c r="N11" s="17" t="s">
        <v>46</v>
      </c>
      <c r="O11" s="17" t="s">
        <v>46</v>
      </c>
      <c r="P11" s="17" t="s">
        <v>46</v>
      </c>
      <c r="Q11" s="17" t="s">
        <v>46</v>
      </c>
      <c r="R11" s="17" t="s">
        <v>45</v>
      </c>
      <c r="S11" s="17" t="s">
        <v>46</v>
      </c>
      <c r="T11" s="17" t="s">
        <v>45</v>
      </c>
      <c r="U11" s="17" t="s">
        <v>46</v>
      </c>
      <c r="V11" s="17" t="s">
        <v>46</v>
      </c>
      <c r="W11" s="17" t="s">
        <v>46</v>
      </c>
    </row>
    <row r="12" spans="1:23" ht="20.100000000000001" customHeight="1" x14ac:dyDescent="0.15">
      <c r="A12" s="9">
        <v>7</v>
      </c>
      <c r="B12" s="18" t="s">
        <v>20</v>
      </c>
      <c r="C12" s="19"/>
      <c r="D12" s="19"/>
      <c r="E12" s="19"/>
      <c r="F12" s="20"/>
      <c r="G12" s="13" t="e">
        <f>HLOOKUP($G$3,$L$1:$W$38,12,0)</f>
        <v>#N/A</v>
      </c>
      <c r="H12" s="15"/>
      <c r="I12" s="21"/>
      <c r="J12" s="22"/>
      <c r="L12" s="17" t="s">
        <v>45</v>
      </c>
      <c r="M12" s="17" t="s">
        <v>45</v>
      </c>
      <c r="N12" s="17" t="s">
        <v>45</v>
      </c>
      <c r="O12" s="17" t="s">
        <v>45</v>
      </c>
      <c r="P12" s="17" t="s">
        <v>45</v>
      </c>
      <c r="Q12" s="17" t="s">
        <v>45</v>
      </c>
      <c r="R12" s="17" t="s">
        <v>45</v>
      </c>
      <c r="S12" s="17" t="s">
        <v>45</v>
      </c>
      <c r="T12" s="17" t="s">
        <v>45</v>
      </c>
      <c r="U12" s="17" t="s">
        <v>45</v>
      </c>
      <c r="V12" s="17" t="s">
        <v>45</v>
      </c>
      <c r="W12" s="17" t="s">
        <v>45</v>
      </c>
    </row>
    <row r="13" spans="1:23" ht="20.100000000000001" customHeight="1" x14ac:dyDescent="0.15">
      <c r="A13" s="9">
        <v>8</v>
      </c>
      <c r="B13" s="18" t="s">
        <v>21</v>
      </c>
      <c r="C13" s="19"/>
      <c r="D13" s="19"/>
      <c r="E13" s="19"/>
      <c r="F13" s="20"/>
      <c r="G13" s="13" t="e">
        <f>HLOOKUP($G$3,$L$1:$W$38,13,0)</f>
        <v>#N/A</v>
      </c>
      <c r="H13" s="15"/>
      <c r="I13" s="21"/>
      <c r="J13" s="22"/>
      <c r="L13" s="17" t="s">
        <v>46</v>
      </c>
      <c r="M13" s="17" t="s">
        <v>46</v>
      </c>
      <c r="N13" s="17" t="s">
        <v>46</v>
      </c>
      <c r="O13" s="17" t="s">
        <v>46</v>
      </c>
      <c r="P13" s="17" t="s">
        <v>46</v>
      </c>
      <c r="Q13" s="17" t="s">
        <v>46</v>
      </c>
      <c r="R13" s="17" t="s">
        <v>46</v>
      </c>
      <c r="S13" s="17" t="s">
        <v>45</v>
      </c>
      <c r="T13" s="17" t="s">
        <v>45</v>
      </c>
      <c r="U13" s="17" t="s">
        <v>46</v>
      </c>
      <c r="V13" s="17" t="s">
        <v>46</v>
      </c>
      <c r="W13" s="17" t="s">
        <v>46</v>
      </c>
    </row>
    <row r="14" spans="1:23" ht="20.100000000000001" customHeight="1" x14ac:dyDescent="0.15">
      <c r="A14" s="9">
        <v>9</v>
      </c>
      <c r="B14" s="18" t="s">
        <v>22</v>
      </c>
      <c r="C14" s="19"/>
      <c r="D14" s="19"/>
      <c r="E14" s="19"/>
      <c r="F14" s="20"/>
      <c r="G14" s="13" t="e">
        <f>HLOOKUP($G$3,$L$1:$W$38,14,0)</f>
        <v>#N/A</v>
      </c>
      <c r="H14" s="15"/>
      <c r="I14" s="21"/>
      <c r="J14" s="22"/>
      <c r="L14" s="17" t="s">
        <v>46</v>
      </c>
      <c r="M14" s="17" t="s">
        <v>46</v>
      </c>
      <c r="N14" s="17" t="s">
        <v>46</v>
      </c>
      <c r="O14" s="17" t="s">
        <v>46</v>
      </c>
      <c r="P14" s="17" t="s">
        <v>46</v>
      </c>
      <c r="Q14" s="17" t="s">
        <v>45</v>
      </c>
      <c r="R14" s="17" t="s">
        <v>45</v>
      </c>
      <c r="S14" s="17" t="s">
        <v>45</v>
      </c>
      <c r="T14" s="17" t="s">
        <v>45</v>
      </c>
      <c r="U14" s="17" t="s">
        <v>45</v>
      </c>
      <c r="V14" s="17" t="s">
        <v>45</v>
      </c>
      <c r="W14" s="17" t="s">
        <v>46</v>
      </c>
    </row>
    <row r="15" spans="1:23" ht="20.100000000000001" customHeight="1" x14ac:dyDescent="0.15">
      <c r="A15" s="9">
        <v>10</v>
      </c>
      <c r="B15" s="18" t="s">
        <v>23</v>
      </c>
      <c r="C15" s="19"/>
      <c r="D15" s="19"/>
      <c r="E15" s="19"/>
      <c r="F15" s="20"/>
      <c r="G15" s="13" t="e">
        <f>HLOOKUP($G$3,$L$1:$W$38,15,0)</f>
        <v>#N/A</v>
      </c>
      <c r="H15" s="15"/>
      <c r="I15" s="21"/>
      <c r="J15" s="22"/>
      <c r="L15" s="17" t="s">
        <v>46</v>
      </c>
      <c r="M15" s="17" t="s">
        <v>46</v>
      </c>
      <c r="N15" s="17" t="s">
        <v>46</v>
      </c>
      <c r="O15" s="17" t="s">
        <v>46</v>
      </c>
      <c r="P15" s="17" t="s">
        <v>46</v>
      </c>
      <c r="Q15" s="17" t="s">
        <v>46</v>
      </c>
      <c r="R15" s="17" t="s">
        <v>46</v>
      </c>
      <c r="S15" s="17" t="s">
        <v>46</v>
      </c>
      <c r="T15" s="17" t="s">
        <v>46</v>
      </c>
      <c r="U15" s="17" t="s">
        <v>46</v>
      </c>
      <c r="V15" s="17" t="s">
        <v>46</v>
      </c>
      <c r="W15" s="17" t="s">
        <v>46</v>
      </c>
    </row>
    <row r="16" spans="1:23" ht="20.100000000000001" customHeight="1" x14ac:dyDescent="0.15">
      <c r="A16" s="9">
        <v>11</v>
      </c>
      <c r="B16" s="18" t="s">
        <v>24</v>
      </c>
      <c r="C16" s="19"/>
      <c r="D16" s="19"/>
      <c r="E16" s="19"/>
      <c r="F16" s="20"/>
      <c r="G16" s="13" t="e">
        <f>HLOOKUP($G$3,$L$1:$W$38,16,0)</f>
        <v>#N/A</v>
      </c>
      <c r="H16" s="15"/>
      <c r="I16" s="21"/>
      <c r="J16" s="22"/>
      <c r="L16" s="17" t="s">
        <v>46</v>
      </c>
      <c r="M16" s="17" t="s">
        <v>46</v>
      </c>
      <c r="N16" s="17" t="s">
        <v>46</v>
      </c>
      <c r="O16" s="17" t="s">
        <v>46</v>
      </c>
      <c r="P16" s="17" t="s">
        <v>46</v>
      </c>
      <c r="Q16" s="17" t="s">
        <v>46</v>
      </c>
      <c r="R16" s="17" t="s">
        <v>46</v>
      </c>
      <c r="S16" s="17" t="s">
        <v>46</v>
      </c>
      <c r="T16" s="17" t="s">
        <v>46</v>
      </c>
      <c r="U16" s="17" t="s">
        <v>46</v>
      </c>
      <c r="V16" s="17" t="s">
        <v>46</v>
      </c>
      <c r="W16" s="17" t="s">
        <v>46</v>
      </c>
    </row>
    <row r="17" spans="1:23" ht="20.100000000000001" customHeight="1" x14ac:dyDescent="0.15">
      <c r="A17" s="9">
        <v>12</v>
      </c>
      <c r="B17" s="18" t="s">
        <v>1</v>
      </c>
      <c r="C17" s="19"/>
      <c r="D17" s="19"/>
      <c r="E17" s="19"/>
      <c r="F17" s="20"/>
      <c r="G17" s="13" t="e">
        <f>HLOOKUP($G$3,$L$1:$W$38,17,0)</f>
        <v>#N/A</v>
      </c>
      <c r="H17" s="15"/>
      <c r="I17" s="21"/>
      <c r="J17" s="22"/>
      <c r="L17" s="17" t="s">
        <v>45</v>
      </c>
      <c r="M17" s="17" t="s">
        <v>45</v>
      </c>
      <c r="N17" s="17" t="s">
        <v>45</v>
      </c>
      <c r="O17" s="17" t="s">
        <v>45</v>
      </c>
      <c r="P17" s="17" t="s">
        <v>45</v>
      </c>
      <c r="Q17" s="17" t="s">
        <v>45</v>
      </c>
      <c r="R17" s="17" t="s">
        <v>45</v>
      </c>
      <c r="S17" s="17" t="s">
        <v>45</v>
      </c>
      <c r="T17" s="17" t="s">
        <v>45</v>
      </c>
      <c r="U17" s="17" t="s">
        <v>45</v>
      </c>
      <c r="V17" s="17" t="s">
        <v>45</v>
      </c>
      <c r="W17" s="17" t="s">
        <v>45</v>
      </c>
    </row>
    <row r="18" spans="1:23" ht="20.100000000000001" customHeight="1" x14ac:dyDescent="0.15">
      <c r="A18" s="9">
        <v>13</v>
      </c>
      <c r="B18" s="18" t="s">
        <v>2</v>
      </c>
      <c r="C18" s="19"/>
      <c r="D18" s="19"/>
      <c r="E18" s="19"/>
      <c r="F18" s="20"/>
      <c r="G18" s="13" t="e">
        <f>HLOOKUP($G$3,$L$1:$W$38,18,0)</f>
        <v>#N/A</v>
      </c>
      <c r="H18" s="15"/>
      <c r="I18" s="21"/>
      <c r="J18" s="22"/>
      <c r="L18" s="17" t="s">
        <v>45</v>
      </c>
      <c r="M18" s="17" t="s">
        <v>45</v>
      </c>
      <c r="N18" s="17" t="s">
        <v>45</v>
      </c>
      <c r="O18" s="17" t="s">
        <v>45</v>
      </c>
      <c r="P18" s="17" t="s">
        <v>45</v>
      </c>
      <c r="Q18" s="17" t="s">
        <v>45</v>
      </c>
      <c r="R18" s="17" t="s">
        <v>45</v>
      </c>
      <c r="S18" s="17" t="s">
        <v>45</v>
      </c>
      <c r="T18" s="17" t="s">
        <v>45</v>
      </c>
      <c r="U18" s="17" t="s">
        <v>45</v>
      </c>
      <c r="V18" s="17" t="s">
        <v>45</v>
      </c>
      <c r="W18" s="17" t="s">
        <v>45</v>
      </c>
    </row>
    <row r="19" spans="1:23" ht="20.100000000000001" customHeight="1" x14ac:dyDescent="0.15">
      <c r="A19" s="9">
        <v>14</v>
      </c>
      <c r="B19" s="18" t="s">
        <v>9</v>
      </c>
      <c r="C19" s="19"/>
      <c r="D19" s="19"/>
      <c r="E19" s="19"/>
      <c r="F19" s="20"/>
      <c r="G19" s="13" t="e">
        <f>HLOOKUP($G$3,$L$1:$W$38,19,0)</f>
        <v>#N/A</v>
      </c>
      <c r="H19" s="15"/>
      <c r="I19" s="21"/>
      <c r="J19" s="22"/>
      <c r="L19" s="17" t="s">
        <v>46</v>
      </c>
      <c r="M19" s="17" t="s">
        <v>46</v>
      </c>
      <c r="N19" s="17" t="s">
        <v>46</v>
      </c>
      <c r="O19" s="17" t="s">
        <v>46</v>
      </c>
      <c r="P19" s="17" t="s">
        <v>46</v>
      </c>
      <c r="Q19" s="17" t="s">
        <v>45</v>
      </c>
      <c r="R19" s="17" t="s">
        <v>45</v>
      </c>
      <c r="S19" s="17" t="s">
        <v>46</v>
      </c>
      <c r="T19" s="17" t="s">
        <v>46</v>
      </c>
      <c r="U19" s="17" t="s">
        <v>46</v>
      </c>
      <c r="V19" s="17" t="s">
        <v>46</v>
      </c>
      <c r="W19" s="17" t="s">
        <v>46</v>
      </c>
    </row>
    <row r="20" spans="1:23" ht="30" customHeight="1" x14ac:dyDescent="0.15">
      <c r="A20" s="9">
        <v>15</v>
      </c>
      <c r="B20" s="18" t="s">
        <v>41</v>
      </c>
      <c r="C20" s="19"/>
      <c r="D20" s="19"/>
      <c r="E20" s="19"/>
      <c r="F20" s="20"/>
      <c r="G20" s="13" t="e">
        <f>HLOOKUP($G$3,$L$1:$W$38,20,0)</f>
        <v>#N/A</v>
      </c>
      <c r="H20" s="15"/>
      <c r="I20" s="21"/>
      <c r="J20" s="22"/>
      <c r="L20" s="17" t="s">
        <v>45</v>
      </c>
      <c r="M20" s="17" t="s">
        <v>45</v>
      </c>
      <c r="N20" s="17" t="s">
        <v>45</v>
      </c>
      <c r="O20" s="17" t="s">
        <v>46</v>
      </c>
      <c r="P20" s="17" t="s">
        <v>46</v>
      </c>
      <c r="Q20" s="17" t="s">
        <v>45</v>
      </c>
      <c r="R20" s="17" t="s">
        <v>46</v>
      </c>
      <c r="S20" s="17" t="s">
        <v>45</v>
      </c>
      <c r="T20" s="17" t="s">
        <v>46</v>
      </c>
      <c r="U20" s="17" t="s">
        <v>45</v>
      </c>
      <c r="V20" s="17" t="s">
        <v>45</v>
      </c>
      <c r="W20" s="17" t="s">
        <v>45</v>
      </c>
    </row>
    <row r="21" spans="1:23" ht="20.100000000000001" customHeight="1" x14ac:dyDescent="0.15">
      <c r="A21" s="9">
        <v>16</v>
      </c>
      <c r="B21" s="18" t="s">
        <v>25</v>
      </c>
      <c r="C21" s="19"/>
      <c r="D21" s="19"/>
      <c r="E21" s="19"/>
      <c r="F21" s="20"/>
      <c r="G21" s="13" t="e">
        <f>HLOOKUP($G$3,$L$1:$W$38,21,0)</f>
        <v>#N/A</v>
      </c>
      <c r="H21" s="15"/>
      <c r="I21" s="21"/>
      <c r="J21" s="22"/>
      <c r="L21" s="17" t="s">
        <v>46</v>
      </c>
      <c r="M21" s="17" t="s">
        <v>46</v>
      </c>
      <c r="N21" s="17" t="s">
        <v>46</v>
      </c>
      <c r="O21" s="17" t="s">
        <v>46</v>
      </c>
      <c r="P21" s="17" t="s">
        <v>46</v>
      </c>
      <c r="Q21" s="17" t="s">
        <v>46</v>
      </c>
      <c r="R21" s="17" t="s">
        <v>46</v>
      </c>
      <c r="S21" s="17" t="s">
        <v>46</v>
      </c>
      <c r="T21" s="17" t="s">
        <v>46</v>
      </c>
      <c r="U21" s="17" t="s">
        <v>46</v>
      </c>
      <c r="V21" s="17" t="s">
        <v>46</v>
      </c>
      <c r="W21" s="17" t="s">
        <v>46</v>
      </c>
    </row>
    <row r="22" spans="1:23" ht="20.100000000000001" customHeight="1" x14ac:dyDescent="0.15">
      <c r="A22" s="9">
        <v>17</v>
      </c>
      <c r="B22" s="18" t="s">
        <v>26</v>
      </c>
      <c r="C22" s="19"/>
      <c r="D22" s="19"/>
      <c r="E22" s="19"/>
      <c r="F22" s="20"/>
      <c r="G22" s="13" t="e">
        <f>HLOOKUP($G$3,$L$1:$W$38,22,0)</f>
        <v>#N/A</v>
      </c>
      <c r="H22" s="15"/>
      <c r="I22" s="21"/>
      <c r="J22" s="22"/>
      <c r="L22" s="17" t="s">
        <v>46</v>
      </c>
      <c r="M22" s="17" t="s">
        <v>62</v>
      </c>
      <c r="N22" s="17" t="s">
        <v>46</v>
      </c>
      <c r="O22" s="17" t="s">
        <v>46</v>
      </c>
      <c r="P22" s="17" t="s">
        <v>46</v>
      </c>
      <c r="Q22" s="17" t="s">
        <v>46</v>
      </c>
      <c r="R22" s="17" t="s">
        <v>46</v>
      </c>
      <c r="S22" s="17" t="s">
        <v>45</v>
      </c>
      <c r="T22" s="17" t="s">
        <v>46</v>
      </c>
      <c r="U22" s="17" t="s">
        <v>46</v>
      </c>
      <c r="V22" s="17" t="s">
        <v>46</v>
      </c>
      <c r="W22" s="17" t="s">
        <v>46</v>
      </c>
    </row>
    <row r="23" spans="1:23" ht="30" customHeight="1" x14ac:dyDescent="0.15">
      <c r="A23" s="9">
        <v>18</v>
      </c>
      <c r="B23" s="18" t="s">
        <v>28</v>
      </c>
      <c r="C23" s="19"/>
      <c r="D23" s="19"/>
      <c r="E23" s="19"/>
      <c r="F23" s="20"/>
      <c r="G23" s="13" t="e">
        <f>HLOOKUP($G$3,$L$1:$W$38,23,0)</f>
        <v>#N/A</v>
      </c>
      <c r="H23" s="15"/>
      <c r="I23" s="21"/>
      <c r="J23" s="22"/>
      <c r="L23" s="17" t="s">
        <v>46</v>
      </c>
      <c r="M23" s="17" t="s">
        <v>46</v>
      </c>
      <c r="N23" s="17" t="s">
        <v>46</v>
      </c>
      <c r="O23" s="17" t="s">
        <v>46</v>
      </c>
      <c r="P23" s="17" t="s">
        <v>46</v>
      </c>
      <c r="Q23" s="17" t="s">
        <v>46</v>
      </c>
      <c r="R23" s="17" t="s">
        <v>46</v>
      </c>
      <c r="S23" s="17" t="s">
        <v>46</v>
      </c>
      <c r="T23" s="17" t="s">
        <v>46</v>
      </c>
      <c r="U23" s="17" t="s">
        <v>46</v>
      </c>
      <c r="V23" s="17" t="s">
        <v>46</v>
      </c>
      <c r="W23" s="17" t="s">
        <v>46</v>
      </c>
    </row>
    <row r="24" spans="1:23" ht="30" customHeight="1" x14ac:dyDescent="0.15">
      <c r="A24" s="9">
        <v>19</v>
      </c>
      <c r="B24" s="18" t="s">
        <v>29</v>
      </c>
      <c r="C24" s="19"/>
      <c r="D24" s="19"/>
      <c r="E24" s="19"/>
      <c r="F24" s="20"/>
      <c r="G24" s="13" t="e">
        <f>HLOOKUP($G$3,$L$1:$W$38,24,0)</f>
        <v>#N/A</v>
      </c>
      <c r="H24" s="15"/>
      <c r="I24" s="21"/>
      <c r="J24" s="22"/>
      <c r="L24" s="17" t="s">
        <v>46</v>
      </c>
      <c r="M24" s="17" t="s">
        <v>46</v>
      </c>
      <c r="N24" s="17" t="s">
        <v>46</v>
      </c>
      <c r="O24" s="17" t="s">
        <v>46</v>
      </c>
      <c r="P24" s="17" t="s">
        <v>46</v>
      </c>
      <c r="Q24" s="17" t="s">
        <v>46</v>
      </c>
      <c r="R24" s="17" t="s">
        <v>46</v>
      </c>
      <c r="S24" s="17" t="s">
        <v>46</v>
      </c>
      <c r="T24" s="17" t="s">
        <v>46</v>
      </c>
      <c r="U24" s="17" t="s">
        <v>46</v>
      </c>
      <c r="V24" s="17" t="s">
        <v>46</v>
      </c>
      <c r="W24" s="17" t="s">
        <v>45</v>
      </c>
    </row>
    <row r="25" spans="1:23" ht="30" customHeight="1" x14ac:dyDescent="0.15">
      <c r="A25" s="9">
        <v>20</v>
      </c>
      <c r="B25" s="18" t="s">
        <v>30</v>
      </c>
      <c r="C25" s="19"/>
      <c r="D25" s="19"/>
      <c r="E25" s="19"/>
      <c r="F25" s="20"/>
      <c r="G25" s="13" t="e">
        <f>HLOOKUP($G$3,$L$1:$W$38,25,0)</f>
        <v>#N/A</v>
      </c>
      <c r="H25" s="15"/>
      <c r="I25" s="21"/>
      <c r="J25" s="22"/>
      <c r="L25" s="17" t="s">
        <v>46</v>
      </c>
      <c r="M25" s="17" t="s">
        <v>46</v>
      </c>
      <c r="N25" s="17" t="s">
        <v>46</v>
      </c>
      <c r="O25" s="17" t="s">
        <v>46</v>
      </c>
      <c r="P25" s="17" t="s">
        <v>46</v>
      </c>
      <c r="Q25" s="17" t="s">
        <v>46</v>
      </c>
      <c r="R25" s="17" t="s">
        <v>46</v>
      </c>
      <c r="S25" s="17" t="s">
        <v>46</v>
      </c>
      <c r="T25" s="17" t="s">
        <v>46</v>
      </c>
      <c r="U25" s="17" t="s">
        <v>45</v>
      </c>
      <c r="V25" s="17" t="s">
        <v>46</v>
      </c>
      <c r="W25" s="17" t="s">
        <v>46</v>
      </c>
    </row>
    <row r="26" spans="1:23" ht="20.100000000000001" customHeight="1" x14ac:dyDescent="0.15">
      <c r="A26" s="9">
        <v>21</v>
      </c>
      <c r="B26" s="18" t="s">
        <v>27</v>
      </c>
      <c r="C26" s="19"/>
      <c r="D26" s="19"/>
      <c r="E26" s="19"/>
      <c r="F26" s="20"/>
      <c r="G26" s="13" t="e">
        <f>HLOOKUP($G$3,$L$1:$W$38,26,0)</f>
        <v>#N/A</v>
      </c>
      <c r="H26" s="15"/>
      <c r="I26" s="21"/>
      <c r="J26" s="22"/>
      <c r="L26" s="17" t="s">
        <v>45</v>
      </c>
      <c r="M26" s="17" t="s">
        <v>45</v>
      </c>
      <c r="N26" s="17" t="s">
        <v>45</v>
      </c>
      <c r="O26" s="17" t="s">
        <v>45</v>
      </c>
      <c r="P26" s="17" t="s">
        <v>45</v>
      </c>
      <c r="Q26" s="17" t="s">
        <v>45</v>
      </c>
      <c r="R26" s="17" t="s">
        <v>45</v>
      </c>
      <c r="S26" s="17" t="s">
        <v>45</v>
      </c>
      <c r="T26" s="17" t="s">
        <v>45</v>
      </c>
      <c r="U26" s="17" t="s">
        <v>45</v>
      </c>
      <c r="V26" s="17" t="s">
        <v>45</v>
      </c>
      <c r="W26" s="17" t="s">
        <v>45</v>
      </c>
    </row>
    <row r="27" spans="1:23" ht="20.100000000000001" customHeight="1" x14ac:dyDescent="0.15">
      <c r="A27" s="9">
        <v>22</v>
      </c>
      <c r="B27" s="18" t="s">
        <v>43</v>
      </c>
      <c r="C27" s="19"/>
      <c r="D27" s="19"/>
      <c r="E27" s="19"/>
      <c r="F27" s="20"/>
      <c r="G27" s="13" t="e">
        <f>HLOOKUP($G$3,$L$1:$W$38,27,0)</f>
        <v>#N/A</v>
      </c>
      <c r="H27" s="15"/>
      <c r="I27" s="21"/>
      <c r="J27" s="22"/>
      <c r="L27" s="17" t="s">
        <v>46</v>
      </c>
      <c r="M27" s="17" t="s">
        <v>46</v>
      </c>
      <c r="N27" s="17" t="s">
        <v>46</v>
      </c>
      <c r="O27" s="17" t="s">
        <v>46</v>
      </c>
      <c r="P27" s="17" t="s">
        <v>46</v>
      </c>
      <c r="Q27" s="17" t="s">
        <v>46</v>
      </c>
      <c r="R27" s="17" t="s">
        <v>46</v>
      </c>
      <c r="S27" s="17" t="s">
        <v>46</v>
      </c>
      <c r="T27" s="17" t="s">
        <v>46</v>
      </c>
      <c r="U27" s="17" t="s">
        <v>46</v>
      </c>
      <c r="V27" s="17" t="s">
        <v>46</v>
      </c>
      <c r="W27" s="17" t="s">
        <v>45</v>
      </c>
    </row>
    <row r="28" spans="1:23" ht="20.100000000000001" customHeight="1" x14ac:dyDescent="0.15">
      <c r="A28" s="9">
        <v>23</v>
      </c>
      <c r="B28" s="18" t="s">
        <v>31</v>
      </c>
      <c r="C28" s="19"/>
      <c r="D28" s="19"/>
      <c r="E28" s="19"/>
      <c r="F28" s="20"/>
      <c r="G28" s="13" t="e">
        <f>HLOOKUP($G$3,$L$1:$W$38,28,0)</f>
        <v>#N/A</v>
      </c>
      <c r="H28" s="15"/>
      <c r="I28" s="21"/>
      <c r="J28" s="22"/>
      <c r="L28" s="17" t="s">
        <v>46</v>
      </c>
      <c r="M28" s="17" t="s">
        <v>46</v>
      </c>
      <c r="N28" s="17" t="s">
        <v>46</v>
      </c>
      <c r="O28" s="17" t="s">
        <v>46</v>
      </c>
      <c r="P28" s="17" t="s">
        <v>46</v>
      </c>
      <c r="Q28" s="17" t="s">
        <v>46</v>
      </c>
      <c r="R28" s="17" t="s">
        <v>46</v>
      </c>
      <c r="S28" s="17" t="s">
        <v>46</v>
      </c>
      <c r="T28" s="17" t="s">
        <v>46</v>
      </c>
      <c r="U28" s="17" t="s">
        <v>46</v>
      </c>
      <c r="V28" s="17" t="s">
        <v>46</v>
      </c>
      <c r="W28" s="17" t="s">
        <v>46</v>
      </c>
    </row>
    <row r="29" spans="1:23" ht="20.100000000000001" customHeight="1" x14ac:dyDescent="0.15">
      <c r="A29" s="9">
        <v>24</v>
      </c>
      <c r="B29" s="18" t="s">
        <v>32</v>
      </c>
      <c r="C29" s="19"/>
      <c r="D29" s="19"/>
      <c r="E29" s="19"/>
      <c r="F29" s="20"/>
      <c r="G29" s="13" t="e">
        <f>HLOOKUP($G$3,$L$1:$W$38,29,0)</f>
        <v>#N/A</v>
      </c>
      <c r="H29" s="15"/>
      <c r="I29" s="21"/>
      <c r="J29" s="22"/>
      <c r="L29" s="17" t="s">
        <v>45</v>
      </c>
      <c r="M29" s="17" t="s">
        <v>45</v>
      </c>
      <c r="N29" s="17" t="s">
        <v>45</v>
      </c>
      <c r="O29" s="17" t="s">
        <v>45</v>
      </c>
      <c r="P29" s="17" t="s">
        <v>45</v>
      </c>
      <c r="Q29" s="17" t="s">
        <v>45</v>
      </c>
      <c r="R29" s="17" t="s">
        <v>45</v>
      </c>
      <c r="S29" s="17" t="s">
        <v>45</v>
      </c>
      <c r="T29" s="17" t="s">
        <v>45</v>
      </c>
      <c r="U29" s="17" t="s">
        <v>45</v>
      </c>
      <c r="V29" s="17" t="s">
        <v>45</v>
      </c>
      <c r="W29" s="17" t="s">
        <v>45</v>
      </c>
    </row>
    <row r="30" spans="1:23" ht="30" customHeight="1" x14ac:dyDescent="0.15">
      <c r="A30" s="9">
        <v>25</v>
      </c>
      <c r="B30" s="18" t="s">
        <v>40</v>
      </c>
      <c r="C30" s="19"/>
      <c r="D30" s="19"/>
      <c r="E30" s="19"/>
      <c r="F30" s="20"/>
      <c r="G30" s="13" t="e">
        <f>HLOOKUP($G$3,$L$1:$W$38,30,0)</f>
        <v>#N/A</v>
      </c>
      <c r="H30" s="15"/>
      <c r="I30" s="21"/>
      <c r="J30" s="22"/>
      <c r="L30" s="17" t="s">
        <v>45</v>
      </c>
      <c r="M30" s="17" t="s">
        <v>45</v>
      </c>
      <c r="N30" s="17" t="s">
        <v>45</v>
      </c>
      <c r="O30" s="17" t="s">
        <v>45</v>
      </c>
      <c r="P30" s="17" t="s">
        <v>45</v>
      </c>
      <c r="Q30" s="17" t="s">
        <v>45</v>
      </c>
      <c r="R30" s="17" t="s">
        <v>45</v>
      </c>
      <c r="S30" s="17" t="s">
        <v>45</v>
      </c>
      <c r="T30" s="17" t="s">
        <v>45</v>
      </c>
      <c r="U30" s="17" t="s">
        <v>45</v>
      </c>
      <c r="V30" s="17" t="s">
        <v>45</v>
      </c>
      <c r="W30" s="17" t="s">
        <v>45</v>
      </c>
    </row>
    <row r="31" spans="1:23" ht="20.100000000000001" customHeight="1" x14ac:dyDescent="0.15">
      <c r="A31" s="9">
        <v>26</v>
      </c>
      <c r="B31" s="18" t="s">
        <v>34</v>
      </c>
      <c r="C31" s="19"/>
      <c r="D31" s="19"/>
      <c r="E31" s="19"/>
      <c r="F31" s="20"/>
      <c r="G31" s="13" t="e">
        <f>HLOOKUP($G$3,$L$1:$W$38,31,0)</f>
        <v>#N/A</v>
      </c>
      <c r="H31" s="15"/>
      <c r="I31" s="21"/>
      <c r="J31" s="22"/>
      <c r="L31" s="17" t="s">
        <v>45</v>
      </c>
      <c r="M31" s="17" t="s">
        <v>45</v>
      </c>
      <c r="N31" s="17" t="s">
        <v>45</v>
      </c>
      <c r="O31" s="17" t="s">
        <v>45</v>
      </c>
      <c r="P31" s="17" t="s">
        <v>45</v>
      </c>
      <c r="Q31" s="17" t="s">
        <v>45</v>
      </c>
      <c r="R31" s="17" t="s">
        <v>45</v>
      </c>
      <c r="S31" s="17" t="s">
        <v>45</v>
      </c>
      <c r="T31" s="17" t="s">
        <v>45</v>
      </c>
      <c r="U31" s="17" t="s">
        <v>45</v>
      </c>
      <c r="V31" s="17" t="s">
        <v>45</v>
      </c>
      <c r="W31" s="17" t="s">
        <v>45</v>
      </c>
    </row>
    <row r="32" spans="1:23" ht="20.100000000000001" customHeight="1" x14ac:dyDescent="0.15">
      <c r="A32" s="9">
        <v>27</v>
      </c>
      <c r="B32" s="18" t="s">
        <v>33</v>
      </c>
      <c r="C32" s="19"/>
      <c r="D32" s="19"/>
      <c r="E32" s="19"/>
      <c r="F32" s="20"/>
      <c r="G32" s="13" t="e">
        <f>HLOOKUP($G$3,$L$1:$W$38,32,0)</f>
        <v>#N/A</v>
      </c>
      <c r="H32" s="15"/>
      <c r="I32" s="21"/>
      <c r="J32" s="22"/>
      <c r="L32" s="17" t="s">
        <v>45</v>
      </c>
      <c r="M32" s="17" t="s">
        <v>45</v>
      </c>
      <c r="N32" s="17" t="s">
        <v>45</v>
      </c>
      <c r="O32" s="17" t="s">
        <v>45</v>
      </c>
      <c r="P32" s="17" t="s">
        <v>45</v>
      </c>
      <c r="Q32" s="17" t="s">
        <v>46</v>
      </c>
      <c r="R32" s="17" t="s">
        <v>46</v>
      </c>
      <c r="S32" s="17" t="s">
        <v>46</v>
      </c>
      <c r="T32" s="17" t="s">
        <v>46</v>
      </c>
      <c r="U32" s="17" t="s">
        <v>45</v>
      </c>
      <c r="V32" s="17" t="s">
        <v>45</v>
      </c>
      <c r="W32" s="17" t="s">
        <v>45</v>
      </c>
    </row>
    <row r="33" spans="1:23" ht="20.100000000000001" customHeight="1" x14ac:dyDescent="0.15">
      <c r="A33" s="9">
        <v>28</v>
      </c>
      <c r="B33" s="18" t="s">
        <v>35</v>
      </c>
      <c r="C33" s="19"/>
      <c r="D33" s="19"/>
      <c r="E33" s="19"/>
      <c r="F33" s="20"/>
      <c r="G33" s="13" t="e">
        <f>HLOOKUP($G$3,$L$1:$W$38,33,0)</f>
        <v>#N/A</v>
      </c>
      <c r="H33" s="15"/>
      <c r="I33" s="21"/>
      <c r="J33" s="22"/>
      <c r="L33" s="17" t="s">
        <v>46</v>
      </c>
      <c r="M33" s="17" t="s">
        <v>46</v>
      </c>
      <c r="N33" s="17" t="s">
        <v>46</v>
      </c>
      <c r="O33" s="17" t="s">
        <v>46</v>
      </c>
      <c r="P33" s="17" t="s">
        <v>46</v>
      </c>
      <c r="Q33" s="17" t="s">
        <v>45</v>
      </c>
      <c r="R33" s="17" t="s">
        <v>45</v>
      </c>
      <c r="S33" s="17" t="s">
        <v>45</v>
      </c>
      <c r="T33" s="17" t="s">
        <v>45</v>
      </c>
      <c r="U33" s="17" t="s">
        <v>46</v>
      </c>
      <c r="V33" s="17" t="s">
        <v>46</v>
      </c>
      <c r="W33" s="17" t="s">
        <v>46</v>
      </c>
    </row>
    <row r="34" spans="1:23" ht="20.100000000000001" customHeight="1" x14ac:dyDescent="0.15">
      <c r="A34" s="9">
        <v>29</v>
      </c>
      <c r="B34" s="18" t="s">
        <v>36</v>
      </c>
      <c r="C34" s="19"/>
      <c r="D34" s="19"/>
      <c r="E34" s="19"/>
      <c r="F34" s="20"/>
      <c r="G34" s="13" t="e">
        <f>HLOOKUP($G$3,$L$1:$W$38,34,0)</f>
        <v>#N/A</v>
      </c>
      <c r="H34" s="15"/>
      <c r="I34" s="21"/>
      <c r="J34" s="22"/>
      <c r="L34" s="17" t="s">
        <v>46</v>
      </c>
      <c r="M34" s="17" t="s">
        <v>46</v>
      </c>
      <c r="N34" s="17" t="s">
        <v>46</v>
      </c>
      <c r="O34" s="17" t="s">
        <v>46</v>
      </c>
      <c r="P34" s="17" t="s">
        <v>46</v>
      </c>
      <c r="Q34" s="17" t="s">
        <v>45</v>
      </c>
      <c r="R34" s="17" t="s">
        <v>45</v>
      </c>
      <c r="S34" s="17" t="s">
        <v>45</v>
      </c>
      <c r="T34" s="17" t="s">
        <v>45</v>
      </c>
      <c r="U34" s="17" t="s">
        <v>46</v>
      </c>
      <c r="V34" s="17" t="s">
        <v>46</v>
      </c>
      <c r="W34" s="17" t="s">
        <v>46</v>
      </c>
    </row>
    <row r="35" spans="1:23" ht="20.100000000000001" customHeight="1" x14ac:dyDescent="0.15">
      <c r="A35" s="9">
        <v>30</v>
      </c>
      <c r="B35" s="18" t="s">
        <v>14</v>
      </c>
      <c r="C35" s="19"/>
      <c r="D35" s="19"/>
      <c r="E35" s="19"/>
      <c r="F35" s="20"/>
      <c r="G35" s="13" t="e">
        <f>HLOOKUP($G$3,$L$1:$W$38,35,0)</f>
        <v>#N/A</v>
      </c>
      <c r="H35" s="15"/>
      <c r="I35" s="21"/>
      <c r="J35" s="22"/>
      <c r="L35" s="17" t="s">
        <v>45</v>
      </c>
      <c r="M35" s="17" t="s">
        <v>45</v>
      </c>
      <c r="N35" s="17" t="s">
        <v>45</v>
      </c>
      <c r="O35" s="17" t="s">
        <v>45</v>
      </c>
      <c r="P35" s="17" t="s">
        <v>45</v>
      </c>
      <c r="Q35" s="17" t="s">
        <v>45</v>
      </c>
      <c r="R35" s="17" t="s">
        <v>45</v>
      </c>
      <c r="S35" s="17" t="s">
        <v>45</v>
      </c>
      <c r="T35" s="17" t="s">
        <v>45</v>
      </c>
      <c r="U35" s="17" t="s">
        <v>45</v>
      </c>
      <c r="V35" s="17" t="s">
        <v>45</v>
      </c>
      <c r="W35" s="17" t="s">
        <v>45</v>
      </c>
    </row>
    <row r="36" spans="1:23" ht="20.100000000000001" customHeight="1" x14ac:dyDescent="0.15">
      <c r="A36" s="9">
        <v>31</v>
      </c>
      <c r="B36" s="18" t="s">
        <v>37</v>
      </c>
      <c r="C36" s="19"/>
      <c r="D36" s="19"/>
      <c r="E36" s="19"/>
      <c r="F36" s="20"/>
      <c r="G36" s="13" t="e">
        <f>HLOOKUP($G$3,$L$1:$W$38,36,0)</f>
        <v>#N/A</v>
      </c>
      <c r="H36" s="15"/>
      <c r="I36" s="21"/>
      <c r="J36" s="22"/>
      <c r="L36" s="17" t="s">
        <v>45</v>
      </c>
      <c r="M36" s="17" t="s">
        <v>45</v>
      </c>
      <c r="N36" s="17" t="s">
        <v>45</v>
      </c>
      <c r="O36" s="17" t="s">
        <v>45</v>
      </c>
      <c r="P36" s="17" t="s">
        <v>45</v>
      </c>
      <c r="Q36" s="17" t="s">
        <v>45</v>
      </c>
      <c r="R36" s="17" t="s">
        <v>45</v>
      </c>
      <c r="S36" s="17" t="s">
        <v>45</v>
      </c>
      <c r="T36" s="17" t="s">
        <v>45</v>
      </c>
      <c r="U36" s="17" t="s">
        <v>45</v>
      </c>
      <c r="V36" s="17" t="s">
        <v>45</v>
      </c>
      <c r="W36" s="17" t="s">
        <v>45</v>
      </c>
    </row>
    <row r="37" spans="1:23" ht="20.100000000000001" customHeight="1" x14ac:dyDescent="0.15">
      <c r="A37" s="9">
        <v>32</v>
      </c>
      <c r="B37" s="18" t="s">
        <v>38</v>
      </c>
      <c r="C37" s="19"/>
      <c r="D37" s="19"/>
      <c r="E37" s="19"/>
      <c r="F37" s="20"/>
      <c r="G37" s="13" t="e">
        <f>HLOOKUP($G$3,$L$1:$W$38,37,0)</f>
        <v>#N/A</v>
      </c>
      <c r="H37" s="15"/>
      <c r="I37" s="21"/>
      <c r="J37" s="22"/>
      <c r="L37" s="17" t="s">
        <v>45</v>
      </c>
      <c r="M37" s="17" t="s">
        <v>45</v>
      </c>
      <c r="N37" s="17" t="s">
        <v>45</v>
      </c>
      <c r="O37" s="17" t="s">
        <v>45</v>
      </c>
      <c r="P37" s="17" t="s">
        <v>45</v>
      </c>
      <c r="Q37" s="17" t="s">
        <v>45</v>
      </c>
      <c r="R37" s="17" t="s">
        <v>45</v>
      </c>
      <c r="S37" s="17" t="s">
        <v>45</v>
      </c>
      <c r="T37" s="17" t="s">
        <v>45</v>
      </c>
      <c r="U37" s="17" t="s">
        <v>45</v>
      </c>
      <c r="V37" s="17" t="s">
        <v>45</v>
      </c>
      <c r="W37" s="17" t="s">
        <v>46</v>
      </c>
    </row>
    <row r="38" spans="1:23" ht="20.100000000000001" customHeight="1" thickBot="1" x14ac:dyDescent="0.2">
      <c r="A38" s="10">
        <v>33</v>
      </c>
      <c r="B38" s="23" t="s">
        <v>39</v>
      </c>
      <c r="C38" s="24"/>
      <c r="D38" s="24"/>
      <c r="E38" s="24"/>
      <c r="F38" s="25"/>
      <c r="G38" s="14" t="e">
        <f>HLOOKUP($G$3,$L$1:$W$38,38,0)</f>
        <v>#N/A</v>
      </c>
      <c r="H38" s="16"/>
      <c r="I38" s="26"/>
      <c r="J38" s="27"/>
      <c r="L38" s="17" t="s">
        <v>46</v>
      </c>
      <c r="M38" s="17" t="s">
        <v>46</v>
      </c>
      <c r="N38" s="17" t="s">
        <v>46</v>
      </c>
      <c r="O38" s="17" t="s">
        <v>46</v>
      </c>
      <c r="P38" s="17" t="s">
        <v>46</v>
      </c>
      <c r="Q38" s="17" t="s">
        <v>45</v>
      </c>
      <c r="R38" s="17" t="s">
        <v>45</v>
      </c>
      <c r="S38" s="17" t="s">
        <v>45</v>
      </c>
      <c r="T38" s="17" t="s">
        <v>45</v>
      </c>
      <c r="U38" s="17" t="s">
        <v>46</v>
      </c>
      <c r="V38" s="17" t="s">
        <v>46</v>
      </c>
      <c r="W38" s="17" t="s">
        <v>46</v>
      </c>
    </row>
    <row r="39" spans="1:23" ht="4.5" customHeight="1" x14ac:dyDescent="0.15">
      <c r="A39" s="3"/>
      <c r="B39" s="4"/>
      <c r="C39" s="5"/>
      <c r="D39" s="5"/>
      <c r="E39" s="5"/>
      <c r="F39" s="5"/>
      <c r="G39" s="6"/>
      <c r="H39" s="6"/>
      <c r="I39" s="6"/>
      <c r="J39" s="6"/>
    </row>
    <row r="40" spans="1:23" s="7" customFormat="1" ht="11.25" x14ac:dyDescent="0.15">
      <c r="A40" s="7" t="s">
        <v>3</v>
      </c>
      <c r="B40" s="7" t="s">
        <v>4</v>
      </c>
    </row>
    <row r="41" spans="1:23" s="7" customFormat="1" ht="11.25" x14ac:dyDescent="0.15">
      <c r="B41" s="7" t="s">
        <v>5</v>
      </c>
    </row>
    <row r="42" spans="1:23" s="7" customFormat="1" ht="11.25" x14ac:dyDescent="0.15">
      <c r="B42" s="7" t="s">
        <v>6</v>
      </c>
    </row>
    <row r="43" spans="1:23" s="7" customFormat="1" ht="11.25" x14ac:dyDescent="0.15">
      <c r="B43" s="7" t="s">
        <v>8</v>
      </c>
    </row>
    <row r="44" spans="1:23" s="7" customFormat="1" ht="11.25" x14ac:dyDescent="0.15">
      <c r="B44" s="7" t="s">
        <v>7</v>
      </c>
    </row>
    <row r="45" spans="1:23" s="7" customFormat="1" ht="11.25" x14ac:dyDescent="0.15"/>
    <row r="46" spans="1:23" s="7" customFormat="1" ht="11.25" x14ac:dyDescent="0.15"/>
  </sheetData>
  <sheetProtection sheet="1"/>
  <mergeCells count="70">
    <mergeCell ref="D3:F3"/>
    <mergeCell ref="G3:J3"/>
    <mergeCell ref="B5:F5"/>
    <mergeCell ref="I5:J5"/>
    <mergeCell ref="B6:F6"/>
    <mergeCell ref="I6:J6"/>
    <mergeCell ref="I7:J7"/>
    <mergeCell ref="B8:F8"/>
    <mergeCell ref="I8:J8"/>
    <mergeCell ref="B38:F38"/>
    <mergeCell ref="I38:J38"/>
    <mergeCell ref="I33:J33"/>
    <mergeCell ref="I34:J34"/>
    <mergeCell ref="I36:J36"/>
    <mergeCell ref="B11:F11"/>
    <mergeCell ref="B9:F9"/>
    <mergeCell ref="I9:J9"/>
    <mergeCell ref="B7:F7"/>
    <mergeCell ref="I17:J17"/>
    <mergeCell ref="B18:F18"/>
    <mergeCell ref="B17:F17"/>
    <mergeCell ref="B10:F10"/>
    <mergeCell ref="I10:J10"/>
    <mergeCell ref="B14:F14"/>
    <mergeCell ref="B20:F20"/>
    <mergeCell ref="B37:F37"/>
    <mergeCell ref="I37:J37"/>
    <mergeCell ref="I20:J20"/>
    <mergeCell ref="B25:F25"/>
    <mergeCell ref="B12:F12"/>
    <mergeCell ref="B13:F13"/>
    <mergeCell ref="I15:J15"/>
    <mergeCell ref="B15:F15"/>
    <mergeCell ref="B19:F19"/>
    <mergeCell ref="I19:J19"/>
    <mergeCell ref="B16:F16"/>
    <mergeCell ref="B22:F22"/>
    <mergeCell ref="B21:F21"/>
    <mergeCell ref="I21:J21"/>
    <mergeCell ref="I30:J30"/>
    <mergeCell ref="B28:F28"/>
    <mergeCell ref="I28:J28"/>
    <mergeCell ref="B29:F29"/>
    <mergeCell ref="I29:J29"/>
    <mergeCell ref="I25:J25"/>
    <mergeCell ref="I26:J26"/>
    <mergeCell ref="I24:J24"/>
    <mergeCell ref="I27:J27"/>
    <mergeCell ref="B30:F30"/>
    <mergeCell ref="B23:F23"/>
    <mergeCell ref="B24:F24"/>
    <mergeCell ref="B26:F26"/>
    <mergeCell ref="B27:F27"/>
    <mergeCell ref="I11:J11"/>
    <mergeCell ref="I12:J12"/>
    <mergeCell ref="I13:J13"/>
    <mergeCell ref="I22:J22"/>
    <mergeCell ref="I23:J23"/>
    <mergeCell ref="I18:J18"/>
    <mergeCell ref="I16:J16"/>
    <mergeCell ref="I14:J14"/>
    <mergeCell ref="B36:F36"/>
    <mergeCell ref="I35:J35"/>
    <mergeCell ref="B31:F31"/>
    <mergeCell ref="I31:J31"/>
    <mergeCell ref="B33:F33"/>
    <mergeCell ref="B34:F34"/>
    <mergeCell ref="B32:F32"/>
    <mergeCell ref="B35:F35"/>
    <mergeCell ref="I32:J32"/>
  </mergeCells>
  <phoneticPr fontId="1"/>
  <conditionalFormatting sqref="A6:J6">
    <cfRule type="expression" dxfId="2" priority="3" stopIfTrue="1">
      <formula>$G6="－"</formula>
    </cfRule>
  </conditionalFormatting>
  <conditionalFormatting sqref="A7:J38">
    <cfRule type="expression" dxfId="1" priority="2" stopIfTrue="1">
      <formula>$G7="－"</formula>
    </cfRule>
  </conditionalFormatting>
  <conditionalFormatting sqref="G6:G38">
    <cfRule type="containsErrors" dxfId="0" priority="1" stopIfTrue="1">
      <formula>ISERROR(G6)</formula>
    </cfRule>
  </conditionalFormatting>
  <dataValidations count="2">
    <dataValidation type="list" allowBlank="1" showInputMessage="1" showErrorMessage="1" sqref="H6:H38" xr:uid="{00000000-0002-0000-0000-000000000000}">
      <formula1>"済,　"</formula1>
    </dataValidation>
    <dataValidation type="list" allowBlank="1" showInputMessage="1" showErrorMessage="1" sqref="G3:J3" xr:uid="{00000000-0002-0000-0000-000001000000}">
      <formula1>$L$1:$W$1</formula1>
    </dataValidation>
  </dataValidations>
  <printOptions horizontalCentered="1"/>
  <pageMargins left="0.78740157480314965" right="0.39370078740157483" top="0.55118110236220474" bottom="0.15748031496062992"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添付書類一覧表</vt:lpstr>
      <vt:lpstr>添付書類一覧表!Print_Area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新規　添付書類一覧</dc:title>
  <dc:creator>札幌市介護保険課</dc:creator>
  <cp:lastModifiedBy>西田 佑太郎</cp:lastModifiedBy>
  <cp:lastPrinted>2023-01-19T01:02:38Z</cp:lastPrinted>
  <dcterms:created xsi:type="dcterms:W3CDTF">2003-07-16T04:08:55Z</dcterms:created>
  <dcterms:modified xsi:type="dcterms:W3CDTF">2023-02-06T07:37:13Z</dcterms:modified>
</cp:coreProperties>
</file>