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2385" windowWidth="12030" windowHeight="9810" tabRatio="942" firstSheet="9" activeTab="11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3) 臨床検査の概要" sheetId="7" r:id="rId7"/>
    <sheet name="3(4) マス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definedNames>
    <definedName name="_xlnm.Print_Area" localSheetId="11">'5(3) 食品化学項目別検査件数'!$A$1:$I$136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<sst xmlns="http://schemas.openxmlformats.org/spreadsheetml/2006/main" count="721" uniqueCount="508">
  <si>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</si>
  <si>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</si>
  <si>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</si>
  <si>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</si>
  <si>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</si>
  <si>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</si>
  <si>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</si>
  <si>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</si>
  <si>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</si>
  <si>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</si>
  <si>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</si>
  <si>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</si>
  <si>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</si>
  <si>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</si>
  <si>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</si>
  <si>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</si>
  <si>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</si>
  <si>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</si>
  <si>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</si>
  <si>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</si>
  <si>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</si>
  <si>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</si>
  <si>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</si>
  <si>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</si>
  <si>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</si>
  <si>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</si>
  <si>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</si>
  <si>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</si>
  <si>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</si>
  <si>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</si>
  <si>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</si>
  <si>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</si>
  <si>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</si>
  <si>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</si>
  <si>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</si>
  <si>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</si>
  <si>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</si>
  <si>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</si>
  <si>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</si>
  <si>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</si>
  <si>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</si>
  <si>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</si>
  <si>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</si>
  <si>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</si>
  <si>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</si>
  <si>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</si>
  <si>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</si>
  <si>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</si>
  <si>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</si>
  <si>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</si>
  <si>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</si>
  <si>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</si>
  <si>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</si>
  <si>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</si>
  <si>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</si>
  <si>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</si>
  <si>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</si>
  <si>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</si>
  <si>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</si>
  <si>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</si>
  <si>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</si>
  <si>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</si>
  <si>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</si>
  <si>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</si>
  <si>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</si>
  <si>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</si>
  <si>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</si>
  <si>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</si>
  <si>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</si>
  <si>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</si>
  <si>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</si>
  <si>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</si>
  <si>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</si>
  <si>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</si>
  <si>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</si>
  <si>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</si>
  <si>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</si>
  <si>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</si>
  <si>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</si>
  <si>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</si>
  <si>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</si>
  <si>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</si>
  <si>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</si>
  <si>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</si>
  <si>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</si>
  <si>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</si>
  <si>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</si>
  <si>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</si>
  <si>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</si>
  <si>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</si>
  <si>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</si>
  <si>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</si>
  <si>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</si>
  <si>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</si>
  <si>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</si>
  <si>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</si>
  <si>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</si>
  <si>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</si>
  <si>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</si>
  <si>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</si>
  <si>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</si>
  <si>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</si>
  <si>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</si>
  <si>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</si>
  <si>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</si>
  <si>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</si>
  <si>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</si>
  <si>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</si>
  <si>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</si>
  <si>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</si>
  <si>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</si>
  <si>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</si>
  <si>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</si>
  <si>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</si>
  <si>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</si>
  <si>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</si>
  <si>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</si>
  <si>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</si>
  <si>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</si>
  <si>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</si>
  <si>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</si>
  <si>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</si>
  <si>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</si>
  <si>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</si>
  <si>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</si>
  <si>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</si>
  <si>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</si>
  <si>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</si>
  <si>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</si>
  <si>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</si>
  <si>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</si>
  <si>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</si>
  <si>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</si>
  <si>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</si>
  <si>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</si>
  <si>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</si>
  <si>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</si>
  <si>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</si>
  <si>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</si>
  <si>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</si>
  <si>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</si>
  <si>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</si>
  <si>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</si>
  <si>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</si>
  <si>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</si>
  <si>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</si>
  <si>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</si>
  <si>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</si>
  <si>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</si>
  <si>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</si>
  <si>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</si>
  <si>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</si>
  <si>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</si>
  <si>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</si>
  <si>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</si>
  <si>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</si>
  <si>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</si>
  <si>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</si>
  <si>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</si>
  <si>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</si>
  <si>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</si>
  <si>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</si>
  <si>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</si>
  <si>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</si>
  <si>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</si>
  <si>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</si>
  <si>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</si>
  <si>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</si>
  <si>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</si>
  <si>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</si>
  <si>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</si>
  <si>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</si>
  <si>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</si>
  <si>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</si>
  <si>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</si>
  <si>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</si>
  <si>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</si>
  <si>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</si>
  <si>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</si>
  <si>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</si>
  <si>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</si>
  <si>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</si>
  <si>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</si>
  <si>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</si>
  <si>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</si>
  <si>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</si>
  <si>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</si>
  <si>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</si>
  <si>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</si>
  <si>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</si>
  <si>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</si>
  <si>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</si>
  <si>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</si>
  <si>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</si>
  <si>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</si>
  <si>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</si>
  <si>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</si>
  <si>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</si>
  <si>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</si>
  <si>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</si>
  <si>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</si>
  <si>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</si>
  <si>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</si>
  <si>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</si>
  <si>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</si>
  <si>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</si>
  <si>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</si>
  <si>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</si>
  <si>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</si>
  <si>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</si>
  <si>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</si>
  <si>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</si>
  <si>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</si>
  <si>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</si>
  <si>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</si>
  <si>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</si>
  <si>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</si>
  <si>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</si>
  <si>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</si>
  <si>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</si>
  <si>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</si>
  <si>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</si>
  <si>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</si>
  <si>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</si>
  <si>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</si>
  <si>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</si>
  <si>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</si>
  <si>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</si>
  <si>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</si>
  <si>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</si>
  <si>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</si>
  <si>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</si>
  <si>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</si>
  <si>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</si>
  <si>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</si>
  <si>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</si>
  <si>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</si>
  <si>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</si>
  <si>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</si>
  <si>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</si>
  <si>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</si>
  <si>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</si>
  <si>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</si>
  <si>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</si>
  <si>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</si>
  <si>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</si>
  <si>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</si>
  <si>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</si>
  <si>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</si>
  <si>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</si>
  <si>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</si>
  <si>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</si>
  <si>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</si>
  <si>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</si>
  <si>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</si>
  <si>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</si>
  <si>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</si>
  <si>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</si>
  <si>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</si>
  <si>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</si>
  <si>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</si>
  <si>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</si>
  <si>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</si>
  <si>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</si>
  <si>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</si>
  <si>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</si>
  <si>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</si>
  <si>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</si>
  <si>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</si>
  <si>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</si>
  <si>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</si>
  <si>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</si>
  <si>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</si>
  <si>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</si>
  <si>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</si>
  <si>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</si>
  <si>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</si>
  <si>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</si>
  <si>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</si>
  <si>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</si>
  <si>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</si>
  <si>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</si>
  <si>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</si>
  <si>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</si>
  <si>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</si>
  <si>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</si>
  <si>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</si>
  <si>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</si>
  <si>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</si>
  <si>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</si>
  <si>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</si>
  <si>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</si>
  <si>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</si>
  <si>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</si>
  <si>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</si>
  <si>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</si>
  <si>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</si>
  <si>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</si>
  <si>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</si>
  <si>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</si>
  <si>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</si>
  <si>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</si>
  <si>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</si>
  <si>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</si>
  <si>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</si>
  <si>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</si>
  <si>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</si>
  <si>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</si>
  <si>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</si>
  <si>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</si>
  <si>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</si>
  <si>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</si>
  <si>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</si>
  <si>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</si>
  <si>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</si>
  <si>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</si>
  <si>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</si>
  <si>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</si>
  <si>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</si>
  <si>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</si>
  <si>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</si>
  <si>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</si>
  <si>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</si>
  <si>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</si>
  <si>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</si>
  <si>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</si>
  <si>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</si>
  <si>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</si>
  <si>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</si>
  <si>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</si>
  <si>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</si>
  <si>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</si>
  <si>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</si>
  <si>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</si>
  <si>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</si>
  <si>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</si>
  <si>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</si>
  <si>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</si>
  <si>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</si>
  <si>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</si>
  <si>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</si>
  <si>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</si>
  <si>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</si>
  <si>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要精密
検査数</t>
  </si>
  <si>
    <t>ポリオ</t>
  </si>
  <si>
    <t>インフルエンザ</t>
  </si>
  <si>
    <t>ポリオ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</si>
  <si>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</si>
  <si>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</si>
  <si>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</si>
  <si>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</si>
  <si>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</si>
  <si>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</si>
  <si>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</si>
  <si>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</si>
  <si>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</si>
  <si>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</si>
  <si>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</si>
  <si>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</si>
  <si>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</si>
  <si>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</si>
  <si>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</si>
  <si>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</si>
  <si>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</si>
  <si>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</si>
  <si>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</si>
  <si>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</si>
  <si>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</si>
  <si>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</si>
  <si>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</si>
  <si>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</si>
  <si>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</si>
  <si>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</si>
  <si>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</si>
  <si>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</si>
  <si>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</si>
  <si>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</si>
  <si>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</si>
  <si>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</si>
  <si>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</si>
  <si>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</si>
  <si>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</si>
  <si>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</si>
  <si>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</si>
  <si>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</si>
  <si>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</si>
  <si>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</si>
  <si>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</si>
  <si>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</si>
  <si>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</si>
  <si>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</si>
  <si>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</si>
  <si>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</si>
  <si>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</si>
  <si>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</si>
  <si>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</si>
  <si>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</si>
  <si>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</si>
  <si>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</si>
  <si>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</si>
  <si>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</si>
  <si>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</si>
  <si>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</si>
  <si>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</si>
  <si>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</si>
  <si>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</si>
  <si>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</si>
  <si>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</si>
  <si>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</si>
  <si>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</si>
  <si>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</si>
  <si>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</si>
  <si>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</si>
  <si>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</si>
  <si>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</si>
  <si>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</si>
  <si>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</si>
  <si>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</si>
  <si>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</si>
  <si>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</si>
  <si>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</si>
  <si>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</si>
  <si>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</si>
  <si>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</si>
  <si>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</si>
  <si>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</si>
  <si>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</si>
  <si>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</si>
  <si>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</si>
  <si>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</si>
  <si>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</si>
  <si>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</si>
  <si>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</si>
  <si>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</si>
  <si>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</si>
  <si>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</si>
  <si>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</si>
  <si>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</si>
  <si>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</si>
  <si>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</si>
  <si>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</si>
  <si>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</si>
  <si>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</si>
  <si>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</si>
  <si>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</si>
  <si>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</si>
  <si>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</si>
  <si>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</si>
  <si>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</si>
  <si>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</si>
  <si>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</si>
  <si>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</si>
  <si>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</si>
  <si>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</si>
  <si>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</si>
  <si>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マンガン</t>
  </si>
  <si>
    <t>スチレン</t>
  </si>
  <si>
    <t>ベリリウム</t>
  </si>
  <si>
    <t>パラジクロロベンゼン</t>
  </si>
  <si>
    <t>ベンゾ（a）ピレン</t>
  </si>
  <si>
    <t>大気浮遊じん</t>
  </si>
  <si>
    <t>降下物（降水（雪））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</si>
  <si>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</si>
  <si>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</si>
  <si>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</si>
  <si>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</si>
  <si>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</si>
  <si>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</si>
  <si>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</si>
  <si>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</si>
  <si>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</si>
  <si>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</si>
  <si>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</si>
  <si>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無機元素成分(30物質)</t>
  </si>
  <si>
    <t>新生児マススクリーニング</t>
  </si>
  <si>
    <t>マススクリーニング関連疾患
依頼検査</t>
  </si>
  <si>
    <t>新生児内分泌疾患関連検査</t>
  </si>
  <si>
    <t>ヒスタミン</t>
  </si>
  <si>
    <t>水分活性</t>
  </si>
  <si>
    <t>PH</t>
  </si>
  <si>
    <t>　(2)　胆道閉鎖症検査状況</t>
  </si>
  <si>
    <t>　(3)　妊婦甲状腺機能検査状況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</si>
  <si>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</si>
  <si>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</si>
  <si>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</si>
  <si>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</si>
  <si>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</si>
  <si>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</si>
  <si>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</si>
  <si>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スルファベンズアミド</t>
  </si>
  <si>
    <t>スルファメトキシピリダジン</t>
  </si>
  <si>
    <t>スルフイソゾール</t>
  </si>
  <si>
    <t>アルベンダゾール</t>
  </si>
  <si>
    <t>チアベンダゾール</t>
  </si>
  <si>
    <t>ピランテル</t>
  </si>
  <si>
    <t>　(1)　新生児マススクリーニング検査状況</t>
  </si>
  <si>
    <t>　(4)　マススクリーニング関連疾患依頼検査状況</t>
  </si>
  <si>
    <t>酸化エチレン</t>
  </si>
  <si>
    <t>4月</t>
  </si>
  <si>
    <t>1月</t>
  </si>
  <si>
    <t>令和3年度</t>
  </si>
  <si>
    <t>令和3年度</t>
  </si>
  <si>
    <t>工場排水
(事業所含む)</t>
  </si>
  <si>
    <t>-</t>
  </si>
  <si>
    <t>スルファニトラン</t>
  </si>
  <si>
    <t>スルファピリジン</t>
  </si>
  <si>
    <t>チアンフェニコール</t>
  </si>
  <si>
    <t>令和3年度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</si>
</sst>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21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19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38" fontId="0" fillId="0" borderId="23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19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19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41" fontId="5" fillId="0" borderId="15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vertical="center" wrapText="1"/>
      <protection/>
    </xf>
    <xf numFmtId="0" fontId="4" fillId="0" borderId="27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1" fontId="0" fillId="0" borderId="23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center" vertical="center"/>
    </xf>
    <xf numFmtId="181" fontId="5" fillId="0" borderId="28" xfId="0" applyNumberFormat="1" applyFont="1" applyFill="1" applyBorder="1" applyAlignment="1">
      <alignment horizontal="right" vertical="center"/>
    </xf>
    <xf numFmtId="181" fontId="5" fillId="0" borderId="29" xfId="0" applyNumberFormat="1" applyFont="1" applyFill="1" applyBorder="1" applyAlignment="1">
      <alignment horizontal="right" vertical="center"/>
    </xf>
    <xf numFmtId="181" fontId="5" fillId="0" borderId="36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1" fontId="5" fillId="0" borderId="30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right" vertical="center"/>
    </xf>
    <xf numFmtId="181" fontId="4" fillId="0" borderId="31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5" fillId="0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81" fontId="4" fillId="0" borderId="33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0" fillId="0" borderId="3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0" fillId="0" borderId="27" xfId="0" applyFont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6" fillId="0" borderId="38" xfId="61" applyFont="1" applyFill="1" applyBorder="1" applyAlignment="1">
      <alignment horizontal="distributed" vertical="center"/>
      <protection/>
    </xf>
    <xf numFmtId="0" fontId="6" fillId="0" borderId="40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4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7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1" fontId="3" fillId="0" borderId="35" xfId="0" applyNumberFormat="1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41" fontId="3" fillId="0" borderId="35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33" xfId="49" applyNumberFormat="1" applyFont="1" applyFill="1" applyBorder="1" applyAlignment="1">
      <alignment horizontal="right" vertical="center"/>
    </xf>
    <xf numFmtId="41" fontId="3" fillId="0" borderId="19" xfId="49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31" xfId="49" applyNumberFormat="1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0" borderId="23" xfId="0" applyNumberFormat="1" applyFont="1" applyFill="1" applyBorder="1" applyAlignment="1">
      <alignment horizontal="right" vertical="center"/>
    </xf>
    <xf numFmtId="41" fontId="0" fillId="0" borderId="15" xfId="49" applyNumberFormat="1" applyFont="1" applyFill="1" applyBorder="1" applyAlignment="1">
      <alignment horizontal="right" vertical="center"/>
    </xf>
    <xf numFmtId="41" fontId="0" fillId="0" borderId="2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0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0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1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114300</xdr:rowOff>
    </xdr:from>
    <xdr:to>
      <xdr:col>4</xdr:col>
      <xdr:colOff>28575</xdr:colOff>
      <xdr:row>36</xdr:row>
      <xdr:rowOff>133350</xdr:rowOff>
    </xdr:to>
    <xdr:sp>
      <xdr:nvSpPr>
        <xdr:cNvPr id="35" name="AutoShape 47"/>
        <xdr:cNvSpPr>
          <a:spLocks/>
        </xdr:cNvSpPr>
      </xdr:nvSpPr>
      <xdr:spPr>
        <a:xfrm>
          <a:off x="1619250" y="8867775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</xdr:row>
      <xdr:rowOff>47625</xdr:rowOff>
    </xdr:from>
    <xdr:to>
      <xdr:col>1</xdr:col>
      <xdr:colOff>1057275</xdr:colOff>
      <xdr:row>7</xdr:row>
      <xdr:rowOff>228600</xdr:rowOff>
    </xdr:to>
    <xdr:sp>
      <xdr:nvSpPr>
        <xdr:cNvPr id="2" name="AutoShape 3"/>
        <xdr:cNvSpPr>
          <a:spLocks/>
        </xdr:cNvSpPr>
      </xdr:nvSpPr>
      <xdr:spPr>
        <a:xfrm>
          <a:off x="1066800" y="15240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2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9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0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2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3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</xdr:row>
      <xdr:rowOff>9525</xdr:rowOff>
    </xdr:from>
    <xdr:to>
      <xdr:col>6</xdr:col>
      <xdr:colOff>47625</xdr:colOff>
      <xdr:row>27</xdr:row>
      <xdr:rowOff>9525</xdr:rowOff>
    </xdr:to>
    <xdr:sp>
      <xdr:nvSpPr>
        <xdr:cNvPr id="24" name="Line 4"/>
        <xdr:cNvSpPr>
          <a:spLocks/>
        </xdr:cNvSpPr>
      </xdr:nvSpPr>
      <xdr:spPr>
        <a:xfrm>
          <a:off x="3419475" y="762000"/>
          <a:ext cx="9525" cy="7315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">
      <selection activeCell="X30" sqref="X30"/>
    </sheetView>
  </sheetViews>
  <sheetFormatPr defaultColWidth="9.00390625" defaultRowHeight="13.5"/>
  <cols>
    <col min="1" max="1" width="10.625" style="155" customWidth="1"/>
    <col min="2" max="2" width="1.00390625" style="155" customWidth="1"/>
    <col min="3" max="3" width="0.875" style="155" customWidth="1"/>
    <col min="4" max="4" width="9.375" style="155" customWidth="1"/>
    <col min="5" max="5" width="15.375" style="155" customWidth="1"/>
    <col min="6" max="6" width="0.875" style="155" customWidth="1"/>
    <col min="7" max="7" width="7.125" style="155" customWidth="1"/>
    <col min="8" max="8" width="0.875" style="155" customWidth="1"/>
    <col min="9" max="9" width="10.625" style="155" customWidth="1"/>
    <col min="10" max="11" width="0.875" style="155" customWidth="1"/>
    <col min="12" max="12" width="6.875" style="155" customWidth="1"/>
    <col min="13" max="13" width="6.625" style="155" customWidth="1"/>
    <col min="14" max="14" width="11.625" style="155" customWidth="1"/>
    <col min="15" max="15" width="0.74609375" style="155" customWidth="1"/>
    <col min="16" max="16" width="6.75390625" style="155" customWidth="1"/>
    <col min="17" max="16384" width="9.00390625" style="155" customWidth="1"/>
  </cols>
  <sheetData>
    <row r="1" spans="1:16" ht="26.25" customHeight="1">
      <c r="A1" s="15" t="s">
        <v>321</v>
      </c>
      <c r="B1" s="15"/>
      <c r="C1" s="15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3" ht="18.75" customHeight="1">
      <c r="A2" s="6" t="s">
        <v>214</v>
      </c>
      <c r="B2" s="6"/>
      <c r="C2" s="6"/>
    </row>
    <row r="3" spans="1:3" ht="18.75" customHeight="1">
      <c r="A3" s="1" t="s">
        <v>278</v>
      </c>
      <c r="B3" s="1"/>
      <c r="C3" s="1"/>
    </row>
    <row r="4" ht="13.5">
      <c r="P4" s="14" t="s">
        <v>500</v>
      </c>
    </row>
    <row r="5" spans="1:17" ht="21" customHeight="1">
      <c r="A5" s="276" t="s">
        <v>215</v>
      </c>
      <c r="B5" s="276"/>
      <c r="C5" s="276"/>
      <c r="D5" s="277"/>
      <c r="E5" s="278"/>
      <c r="F5" s="71"/>
      <c r="G5" s="36" t="s">
        <v>168</v>
      </c>
      <c r="H5" s="71"/>
      <c r="I5" s="281" t="s">
        <v>215</v>
      </c>
      <c r="J5" s="281"/>
      <c r="K5" s="281"/>
      <c r="L5" s="277"/>
      <c r="M5" s="277"/>
      <c r="N5" s="278"/>
      <c r="O5" s="71"/>
      <c r="P5" s="36" t="s">
        <v>168</v>
      </c>
      <c r="Q5" s="1"/>
    </row>
    <row r="6" spans="1:16" ht="19.5" customHeight="1">
      <c r="A6" s="251" t="s">
        <v>216</v>
      </c>
      <c r="B6" s="23"/>
      <c r="C6" s="22"/>
      <c r="D6" s="280" t="s">
        <v>217</v>
      </c>
      <c r="E6" s="21" t="s">
        <v>218</v>
      </c>
      <c r="F6" s="21"/>
      <c r="G6" s="143">
        <f>179+0+49</f>
        <v>228</v>
      </c>
      <c r="H6" s="74"/>
      <c r="I6" s="251" t="s">
        <v>242</v>
      </c>
      <c r="J6" s="23"/>
      <c r="K6" s="21"/>
      <c r="L6" s="255" t="s">
        <v>238</v>
      </c>
      <c r="M6" s="253"/>
      <c r="N6" s="253"/>
      <c r="O6" s="55"/>
      <c r="P6" s="144">
        <v>60</v>
      </c>
    </row>
    <row r="7" spans="1:16" ht="19.5" customHeight="1">
      <c r="A7" s="255"/>
      <c r="B7" s="60"/>
      <c r="C7" s="21"/>
      <c r="D7" s="280"/>
      <c r="E7" s="21" t="s">
        <v>219</v>
      </c>
      <c r="F7" s="21"/>
      <c r="G7" s="144">
        <v>0</v>
      </c>
      <c r="H7" s="75"/>
      <c r="I7" s="253"/>
      <c r="J7" s="59"/>
      <c r="K7" s="55"/>
      <c r="L7" s="255" t="s">
        <v>239</v>
      </c>
      <c r="M7" s="253"/>
      <c r="N7" s="253"/>
      <c r="O7" s="55"/>
      <c r="P7" s="144">
        <v>182</v>
      </c>
    </row>
    <row r="8" spans="1:16" ht="19.5" customHeight="1">
      <c r="A8" s="255"/>
      <c r="B8" s="60"/>
      <c r="C8" s="21"/>
      <c r="D8" s="280"/>
      <c r="E8" s="21" t="s">
        <v>220</v>
      </c>
      <c r="F8" s="21"/>
      <c r="G8" s="144">
        <v>0</v>
      </c>
      <c r="H8" s="75"/>
      <c r="I8" s="253"/>
      <c r="J8" s="59"/>
      <c r="K8" s="55"/>
      <c r="L8" s="255" t="s">
        <v>232</v>
      </c>
      <c r="M8" s="253"/>
      <c r="N8" s="253"/>
      <c r="O8" s="55"/>
      <c r="P8" s="144">
        <v>0</v>
      </c>
    </row>
    <row r="9" spans="1:17" ht="19.5" customHeight="1">
      <c r="A9" s="255"/>
      <c r="B9" s="60"/>
      <c r="C9" s="21"/>
      <c r="D9" s="280"/>
      <c r="E9" s="21" t="s">
        <v>221</v>
      </c>
      <c r="F9" s="21"/>
      <c r="G9" s="144">
        <v>0</v>
      </c>
      <c r="H9" s="74"/>
      <c r="I9" s="258" t="s">
        <v>257</v>
      </c>
      <c r="J9" s="58"/>
      <c r="K9" s="50"/>
      <c r="L9" s="257" t="s">
        <v>258</v>
      </c>
      <c r="M9" s="283"/>
      <c r="N9" s="22" t="s">
        <v>238</v>
      </c>
      <c r="O9" s="21"/>
      <c r="P9" s="144">
        <v>0</v>
      </c>
      <c r="Q9" s="1"/>
    </row>
    <row r="10" spans="1:17" ht="19.5" customHeight="1">
      <c r="A10" s="255"/>
      <c r="B10" s="60"/>
      <c r="C10" s="21"/>
      <c r="D10" s="255" t="s">
        <v>222</v>
      </c>
      <c r="E10" s="255"/>
      <c r="F10" s="21"/>
      <c r="G10" s="144">
        <v>0</v>
      </c>
      <c r="H10" s="74"/>
      <c r="I10" s="253"/>
      <c r="J10" s="59"/>
      <c r="K10" s="55"/>
      <c r="L10" s="244"/>
      <c r="M10" s="244"/>
      <c r="N10" s="21" t="s">
        <v>239</v>
      </c>
      <c r="O10" s="21"/>
      <c r="P10" s="144">
        <v>0</v>
      </c>
      <c r="Q10" s="1"/>
    </row>
    <row r="11" spans="1:17" ht="19.5" customHeight="1">
      <c r="A11" s="255"/>
      <c r="B11" s="60"/>
      <c r="C11" s="21"/>
      <c r="D11" s="255" t="s">
        <v>223</v>
      </c>
      <c r="E11" s="255"/>
      <c r="F11" s="21"/>
      <c r="G11" s="144">
        <v>0</v>
      </c>
      <c r="H11" s="75"/>
      <c r="I11" s="253"/>
      <c r="J11" s="59"/>
      <c r="K11" s="55"/>
      <c r="L11" s="284" t="s">
        <v>243</v>
      </c>
      <c r="M11" s="284" t="s">
        <v>244</v>
      </c>
      <c r="N11" s="21" t="s">
        <v>238</v>
      </c>
      <c r="O11" s="21"/>
      <c r="P11" s="144">
        <v>0</v>
      </c>
      <c r="Q11" s="1"/>
    </row>
    <row r="12" spans="1:17" ht="19.5" customHeight="1">
      <c r="A12" s="255"/>
      <c r="B12" s="60"/>
      <c r="C12" s="21"/>
      <c r="D12" s="255" t="s">
        <v>224</v>
      </c>
      <c r="E12" s="255"/>
      <c r="F12" s="21"/>
      <c r="G12" s="144">
        <v>0</v>
      </c>
      <c r="H12" s="75"/>
      <c r="I12" s="253"/>
      <c r="J12" s="59"/>
      <c r="K12" s="55"/>
      <c r="L12" s="244"/>
      <c r="M12" s="284"/>
      <c r="N12" s="21" t="s">
        <v>239</v>
      </c>
      <c r="O12" s="21"/>
      <c r="P12" s="144">
        <v>0</v>
      </c>
      <c r="Q12" s="1"/>
    </row>
    <row r="13" spans="1:17" ht="19.5" customHeight="1">
      <c r="A13" s="258" t="s">
        <v>256</v>
      </c>
      <c r="B13" s="58"/>
      <c r="C13" s="50"/>
      <c r="D13" s="282" t="s">
        <v>217</v>
      </c>
      <c r="E13" s="22" t="s">
        <v>344</v>
      </c>
      <c r="F13" s="22"/>
      <c r="G13" s="145">
        <v>0</v>
      </c>
      <c r="H13" s="75"/>
      <c r="I13" s="253"/>
      <c r="J13" s="59"/>
      <c r="K13" s="55"/>
      <c r="L13" s="244"/>
      <c r="M13" s="284" t="s">
        <v>245</v>
      </c>
      <c r="N13" s="21" t="s">
        <v>238</v>
      </c>
      <c r="O13" s="21"/>
      <c r="P13" s="144">
        <v>0</v>
      </c>
      <c r="Q13" s="1"/>
    </row>
    <row r="14" spans="1:17" ht="19.5" customHeight="1">
      <c r="A14" s="266"/>
      <c r="B14" s="61"/>
      <c r="C14" s="69"/>
      <c r="D14" s="280"/>
      <c r="E14" s="21" t="s">
        <v>225</v>
      </c>
      <c r="F14" s="21"/>
      <c r="G14" s="144">
        <v>0</v>
      </c>
      <c r="H14" s="75"/>
      <c r="I14" s="253"/>
      <c r="J14" s="59"/>
      <c r="K14" s="55"/>
      <c r="L14" s="244"/>
      <c r="M14" s="284"/>
      <c r="N14" s="21" t="s">
        <v>239</v>
      </c>
      <c r="O14" s="21"/>
      <c r="P14" s="144">
        <v>0</v>
      </c>
      <c r="Q14" s="1"/>
    </row>
    <row r="15" spans="1:17" ht="19.5" customHeight="1">
      <c r="A15" s="266"/>
      <c r="B15" s="61"/>
      <c r="C15" s="69"/>
      <c r="D15" s="280"/>
      <c r="E15" s="21" t="s">
        <v>345</v>
      </c>
      <c r="F15" s="21"/>
      <c r="G15" s="144">
        <v>190</v>
      </c>
      <c r="H15" s="75"/>
      <c r="I15" s="253"/>
      <c r="J15" s="59"/>
      <c r="K15" s="55"/>
      <c r="L15" s="244"/>
      <c r="M15" s="284" t="s">
        <v>232</v>
      </c>
      <c r="N15" s="21" t="s">
        <v>238</v>
      </c>
      <c r="O15" s="21"/>
      <c r="P15" s="144">
        <v>0</v>
      </c>
      <c r="Q15" s="1"/>
    </row>
    <row r="16" spans="1:17" ht="19.5" customHeight="1">
      <c r="A16" s="266"/>
      <c r="B16" s="61"/>
      <c r="C16" s="69"/>
      <c r="D16" s="280"/>
      <c r="E16" s="68"/>
      <c r="F16" s="68"/>
      <c r="G16" s="144">
        <f>59+4682+824</f>
        <v>5565</v>
      </c>
      <c r="H16" s="75"/>
      <c r="I16" s="253"/>
      <c r="J16" s="59"/>
      <c r="K16" s="55"/>
      <c r="L16" s="244"/>
      <c r="M16" s="284"/>
      <c r="N16" s="21" t="s">
        <v>239</v>
      </c>
      <c r="O16" s="21"/>
      <c r="P16" s="144">
        <v>0</v>
      </c>
      <c r="Q16" s="1"/>
    </row>
    <row r="17" spans="1:17" ht="19.5" customHeight="1">
      <c r="A17" s="266"/>
      <c r="B17" s="61"/>
      <c r="C17" s="69"/>
      <c r="D17" s="280" t="s">
        <v>222</v>
      </c>
      <c r="E17" s="21" t="s">
        <v>346</v>
      </c>
      <c r="F17" s="21"/>
      <c r="G17" s="144">
        <v>0</v>
      </c>
      <c r="H17" s="75"/>
      <c r="I17" s="253"/>
      <c r="J17" s="59"/>
      <c r="K17" s="55"/>
      <c r="L17" s="242" t="s">
        <v>259</v>
      </c>
      <c r="M17" s="242"/>
      <c r="N17" s="21" t="s">
        <v>238</v>
      </c>
      <c r="O17" s="21"/>
      <c r="P17" s="144">
        <v>81</v>
      </c>
      <c r="Q17" s="1"/>
    </row>
    <row r="18" spans="1:17" ht="19.5" customHeight="1">
      <c r="A18" s="266"/>
      <c r="B18" s="61"/>
      <c r="C18" s="69"/>
      <c r="D18" s="280"/>
      <c r="E18" s="21" t="s">
        <v>225</v>
      </c>
      <c r="F18" s="21"/>
      <c r="G18" s="144">
        <v>0</v>
      </c>
      <c r="H18" s="75"/>
      <c r="I18" s="253"/>
      <c r="J18" s="59"/>
      <c r="K18" s="55"/>
      <c r="L18" s="242"/>
      <c r="M18" s="242"/>
      <c r="N18" s="21" t="s">
        <v>239</v>
      </c>
      <c r="O18" s="21"/>
      <c r="P18" s="144">
        <v>0</v>
      </c>
      <c r="Q18" s="1"/>
    </row>
    <row r="19" spans="1:17" ht="19.5" customHeight="1">
      <c r="A19" s="266"/>
      <c r="B19" s="61"/>
      <c r="C19" s="69"/>
      <c r="D19" s="280"/>
      <c r="E19" s="21" t="s">
        <v>345</v>
      </c>
      <c r="F19" s="21"/>
      <c r="G19" s="144">
        <v>0</v>
      </c>
      <c r="H19" s="75"/>
      <c r="I19" s="258" t="s">
        <v>261</v>
      </c>
      <c r="J19" s="58"/>
      <c r="K19" s="50"/>
      <c r="L19" s="256" t="s">
        <v>255</v>
      </c>
      <c r="M19" s="256"/>
      <c r="N19" s="22" t="s">
        <v>238</v>
      </c>
      <c r="O19" s="22"/>
      <c r="P19" s="145">
        <v>0</v>
      </c>
      <c r="Q19" s="1"/>
    </row>
    <row r="20" spans="1:17" ht="19.5" customHeight="1">
      <c r="A20" s="266"/>
      <c r="B20" s="61"/>
      <c r="C20" s="69"/>
      <c r="D20" s="280"/>
      <c r="E20" s="68"/>
      <c r="F20" s="68"/>
      <c r="G20" s="144">
        <v>326</v>
      </c>
      <c r="H20" s="75"/>
      <c r="I20" s="259"/>
      <c r="J20" s="67"/>
      <c r="K20" s="52"/>
      <c r="L20" s="256"/>
      <c r="M20" s="256"/>
      <c r="N20" s="21" t="s">
        <v>239</v>
      </c>
      <c r="O20" s="21"/>
      <c r="P20" s="144">
        <v>0</v>
      </c>
      <c r="Q20" s="1"/>
    </row>
    <row r="21" spans="1:17" ht="19.5" customHeight="1">
      <c r="A21" s="267"/>
      <c r="B21" s="61"/>
      <c r="C21" s="69"/>
      <c r="D21" s="255" t="s">
        <v>226</v>
      </c>
      <c r="E21" s="255"/>
      <c r="F21" s="21"/>
      <c r="G21" s="144">
        <v>0</v>
      </c>
      <c r="H21" s="75"/>
      <c r="I21" s="260"/>
      <c r="J21" s="67"/>
      <c r="K21" s="52"/>
      <c r="L21" s="257"/>
      <c r="M21" s="257"/>
      <c r="N21" s="21" t="s">
        <v>246</v>
      </c>
      <c r="O21" s="21"/>
      <c r="P21" s="156">
        <v>0</v>
      </c>
      <c r="Q21" s="1"/>
    </row>
    <row r="22" spans="1:17" ht="19.5" customHeight="1">
      <c r="A22" s="251" t="s">
        <v>227</v>
      </c>
      <c r="B22" s="23"/>
      <c r="C22" s="22"/>
      <c r="D22" s="251" t="s">
        <v>228</v>
      </c>
      <c r="E22" s="251"/>
      <c r="F22" s="22"/>
      <c r="G22" s="145">
        <v>0</v>
      </c>
      <c r="H22" s="76"/>
      <c r="I22" s="258" t="s">
        <v>260</v>
      </c>
      <c r="J22" s="58"/>
      <c r="K22" s="50"/>
      <c r="L22" s="263" t="s">
        <v>262</v>
      </c>
      <c r="M22" s="258" t="s">
        <v>356</v>
      </c>
      <c r="N22" s="264"/>
      <c r="O22" s="51"/>
      <c r="P22" s="144">
        <v>240</v>
      </c>
      <c r="Q22" s="1"/>
    </row>
    <row r="23" spans="1:17" ht="19.5" customHeight="1">
      <c r="A23" s="255"/>
      <c r="B23" s="60"/>
      <c r="C23" s="21"/>
      <c r="D23" s="255" t="s">
        <v>335</v>
      </c>
      <c r="E23" s="255"/>
      <c r="F23" s="21"/>
      <c r="G23" s="144">
        <v>77</v>
      </c>
      <c r="H23" s="75"/>
      <c r="I23" s="241"/>
      <c r="J23" s="49"/>
      <c r="K23" s="57"/>
      <c r="L23" s="241"/>
      <c r="M23" s="240" t="s">
        <v>350</v>
      </c>
      <c r="N23" s="241"/>
      <c r="O23" s="57"/>
      <c r="P23" s="144">
        <v>3</v>
      </c>
      <c r="Q23" s="1"/>
    </row>
    <row r="24" spans="1:17" ht="19.5" customHeight="1">
      <c r="A24" s="251" t="s">
        <v>229</v>
      </c>
      <c r="B24" s="23"/>
      <c r="C24" s="22"/>
      <c r="D24" s="251" t="s">
        <v>230</v>
      </c>
      <c r="E24" s="251"/>
      <c r="F24" s="22"/>
      <c r="G24" s="145">
        <v>314</v>
      </c>
      <c r="H24" s="75"/>
      <c r="I24" s="241"/>
      <c r="J24" s="49"/>
      <c r="K24" s="57"/>
      <c r="L24" s="241"/>
      <c r="M24" s="240" t="s">
        <v>368</v>
      </c>
      <c r="N24" s="240"/>
      <c r="O24" s="56"/>
      <c r="P24" s="144">
        <v>112</v>
      </c>
      <c r="Q24" s="1"/>
    </row>
    <row r="25" spans="1:17" ht="19.5" customHeight="1">
      <c r="A25" s="255"/>
      <c r="B25" s="60"/>
      <c r="C25" s="21"/>
      <c r="D25" s="255" t="s">
        <v>231</v>
      </c>
      <c r="E25" s="255"/>
      <c r="F25" s="21"/>
      <c r="G25" s="144">
        <v>0</v>
      </c>
      <c r="H25" s="75"/>
      <c r="I25" s="241"/>
      <c r="J25" s="49"/>
      <c r="K25" s="57"/>
      <c r="L25" s="241"/>
      <c r="M25" s="240" t="s">
        <v>351</v>
      </c>
      <c r="N25" s="241"/>
      <c r="O25" s="57"/>
      <c r="P25" s="144">
        <v>0</v>
      </c>
      <c r="Q25" s="1"/>
    </row>
    <row r="26" spans="1:17" ht="19.5" customHeight="1">
      <c r="A26" s="255"/>
      <c r="B26" s="60"/>
      <c r="C26" s="21"/>
      <c r="D26" s="255" t="s">
        <v>232</v>
      </c>
      <c r="E26" s="255"/>
      <c r="F26" s="21"/>
      <c r="G26" s="144">
        <v>0</v>
      </c>
      <c r="H26" s="75"/>
      <c r="I26" s="241"/>
      <c r="J26" s="49"/>
      <c r="K26" s="57"/>
      <c r="L26" s="241"/>
      <c r="M26" s="240" t="s">
        <v>358</v>
      </c>
      <c r="N26" s="241"/>
      <c r="O26" s="57"/>
      <c r="P26" s="144">
        <v>0</v>
      </c>
      <c r="Q26" s="1"/>
    </row>
    <row r="27" spans="1:17" ht="19.5" customHeight="1">
      <c r="A27" s="251" t="s">
        <v>233</v>
      </c>
      <c r="B27" s="23"/>
      <c r="C27" s="22"/>
      <c r="D27" s="245" t="s">
        <v>234</v>
      </c>
      <c r="E27" s="279"/>
      <c r="F27" s="22"/>
      <c r="G27" s="145">
        <v>0</v>
      </c>
      <c r="H27" s="75"/>
      <c r="I27" s="241"/>
      <c r="J27" s="49"/>
      <c r="K27" s="57"/>
      <c r="L27" s="241"/>
      <c r="M27" s="240" t="s">
        <v>232</v>
      </c>
      <c r="N27" s="259"/>
      <c r="O27" s="52"/>
      <c r="P27" s="144">
        <v>0</v>
      </c>
      <c r="Q27" s="1"/>
    </row>
    <row r="28" spans="1:17" ht="19.5" customHeight="1">
      <c r="A28" s="255"/>
      <c r="B28" s="60"/>
      <c r="C28" s="21"/>
      <c r="D28" s="261" t="s">
        <v>235</v>
      </c>
      <c r="E28" s="262"/>
      <c r="F28" s="21"/>
      <c r="G28" s="144">
        <v>0</v>
      </c>
      <c r="H28" s="75"/>
      <c r="I28" s="241"/>
      <c r="J28" s="49"/>
      <c r="K28" s="57"/>
      <c r="L28" s="265"/>
      <c r="M28" s="265"/>
      <c r="N28" s="265"/>
      <c r="O28" s="56"/>
      <c r="P28" s="144"/>
      <c r="Q28" s="1"/>
    </row>
    <row r="29" spans="1:17" ht="19.5" customHeight="1">
      <c r="A29" s="255"/>
      <c r="B29" s="60"/>
      <c r="C29" s="21"/>
      <c r="D29" s="261" t="s">
        <v>236</v>
      </c>
      <c r="E29" s="262"/>
      <c r="F29" s="21"/>
      <c r="G29" s="144">
        <v>0</v>
      </c>
      <c r="H29" s="75"/>
      <c r="I29" s="241"/>
      <c r="J29" s="49"/>
      <c r="K29" s="57"/>
      <c r="L29" s="242" t="s">
        <v>11</v>
      </c>
      <c r="M29" s="243"/>
      <c r="N29" s="21" t="s">
        <v>238</v>
      </c>
      <c r="O29" s="21"/>
      <c r="P29" s="144">
        <v>0</v>
      </c>
      <c r="Q29" s="1"/>
    </row>
    <row r="30" spans="1:17" ht="19.5" customHeight="1">
      <c r="A30" s="255"/>
      <c r="B30" s="60"/>
      <c r="C30" s="21"/>
      <c r="D30" s="261" t="s">
        <v>232</v>
      </c>
      <c r="E30" s="262"/>
      <c r="F30" s="21"/>
      <c r="G30" s="144">
        <v>0</v>
      </c>
      <c r="H30" s="75"/>
      <c r="I30" s="241"/>
      <c r="J30" s="49"/>
      <c r="K30" s="57"/>
      <c r="L30" s="242"/>
      <c r="M30" s="243"/>
      <c r="N30" s="21" t="s">
        <v>239</v>
      </c>
      <c r="O30" s="21"/>
      <c r="P30" s="144">
        <v>127</v>
      </c>
      <c r="Q30" s="1"/>
    </row>
    <row r="31" spans="1:17" ht="19.5" customHeight="1">
      <c r="A31" s="251" t="s">
        <v>237</v>
      </c>
      <c r="B31" s="23"/>
      <c r="C31" s="22"/>
      <c r="D31" s="245" t="s">
        <v>238</v>
      </c>
      <c r="E31" s="279"/>
      <c r="F31" s="22"/>
      <c r="G31" s="145">
        <v>87</v>
      </c>
      <c r="H31" s="75"/>
      <c r="I31" s="241"/>
      <c r="J31" s="49"/>
      <c r="K31" s="57"/>
      <c r="L31" s="242"/>
      <c r="M31" s="243"/>
      <c r="N31" s="21" t="s">
        <v>246</v>
      </c>
      <c r="O31" s="21"/>
      <c r="P31" s="144">
        <v>0</v>
      </c>
      <c r="Q31" s="1"/>
    </row>
    <row r="32" spans="1:17" ht="19.5" customHeight="1">
      <c r="A32" s="255"/>
      <c r="B32" s="60"/>
      <c r="C32" s="21"/>
      <c r="D32" s="261" t="s">
        <v>239</v>
      </c>
      <c r="E32" s="262"/>
      <c r="F32" s="21"/>
      <c r="G32" s="144">
        <v>0</v>
      </c>
      <c r="H32" s="75"/>
      <c r="I32" s="241"/>
      <c r="J32" s="49"/>
      <c r="K32" s="57"/>
      <c r="L32" s="242" t="s">
        <v>167</v>
      </c>
      <c r="M32" s="243"/>
      <c r="N32" s="21" t="s">
        <v>239</v>
      </c>
      <c r="O32" s="21"/>
      <c r="P32" s="144">
        <v>56</v>
      </c>
      <c r="Q32" s="1"/>
    </row>
    <row r="33" spans="1:17" ht="19.5" customHeight="1">
      <c r="A33" s="251" t="s">
        <v>240</v>
      </c>
      <c r="B33" s="23"/>
      <c r="C33" s="22"/>
      <c r="D33" s="270" t="s">
        <v>474</v>
      </c>
      <c r="E33" s="271"/>
      <c r="F33" s="22"/>
      <c r="G33" s="146">
        <v>14215</v>
      </c>
      <c r="H33" s="75"/>
      <c r="I33" s="241"/>
      <c r="J33" s="49"/>
      <c r="K33" s="57"/>
      <c r="L33" s="244"/>
      <c r="M33" s="243"/>
      <c r="N33" s="21" t="s">
        <v>232</v>
      </c>
      <c r="O33" s="21"/>
      <c r="P33" s="156">
        <v>0</v>
      </c>
      <c r="Q33" s="1"/>
    </row>
    <row r="34" spans="1:17" ht="19.5" customHeight="1">
      <c r="A34" s="268"/>
      <c r="B34" s="61"/>
      <c r="C34" s="69"/>
      <c r="D34" s="272" t="s">
        <v>336</v>
      </c>
      <c r="E34" s="273"/>
      <c r="F34" s="21"/>
      <c r="G34" s="147">
        <v>12358</v>
      </c>
      <c r="H34" s="75"/>
      <c r="I34" s="251" t="s">
        <v>247</v>
      </c>
      <c r="J34" s="23"/>
      <c r="K34" s="22"/>
      <c r="L34" s="251" t="s">
        <v>248</v>
      </c>
      <c r="M34" s="252"/>
      <c r="N34" s="252"/>
      <c r="O34" s="55"/>
      <c r="P34" s="144">
        <v>0</v>
      </c>
      <c r="Q34" s="1"/>
    </row>
    <row r="35" spans="1:17" ht="25.5" customHeight="1">
      <c r="A35" s="268"/>
      <c r="B35" s="61"/>
      <c r="C35" s="69"/>
      <c r="D35" s="272" t="s">
        <v>241</v>
      </c>
      <c r="E35" s="274"/>
      <c r="F35" s="56"/>
      <c r="G35" s="147">
        <v>5468</v>
      </c>
      <c r="H35" s="75"/>
      <c r="I35" s="253"/>
      <c r="J35" s="59"/>
      <c r="K35" s="55"/>
      <c r="L35" s="255" t="s">
        <v>249</v>
      </c>
      <c r="M35" s="253"/>
      <c r="N35" s="253"/>
      <c r="O35" s="55"/>
      <c r="P35" s="144">
        <v>12</v>
      </c>
      <c r="Q35" s="1"/>
    </row>
    <row r="36" spans="1:17" ht="19.5" customHeight="1">
      <c r="A36" s="268"/>
      <c r="B36" s="61"/>
      <c r="C36" s="69"/>
      <c r="D36" s="275" t="s">
        <v>475</v>
      </c>
      <c r="E36" s="183" t="s">
        <v>369</v>
      </c>
      <c r="F36" s="21"/>
      <c r="G36" s="147">
        <v>767</v>
      </c>
      <c r="H36" s="75"/>
      <c r="I36" s="254"/>
      <c r="J36" s="80"/>
      <c r="K36" s="55"/>
      <c r="L36" s="255" t="s">
        <v>232</v>
      </c>
      <c r="M36" s="253"/>
      <c r="N36" s="253"/>
      <c r="O36" s="55"/>
      <c r="P36" s="144">
        <v>14</v>
      </c>
      <c r="Q36" s="1"/>
    </row>
    <row r="37" spans="1:17" ht="19.5" customHeight="1">
      <c r="A37" s="268"/>
      <c r="B37" s="61"/>
      <c r="C37" s="69"/>
      <c r="D37" s="275"/>
      <c r="E37" s="183" t="s">
        <v>370</v>
      </c>
      <c r="F37" s="21"/>
      <c r="G37" s="147">
        <v>153</v>
      </c>
      <c r="H37" s="75"/>
      <c r="I37" s="245" t="s">
        <v>250</v>
      </c>
      <c r="J37" s="245"/>
      <c r="K37" s="245"/>
      <c r="L37" s="246"/>
      <c r="M37" s="246"/>
      <c r="N37" s="247"/>
      <c r="O37" s="63"/>
      <c r="P37" s="145">
        <v>0</v>
      </c>
      <c r="Q37" s="1"/>
    </row>
    <row r="38" spans="1:17" ht="19.5" customHeight="1">
      <c r="A38" s="268"/>
      <c r="B38" s="61"/>
      <c r="C38" s="69"/>
      <c r="D38" s="211"/>
      <c r="E38" s="183"/>
      <c r="F38" s="21"/>
      <c r="G38" s="147"/>
      <c r="H38" s="75"/>
      <c r="I38" s="245" t="s">
        <v>251</v>
      </c>
      <c r="J38" s="245"/>
      <c r="K38" s="245"/>
      <c r="L38" s="246"/>
      <c r="M38" s="246"/>
      <c r="N38" s="247"/>
      <c r="O38" s="63"/>
      <c r="P38" s="145">
        <v>41</v>
      </c>
      <c r="Q38" s="1"/>
    </row>
    <row r="39" spans="1:17" ht="19.5" customHeight="1">
      <c r="A39" s="268"/>
      <c r="B39" s="61"/>
      <c r="C39" s="69"/>
      <c r="D39" s="211"/>
      <c r="E39" s="204"/>
      <c r="F39" s="21"/>
      <c r="G39" s="186"/>
      <c r="H39" s="75"/>
      <c r="I39" s="22" t="s">
        <v>252</v>
      </c>
      <c r="J39" s="78"/>
      <c r="K39" s="79"/>
      <c r="L39" s="251" t="s">
        <v>253</v>
      </c>
      <c r="M39" s="252"/>
      <c r="N39" s="252"/>
      <c r="O39" s="63"/>
      <c r="P39" s="145">
        <v>0</v>
      </c>
      <c r="Q39" s="1"/>
    </row>
    <row r="40" spans="1:17" ht="19.5" customHeight="1">
      <c r="A40" s="269"/>
      <c r="B40" s="62"/>
      <c r="C40" s="70"/>
      <c r="D40" s="185"/>
      <c r="E40" s="184"/>
      <c r="F40" s="72"/>
      <c r="G40" s="187"/>
      <c r="H40" s="77"/>
      <c r="I40" s="248" t="s">
        <v>232</v>
      </c>
      <c r="J40" s="248"/>
      <c r="K40" s="248"/>
      <c r="L40" s="249"/>
      <c r="M40" s="249"/>
      <c r="N40" s="250"/>
      <c r="O40" s="73"/>
      <c r="P40" s="157">
        <v>0</v>
      </c>
      <c r="Q40" s="1"/>
    </row>
    <row r="41" ht="16.5" customHeight="1">
      <c r="P41" s="14" t="s">
        <v>254</v>
      </c>
    </row>
  </sheetData>
  <sheetProtection/>
  <mergeCells count="63"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A31:A32"/>
    <mergeCell ref="A33:A40"/>
    <mergeCell ref="D33:E33"/>
    <mergeCell ref="D34:E34"/>
    <mergeCell ref="D35:E35"/>
    <mergeCell ref="D32:E32"/>
    <mergeCell ref="D36:D37"/>
    <mergeCell ref="A6:A12"/>
    <mergeCell ref="A13:A21"/>
    <mergeCell ref="A22:A23"/>
    <mergeCell ref="D24:E24"/>
    <mergeCell ref="D11:E11"/>
    <mergeCell ref="D10:E10"/>
    <mergeCell ref="D21:E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</mergeCells>
  <printOptions horizontalCentered="1"/>
  <pageMargins left="0.5905511811023623" right="0.5905511811023623" top="0.7086614173228347" bottom="0.7874015748031497" header="0.3937007874015748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view="pageBreakPreview" zoomScale="87" zoomScaleSheetLayoutView="87" zoomScalePageLayoutView="0" workbookViewId="0" topLeftCell="A1">
      <selection activeCell="F15" sqref="F15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6" t="s">
        <v>82</v>
      </c>
      <c r="C1" s="6"/>
    </row>
    <row r="2" ht="18.75" customHeight="1">
      <c r="A2" s="1" t="s">
        <v>285</v>
      </c>
    </row>
    <row r="3" spans="1:11" ht="13.5">
      <c r="A3" s="43"/>
      <c r="K3" s="14" t="s">
        <v>507</v>
      </c>
    </row>
    <row r="4" spans="2:11" ht="27" customHeight="1">
      <c r="B4" s="288" t="s">
        <v>169</v>
      </c>
      <c r="C4" s="81"/>
      <c r="D4" s="285" t="s">
        <v>175</v>
      </c>
      <c r="E4" s="354"/>
      <c r="F4" s="285" t="s">
        <v>83</v>
      </c>
      <c r="G4" s="285"/>
      <c r="H4" s="354"/>
      <c r="I4" s="354"/>
      <c r="J4" s="354"/>
      <c r="K4" s="355"/>
    </row>
    <row r="5" spans="2:11" ht="27" customHeight="1">
      <c r="B5" s="289"/>
      <c r="C5" s="90"/>
      <c r="D5" s="356"/>
      <c r="E5" s="356"/>
      <c r="F5" s="311" t="s">
        <v>172</v>
      </c>
      <c r="G5" s="356"/>
      <c r="H5" s="357" t="s">
        <v>295</v>
      </c>
      <c r="I5" s="358"/>
      <c r="J5" s="298" t="s">
        <v>84</v>
      </c>
      <c r="K5" s="289"/>
    </row>
    <row r="6" spans="1:11" ht="27" customHeight="1">
      <c r="A6" s="85"/>
      <c r="B6" s="289"/>
      <c r="C6" s="82"/>
      <c r="D6" s="31" t="s">
        <v>160</v>
      </c>
      <c r="E6" s="31" t="s">
        <v>85</v>
      </c>
      <c r="F6" s="31" t="s">
        <v>160</v>
      </c>
      <c r="G6" s="31" t="s">
        <v>85</v>
      </c>
      <c r="H6" s="31" t="s">
        <v>160</v>
      </c>
      <c r="I6" s="31" t="s">
        <v>85</v>
      </c>
      <c r="J6" s="31" t="s">
        <v>160</v>
      </c>
      <c r="K6" s="32" t="s">
        <v>85</v>
      </c>
    </row>
    <row r="7" spans="2:11" ht="27" customHeight="1">
      <c r="B7" s="83" t="s">
        <v>175</v>
      </c>
      <c r="C7" s="18"/>
      <c r="D7" s="169">
        <f aca="true" t="shared" si="0" ref="D7:K7">SUM(D8:D26)</f>
        <v>194</v>
      </c>
      <c r="E7" s="169">
        <f t="shared" si="0"/>
        <v>17752</v>
      </c>
      <c r="F7" s="169">
        <f t="shared" si="0"/>
        <v>194</v>
      </c>
      <c r="G7" s="169">
        <f t="shared" si="0"/>
        <v>17752</v>
      </c>
      <c r="H7" s="195">
        <f t="shared" si="0"/>
        <v>0</v>
      </c>
      <c r="I7" s="195">
        <f t="shared" si="0"/>
        <v>0</v>
      </c>
      <c r="J7" s="195">
        <f t="shared" si="0"/>
        <v>0</v>
      </c>
      <c r="K7" s="196">
        <f t="shared" si="0"/>
        <v>0</v>
      </c>
    </row>
    <row r="8" spans="1:12" ht="27" customHeight="1">
      <c r="A8" s="93"/>
      <c r="B8" s="4" t="s">
        <v>16</v>
      </c>
      <c r="C8" s="4"/>
      <c r="D8" s="171">
        <v>3</v>
      </c>
      <c r="E8" s="171">
        <v>12</v>
      </c>
      <c r="F8" s="101">
        <v>3</v>
      </c>
      <c r="G8" s="101">
        <v>12</v>
      </c>
      <c r="H8" s="109">
        <v>0</v>
      </c>
      <c r="I8" s="109">
        <v>0</v>
      </c>
      <c r="J8" s="109">
        <v>0</v>
      </c>
      <c r="K8" s="110">
        <v>0</v>
      </c>
      <c r="L8" s="13"/>
    </row>
    <row r="9" spans="2:12" ht="27" customHeight="1">
      <c r="B9" s="4" t="s">
        <v>330</v>
      </c>
      <c r="C9" s="197"/>
      <c r="D9" s="173">
        <v>1</v>
      </c>
      <c r="E9" s="173">
        <v>4</v>
      </c>
      <c r="F9" s="109">
        <v>1</v>
      </c>
      <c r="G9" s="109">
        <v>4</v>
      </c>
      <c r="H9" s="109">
        <v>0</v>
      </c>
      <c r="I9" s="109">
        <v>0</v>
      </c>
      <c r="J9" s="109">
        <v>0</v>
      </c>
      <c r="K9" s="110">
        <v>0</v>
      </c>
      <c r="L9" s="13"/>
    </row>
    <row r="10" spans="2:12" ht="27" customHeight="1">
      <c r="B10" s="4" t="s">
        <v>17</v>
      </c>
      <c r="C10" s="4"/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222">
        <v>0</v>
      </c>
      <c r="L10" s="13"/>
    </row>
    <row r="11" spans="2:12" ht="27" customHeight="1">
      <c r="B11" s="4" t="s">
        <v>18</v>
      </c>
      <c r="C11" s="4"/>
      <c r="D11" s="172">
        <v>6</v>
      </c>
      <c r="E11" s="172">
        <v>158</v>
      </c>
      <c r="F11" s="103">
        <v>6</v>
      </c>
      <c r="G11" s="103">
        <v>158</v>
      </c>
      <c r="H11" s="173">
        <v>0</v>
      </c>
      <c r="I11" s="173">
        <v>0</v>
      </c>
      <c r="J11" s="173">
        <v>0</v>
      </c>
      <c r="K11" s="222">
        <v>0</v>
      </c>
      <c r="L11" s="13"/>
    </row>
    <row r="12" spans="2:12" ht="27" customHeight="1">
      <c r="B12" s="4" t="s">
        <v>19</v>
      </c>
      <c r="C12" s="4"/>
      <c r="D12" s="172">
        <v>7</v>
      </c>
      <c r="E12" s="172">
        <v>593</v>
      </c>
      <c r="F12" s="103">
        <v>7</v>
      </c>
      <c r="G12" s="103">
        <v>593</v>
      </c>
      <c r="H12" s="173">
        <v>0</v>
      </c>
      <c r="I12" s="173">
        <v>0</v>
      </c>
      <c r="J12" s="173">
        <v>0</v>
      </c>
      <c r="K12" s="222">
        <v>0</v>
      </c>
      <c r="L12" s="13"/>
    </row>
    <row r="13" spans="2:12" ht="27" customHeight="1">
      <c r="B13" s="4" t="s">
        <v>20</v>
      </c>
      <c r="C13" s="4"/>
      <c r="D13" s="172">
        <v>14</v>
      </c>
      <c r="E13" s="172">
        <v>98</v>
      </c>
      <c r="F13" s="103">
        <v>14</v>
      </c>
      <c r="G13" s="103">
        <v>98</v>
      </c>
      <c r="H13" s="173">
        <v>0</v>
      </c>
      <c r="I13" s="173">
        <v>0</v>
      </c>
      <c r="J13" s="173">
        <v>0</v>
      </c>
      <c r="K13" s="222">
        <v>0</v>
      </c>
      <c r="L13" s="13"/>
    </row>
    <row r="14" spans="2:12" ht="27" customHeight="1">
      <c r="B14" s="4" t="s">
        <v>21</v>
      </c>
      <c r="C14" s="4"/>
      <c r="D14" s="172">
        <v>7</v>
      </c>
      <c r="E14" s="172">
        <v>117</v>
      </c>
      <c r="F14" s="103">
        <v>7</v>
      </c>
      <c r="G14" s="103">
        <v>117</v>
      </c>
      <c r="H14" s="173">
        <v>0</v>
      </c>
      <c r="I14" s="173">
        <v>0</v>
      </c>
      <c r="J14" s="173">
        <v>0</v>
      </c>
      <c r="K14" s="222">
        <v>0</v>
      </c>
      <c r="L14" s="13"/>
    </row>
    <row r="15" spans="2:12" ht="27" customHeight="1">
      <c r="B15" s="4" t="s">
        <v>22</v>
      </c>
      <c r="C15" s="4"/>
      <c r="D15" s="172">
        <v>0</v>
      </c>
      <c r="E15" s="172">
        <v>0</v>
      </c>
      <c r="F15" s="103">
        <v>0</v>
      </c>
      <c r="G15" s="103">
        <v>0</v>
      </c>
      <c r="H15" s="173">
        <v>0</v>
      </c>
      <c r="I15" s="173">
        <v>0</v>
      </c>
      <c r="J15" s="173">
        <v>0</v>
      </c>
      <c r="K15" s="222">
        <v>0</v>
      </c>
      <c r="L15" s="13"/>
    </row>
    <row r="16" spans="2:12" ht="27" customHeight="1">
      <c r="B16" s="4" t="s">
        <v>23</v>
      </c>
      <c r="C16" s="4"/>
      <c r="D16" s="173">
        <v>0</v>
      </c>
      <c r="E16" s="173">
        <v>0</v>
      </c>
      <c r="F16" s="103">
        <v>0</v>
      </c>
      <c r="G16" s="103">
        <v>0</v>
      </c>
      <c r="H16" s="173">
        <v>0</v>
      </c>
      <c r="I16" s="173">
        <v>0</v>
      </c>
      <c r="J16" s="173">
        <v>0</v>
      </c>
      <c r="K16" s="222">
        <v>0</v>
      </c>
      <c r="L16" s="13"/>
    </row>
    <row r="17" spans="2:12" ht="27" customHeight="1">
      <c r="B17" s="4" t="s">
        <v>404</v>
      </c>
      <c r="C17" s="4"/>
      <c r="D17" s="172">
        <v>1</v>
      </c>
      <c r="E17" s="172">
        <v>3</v>
      </c>
      <c r="F17" s="103">
        <v>1</v>
      </c>
      <c r="G17" s="103">
        <v>3</v>
      </c>
      <c r="H17" s="173">
        <v>0</v>
      </c>
      <c r="I17" s="173">
        <v>0</v>
      </c>
      <c r="J17" s="173">
        <v>0</v>
      </c>
      <c r="K17" s="222">
        <v>0</v>
      </c>
      <c r="L17" s="13"/>
    </row>
    <row r="18" spans="2:12" ht="27" customHeight="1">
      <c r="B18" s="4" t="s">
        <v>24</v>
      </c>
      <c r="C18" s="4"/>
      <c r="D18" s="172">
        <v>3</v>
      </c>
      <c r="E18" s="172">
        <v>271</v>
      </c>
      <c r="F18" s="103">
        <v>3</v>
      </c>
      <c r="G18" s="103">
        <v>271</v>
      </c>
      <c r="H18" s="173">
        <v>0</v>
      </c>
      <c r="I18" s="173">
        <v>0</v>
      </c>
      <c r="J18" s="173">
        <v>0</v>
      </c>
      <c r="K18" s="222">
        <v>0</v>
      </c>
      <c r="L18" s="13"/>
    </row>
    <row r="19" spans="2:12" ht="27" customHeight="1">
      <c r="B19" s="4" t="s">
        <v>25</v>
      </c>
      <c r="C19" s="4"/>
      <c r="D19" s="172">
        <v>128</v>
      </c>
      <c r="E19" s="172">
        <v>16180</v>
      </c>
      <c r="F19" s="103">
        <v>128</v>
      </c>
      <c r="G19" s="103">
        <v>16180</v>
      </c>
      <c r="H19" s="173">
        <v>0</v>
      </c>
      <c r="I19" s="173">
        <v>0</v>
      </c>
      <c r="J19" s="173">
        <v>0</v>
      </c>
      <c r="K19" s="222">
        <v>0</v>
      </c>
      <c r="L19" s="13"/>
    </row>
    <row r="20" spans="2:12" ht="27" customHeight="1">
      <c r="B20" s="4" t="s">
        <v>26</v>
      </c>
      <c r="C20" s="4"/>
      <c r="D20" s="172">
        <v>10</v>
      </c>
      <c r="E20" s="172">
        <v>179</v>
      </c>
      <c r="F20" s="103">
        <v>10</v>
      </c>
      <c r="G20" s="103">
        <v>179</v>
      </c>
      <c r="H20" s="173">
        <v>0</v>
      </c>
      <c r="I20" s="173">
        <v>0</v>
      </c>
      <c r="J20" s="173">
        <v>0</v>
      </c>
      <c r="K20" s="222">
        <v>0</v>
      </c>
      <c r="L20" s="13"/>
    </row>
    <row r="21" spans="2:12" ht="27" customHeight="1">
      <c r="B21" s="4" t="s">
        <v>27</v>
      </c>
      <c r="C21" s="4"/>
      <c r="D21" s="172">
        <v>8</v>
      </c>
      <c r="E21" s="172">
        <v>122</v>
      </c>
      <c r="F21" s="103">
        <v>8</v>
      </c>
      <c r="G21" s="103">
        <v>122</v>
      </c>
      <c r="H21" s="173">
        <v>0</v>
      </c>
      <c r="I21" s="173">
        <v>0</v>
      </c>
      <c r="J21" s="173">
        <v>0</v>
      </c>
      <c r="K21" s="222">
        <v>0</v>
      </c>
      <c r="L21" s="13"/>
    </row>
    <row r="22" spans="2:12" ht="27" customHeight="1">
      <c r="B22" s="4" t="s">
        <v>28</v>
      </c>
      <c r="C22" s="4"/>
      <c r="D22" s="173">
        <v>0</v>
      </c>
      <c r="E22" s="173">
        <v>0</v>
      </c>
      <c r="F22" s="109">
        <v>0</v>
      </c>
      <c r="G22" s="109">
        <v>0</v>
      </c>
      <c r="H22" s="173">
        <v>0</v>
      </c>
      <c r="I22" s="173">
        <v>0</v>
      </c>
      <c r="J22" s="173">
        <v>0</v>
      </c>
      <c r="K22" s="222">
        <v>0</v>
      </c>
      <c r="L22" s="13"/>
    </row>
    <row r="23" spans="2:12" ht="27" customHeight="1">
      <c r="B23" s="4" t="s">
        <v>29</v>
      </c>
      <c r="C23" s="4"/>
      <c r="D23" s="173">
        <v>0</v>
      </c>
      <c r="E23" s="173">
        <v>0</v>
      </c>
      <c r="F23" s="109">
        <v>0</v>
      </c>
      <c r="G23" s="109">
        <v>0</v>
      </c>
      <c r="H23" s="173">
        <v>0</v>
      </c>
      <c r="I23" s="173">
        <v>0</v>
      </c>
      <c r="J23" s="173">
        <v>0</v>
      </c>
      <c r="K23" s="222">
        <v>0</v>
      </c>
      <c r="L23" s="13"/>
    </row>
    <row r="24" spans="2:12" ht="27" customHeight="1">
      <c r="B24" s="4" t="s">
        <v>30</v>
      </c>
      <c r="C24" s="4"/>
      <c r="D24" s="172">
        <v>6</v>
      </c>
      <c r="E24" s="172">
        <v>15</v>
      </c>
      <c r="F24" s="103">
        <v>6</v>
      </c>
      <c r="G24" s="103">
        <v>15</v>
      </c>
      <c r="H24" s="173">
        <v>0</v>
      </c>
      <c r="I24" s="173">
        <v>0</v>
      </c>
      <c r="J24" s="173">
        <v>0</v>
      </c>
      <c r="K24" s="222">
        <v>0</v>
      </c>
      <c r="L24" s="13"/>
    </row>
    <row r="25" spans="2:12" ht="27" customHeight="1">
      <c r="B25" s="4" t="s">
        <v>31</v>
      </c>
      <c r="C25" s="4"/>
      <c r="D25" s="172">
        <v>0</v>
      </c>
      <c r="E25" s="172">
        <v>0</v>
      </c>
      <c r="F25" s="103">
        <v>0</v>
      </c>
      <c r="G25" s="103">
        <v>0</v>
      </c>
      <c r="H25" s="173">
        <v>0</v>
      </c>
      <c r="I25" s="173">
        <v>0</v>
      </c>
      <c r="J25" s="173">
        <v>0</v>
      </c>
      <c r="K25" s="222">
        <v>0</v>
      </c>
      <c r="L25" s="13"/>
    </row>
    <row r="26" spans="1:12" ht="27" customHeight="1">
      <c r="A26" s="43"/>
      <c r="B26" s="39" t="s">
        <v>382</v>
      </c>
      <c r="C26" s="37"/>
      <c r="D26" s="174">
        <v>0</v>
      </c>
      <c r="E26" s="174">
        <v>0</v>
      </c>
      <c r="F26" s="105">
        <v>0</v>
      </c>
      <c r="G26" s="105">
        <v>0</v>
      </c>
      <c r="H26" s="206">
        <v>0</v>
      </c>
      <c r="I26" s="206">
        <v>0</v>
      </c>
      <c r="J26" s="206">
        <v>0</v>
      </c>
      <c r="K26" s="239">
        <v>0</v>
      </c>
      <c r="L26" s="13"/>
    </row>
    <row r="27" spans="1:11" s="9" customFormat="1" ht="16.5" customHeight="1">
      <c r="A27" s="87" t="s">
        <v>213</v>
      </c>
      <c r="B27" s="194"/>
      <c r="C27" s="198"/>
      <c r="D27" s="194"/>
      <c r="F27" s="194"/>
      <c r="K27" s="2" t="s">
        <v>254</v>
      </c>
    </row>
    <row r="28" spans="1:11" s="9" customFormat="1" ht="13.5">
      <c r="A28" s="87" t="s">
        <v>276</v>
      </c>
      <c r="B28" s="194"/>
      <c r="C28" s="198"/>
      <c r="D28" s="194"/>
      <c r="F28" s="194"/>
      <c r="K28" s="2"/>
    </row>
    <row r="29" spans="2:6" ht="13.5">
      <c r="B29" s="155"/>
      <c r="C29" s="155"/>
      <c r="D29" s="155"/>
      <c r="F29" s="155"/>
    </row>
    <row r="30" spans="2:6" ht="13.5">
      <c r="B30" s="155"/>
      <c r="C30" s="155"/>
      <c r="D30" s="199"/>
      <c r="F30" s="155"/>
    </row>
    <row r="31" spans="2:6" ht="13.5">
      <c r="B31" s="155"/>
      <c r="C31" s="155"/>
      <c r="D31" s="155"/>
      <c r="F31" s="155"/>
    </row>
    <row r="32" spans="2:6" ht="13.5">
      <c r="B32" s="155"/>
      <c r="C32" s="155"/>
      <c r="D32" s="155"/>
      <c r="F32" s="155"/>
    </row>
    <row r="33" spans="2:6" ht="13.5">
      <c r="B33" s="155"/>
      <c r="C33" s="155"/>
      <c r="D33" s="155"/>
      <c r="F33" s="155"/>
    </row>
    <row r="34" spans="2:6" ht="13.5">
      <c r="B34" s="155"/>
      <c r="C34" s="155"/>
      <c r="D34" s="155"/>
      <c r="F34" s="155"/>
    </row>
    <row r="35" spans="2:6" ht="13.5">
      <c r="B35" s="155"/>
      <c r="C35" s="155"/>
      <c r="D35" s="155"/>
      <c r="F35" s="155"/>
    </row>
    <row r="36" spans="2:6" ht="13.5">
      <c r="B36" s="155"/>
      <c r="C36" s="155"/>
      <c r="D36" s="155"/>
      <c r="F36" s="155"/>
    </row>
    <row r="37" spans="2:6" ht="13.5">
      <c r="B37" s="155"/>
      <c r="C37" s="155"/>
      <c r="D37" s="155"/>
      <c r="F37" s="155"/>
    </row>
    <row r="38" spans="2:6" ht="13.5">
      <c r="B38" s="155"/>
      <c r="C38" s="155"/>
      <c r="D38" s="155"/>
      <c r="F38" s="155"/>
    </row>
    <row r="39" spans="2:6" ht="13.5">
      <c r="B39" s="155"/>
      <c r="C39" s="155"/>
      <c r="D39" s="155"/>
      <c r="F39" s="155"/>
    </row>
    <row r="40" spans="2:6" ht="13.5">
      <c r="B40" s="155"/>
      <c r="C40" s="155"/>
      <c r="D40" s="155"/>
      <c r="F40" s="155"/>
    </row>
    <row r="41" spans="2:6" ht="13.5">
      <c r="B41" s="155"/>
      <c r="C41" s="155"/>
      <c r="D41" s="155"/>
      <c r="F41" s="155"/>
    </row>
    <row r="42" spans="2:6" ht="13.5">
      <c r="B42" s="155"/>
      <c r="C42" s="155"/>
      <c r="D42" s="155"/>
      <c r="F42" s="155"/>
    </row>
    <row r="43" spans="2:6" ht="13.5">
      <c r="B43" s="155"/>
      <c r="C43" s="155"/>
      <c r="D43" s="155"/>
      <c r="F43" s="155"/>
    </row>
    <row r="44" spans="2:6" ht="13.5">
      <c r="B44" s="155"/>
      <c r="C44" s="155"/>
      <c r="D44" s="155"/>
      <c r="F44" s="155"/>
    </row>
    <row r="45" spans="2:6" ht="13.5">
      <c r="B45" s="155"/>
      <c r="C45" s="155"/>
      <c r="D45" s="155"/>
      <c r="F45" s="155"/>
    </row>
    <row r="46" spans="2:6" ht="13.5">
      <c r="B46" s="155"/>
      <c r="C46" s="155"/>
      <c r="D46" s="155"/>
      <c r="F46" s="155"/>
    </row>
    <row r="47" spans="2:6" ht="13.5">
      <c r="B47" s="155"/>
      <c r="C47" s="155"/>
      <c r="D47" s="155"/>
      <c r="F47" s="155"/>
    </row>
    <row r="48" spans="2:6" ht="13.5">
      <c r="B48" s="155"/>
      <c r="C48" s="155"/>
      <c r="D48" s="155"/>
      <c r="F48" s="155"/>
    </row>
    <row r="49" spans="2:6" ht="13.5">
      <c r="B49" s="155"/>
      <c r="C49" s="155"/>
      <c r="D49" s="155"/>
      <c r="F49" s="155"/>
    </row>
    <row r="50" spans="2:6" ht="13.5">
      <c r="B50" s="155"/>
      <c r="C50" s="155"/>
      <c r="D50" s="155"/>
      <c r="F50" s="155"/>
    </row>
    <row r="51" spans="2:6" ht="13.5">
      <c r="B51" s="155"/>
      <c r="C51" s="155"/>
      <c r="D51" s="155"/>
      <c r="F51" s="155"/>
    </row>
    <row r="52" spans="2:6" ht="13.5">
      <c r="B52" s="155"/>
      <c r="C52" s="155"/>
      <c r="D52" s="155"/>
      <c r="F52" s="155"/>
    </row>
    <row r="53" spans="2:6" ht="13.5">
      <c r="B53" s="155"/>
      <c r="C53" s="155"/>
      <c r="D53" s="155"/>
      <c r="F53" s="155"/>
    </row>
    <row r="57" ht="13.5">
      <c r="F57" s="155"/>
    </row>
    <row r="58" ht="13.5">
      <c r="F58" s="155"/>
    </row>
    <row r="59" ht="13.5">
      <c r="F59" s="155"/>
    </row>
    <row r="60" ht="13.5">
      <c r="F60" s="155"/>
    </row>
    <row r="61" ht="13.5">
      <c r="F61" s="155"/>
    </row>
    <row r="62" ht="13.5">
      <c r="F62" s="155"/>
    </row>
    <row r="63" ht="13.5">
      <c r="F63" s="155"/>
    </row>
    <row r="64" ht="13.5">
      <c r="F64" s="155"/>
    </row>
    <row r="65" ht="13.5">
      <c r="F65" s="155"/>
    </row>
    <row r="66" ht="13.5">
      <c r="F66" s="155"/>
    </row>
    <row r="67" ht="13.5">
      <c r="F67" s="155"/>
    </row>
    <row r="68" ht="13.5">
      <c r="F68" s="155"/>
    </row>
    <row r="69" ht="13.5">
      <c r="F69" s="155"/>
    </row>
    <row r="70" ht="13.5">
      <c r="F70" s="155"/>
    </row>
    <row r="71" ht="13.5">
      <c r="F71" s="155"/>
    </row>
    <row r="72" ht="13.5">
      <c r="F72" s="155"/>
    </row>
    <row r="73" ht="13.5">
      <c r="F73" s="155"/>
    </row>
    <row r="74" ht="13.5">
      <c r="F74" s="155"/>
    </row>
    <row r="75" ht="13.5">
      <c r="F75" s="155"/>
    </row>
    <row r="76" ht="13.5">
      <c r="F76" s="155"/>
    </row>
    <row r="77" ht="13.5">
      <c r="F77" s="155"/>
    </row>
    <row r="78" ht="13.5">
      <c r="F78" s="155"/>
    </row>
    <row r="79" ht="13.5">
      <c r="F79" s="155"/>
    </row>
    <row r="80" ht="13.5">
      <c r="F80" s="155"/>
    </row>
    <row r="81" ht="13.5">
      <c r="F81" s="155"/>
    </row>
    <row r="82" ht="13.5">
      <c r="F82" s="155"/>
    </row>
    <row r="83" ht="13.5">
      <c r="F83" s="155"/>
    </row>
    <row r="84" ht="13.5">
      <c r="F84" s="155"/>
    </row>
    <row r="85" ht="13.5">
      <c r="F85" s="155"/>
    </row>
    <row r="86" ht="13.5">
      <c r="F86" s="155"/>
    </row>
    <row r="87" ht="13.5">
      <c r="F87" s="155"/>
    </row>
    <row r="88" ht="13.5">
      <c r="F88" s="155"/>
    </row>
    <row r="89" ht="13.5">
      <c r="F89" s="155"/>
    </row>
    <row r="90" ht="13.5">
      <c r="F90" s="155"/>
    </row>
    <row r="91" ht="13.5">
      <c r="F91" s="155"/>
    </row>
    <row r="92" ht="13.5">
      <c r="F92" s="155"/>
    </row>
    <row r="93" ht="13.5">
      <c r="F93" s="155"/>
    </row>
    <row r="94" ht="13.5">
      <c r="F94" s="155"/>
    </row>
    <row r="95" ht="13.5">
      <c r="F95" s="155"/>
    </row>
    <row r="96" ht="13.5">
      <c r="F96" s="155"/>
    </row>
    <row r="97" ht="13.5">
      <c r="F97" s="155"/>
    </row>
    <row r="98" ht="13.5">
      <c r="F98" s="155"/>
    </row>
    <row r="99" ht="13.5">
      <c r="F99" s="155"/>
    </row>
    <row r="100" ht="13.5">
      <c r="F100" s="155"/>
    </row>
    <row r="101" ht="13.5">
      <c r="F101" s="155"/>
    </row>
    <row r="102" ht="13.5">
      <c r="F102" s="155"/>
    </row>
    <row r="103" ht="13.5">
      <c r="F103" s="155"/>
    </row>
    <row r="104" ht="13.5">
      <c r="F104" s="155"/>
    </row>
    <row r="105" ht="13.5">
      <c r="F105" s="155"/>
    </row>
    <row r="106" ht="13.5">
      <c r="F106" s="155"/>
    </row>
    <row r="107" ht="13.5">
      <c r="F107" s="155"/>
    </row>
    <row r="108" ht="13.5">
      <c r="F108" s="155"/>
    </row>
    <row r="109" ht="13.5">
      <c r="F109" s="155"/>
    </row>
    <row r="110" ht="13.5">
      <c r="F110" s="155"/>
    </row>
    <row r="111" ht="13.5">
      <c r="F111" s="155"/>
    </row>
    <row r="112" ht="13.5">
      <c r="F112" s="155"/>
    </row>
    <row r="113" ht="13.5">
      <c r="F113" s="155"/>
    </row>
    <row r="114" ht="13.5">
      <c r="F114" s="155"/>
    </row>
    <row r="115" ht="13.5">
      <c r="F115" s="155"/>
    </row>
    <row r="116" ht="13.5">
      <c r="F116" s="155"/>
    </row>
    <row r="117" ht="13.5">
      <c r="F117" s="155"/>
    </row>
    <row r="118" ht="13.5">
      <c r="F118" s="155"/>
    </row>
    <row r="119" ht="13.5">
      <c r="F119" s="155"/>
    </row>
    <row r="120" ht="13.5">
      <c r="F120" s="155"/>
    </row>
    <row r="121" ht="13.5">
      <c r="F121" s="155"/>
    </row>
    <row r="122" ht="13.5">
      <c r="F122" s="155"/>
    </row>
    <row r="123" ht="13.5">
      <c r="F123" s="155"/>
    </row>
    <row r="124" ht="13.5">
      <c r="F124" s="155"/>
    </row>
    <row r="125" ht="13.5">
      <c r="F125" s="155"/>
    </row>
    <row r="126" ht="13.5">
      <c r="F126" s="155"/>
    </row>
    <row r="127" ht="13.5">
      <c r="F127" s="155"/>
    </row>
    <row r="128" ht="13.5">
      <c r="F128" s="155"/>
    </row>
    <row r="129" ht="13.5">
      <c r="F129" s="155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="98" zoomScaleSheetLayoutView="98" zoomScalePageLayoutView="0" workbookViewId="0" topLeftCell="A1">
      <selection activeCell="H12" sqref="H12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286</v>
      </c>
    </row>
    <row r="2" ht="13.5">
      <c r="H2" s="14" t="s">
        <v>507</v>
      </c>
    </row>
    <row r="3" spans="1:9" ht="24" customHeight="1">
      <c r="A3" s="359" t="s">
        <v>113</v>
      </c>
      <c r="B3" s="360"/>
      <c r="C3" s="318" t="s">
        <v>75</v>
      </c>
      <c r="D3" s="319"/>
      <c r="E3" s="318" t="s">
        <v>114</v>
      </c>
      <c r="F3" s="319"/>
      <c r="G3" s="363" t="s">
        <v>86</v>
      </c>
      <c r="H3" s="364"/>
      <c r="I3" s="13"/>
    </row>
    <row r="4" spans="1:9" ht="24" customHeight="1">
      <c r="A4" s="361"/>
      <c r="B4" s="362"/>
      <c r="C4" s="31" t="s">
        <v>160</v>
      </c>
      <c r="D4" s="31" t="s">
        <v>85</v>
      </c>
      <c r="E4" s="31" t="s">
        <v>160</v>
      </c>
      <c r="F4" s="31" t="s">
        <v>85</v>
      </c>
      <c r="G4" s="31" t="s">
        <v>160</v>
      </c>
      <c r="H4" s="32" t="s">
        <v>85</v>
      </c>
      <c r="I4" s="13"/>
    </row>
    <row r="5" spans="1:9" s="9" customFormat="1" ht="24" customHeight="1">
      <c r="A5" s="317" t="s">
        <v>75</v>
      </c>
      <c r="B5" s="217" t="s">
        <v>87</v>
      </c>
      <c r="C5" s="213">
        <f aca="true" t="shared" si="0" ref="C5:H6">SUM(C7,C9,C11,C13,C15,C17,C19,C21)</f>
        <v>108</v>
      </c>
      <c r="D5" s="213">
        <f t="shared" si="0"/>
        <v>16942</v>
      </c>
      <c r="E5" s="213">
        <f t="shared" si="0"/>
        <v>108</v>
      </c>
      <c r="F5" s="213">
        <f t="shared" si="0"/>
        <v>16942</v>
      </c>
      <c r="G5" s="213">
        <f t="shared" si="0"/>
        <v>0</v>
      </c>
      <c r="H5" s="214">
        <f t="shared" si="0"/>
        <v>0</v>
      </c>
      <c r="I5" s="88"/>
    </row>
    <row r="6" spans="1:9" s="10" customFormat="1" ht="24" customHeight="1">
      <c r="A6" s="365"/>
      <c r="B6" s="193" t="s">
        <v>88</v>
      </c>
      <c r="C6" s="215">
        <f t="shared" si="0"/>
        <v>0</v>
      </c>
      <c r="D6" s="215">
        <f t="shared" si="0"/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16">
        <f t="shared" si="0"/>
        <v>0</v>
      </c>
      <c r="I6" s="134"/>
    </row>
    <row r="7" spans="1:9" s="9" customFormat="1" ht="24" customHeight="1">
      <c r="A7" s="317" t="s">
        <v>89</v>
      </c>
      <c r="B7" s="218" t="s">
        <v>90</v>
      </c>
      <c r="C7" s="172">
        <f aca="true" t="shared" si="1" ref="C7:D22">E7+G7</f>
        <v>31</v>
      </c>
      <c r="D7" s="172">
        <f t="shared" si="1"/>
        <v>5400</v>
      </c>
      <c r="E7" s="103">
        <v>31</v>
      </c>
      <c r="F7" s="103">
        <v>5400</v>
      </c>
      <c r="G7" s="109">
        <v>0</v>
      </c>
      <c r="H7" s="110">
        <v>0</v>
      </c>
      <c r="I7" s="88"/>
    </row>
    <row r="8" spans="1:9" s="10" customFormat="1" ht="24" customHeight="1">
      <c r="A8" s="312"/>
      <c r="B8" s="218" t="s">
        <v>91</v>
      </c>
      <c r="C8" s="172">
        <f t="shared" si="1"/>
        <v>0</v>
      </c>
      <c r="D8" s="172">
        <f t="shared" si="1"/>
        <v>0</v>
      </c>
      <c r="E8" s="103">
        <v>0</v>
      </c>
      <c r="F8" s="103">
        <v>0</v>
      </c>
      <c r="G8" s="103">
        <v>0</v>
      </c>
      <c r="H8" s="104">
        <v>0</v>
      </c>
      <c r="I8" s="134"/>
    </row>
    <row r="9" spans="1:9" s="9" customFormat="1" ht="24" customHeight="1">
      <c r="A9" s="312" t="s">
        <v>92</v>
      </c>
      <c r="B9" s="218" t="s">
        <v>90</v>
      </c>
      <c r="C9" s="172">
        <f t="shared" si="1"/>
        <v>70</v>
      </c>
      <c r="D9" s="172">
        <f t="shared" si="1"/>
        <v>10559</v>
      </c>
      <c r="E9" s="180">
        <v>70</v>
      </c>
      <c r="F9" s="180">
        <v>10559</v>
      </c>
      <c r="G9" s="103">
        <v>0</v>
      </c>
      <c r="H9" s="104">
        <v>0</v>
      </c>
      <c r="I9" s="88"/>
    </row>
    <row r="10" spans="1:9" s="10" customFormat="1" ht="24" customHeight="1">
      <c r="A10" s="312"/>
      <c r="B10" s="218" t="s">
        <v>91</v>
      </c>
      <c r="C10" s="172">
        <f t="shared" si="1"/>
        <v>0</v>
      </c>
      <c r="D10" s="172">
        <f t="shared" si="1"/>
        <v>0</v>
      </c>
      <c r="E10" s="172">
        <f aca="true" t="shared" si="2" ref="E10:F12">G10+I10</f>
        <v>0</v>
      </c>
      <c r="F10" s="172">
        <f t="shared" si="2"/>
        <v>0</v>
      </c>
      <c r="G10" s="103">
        <v>0</v>
      </c>
      <c r="H10" s="104">
        <v>0</v>
      </c>
      <c r="I10" s="134"/>
    </row>
    <row r="11" spans="1:9" s="9" customFormat="1" ht="24" customHeight="1">
      <c r="A11" s="312" t="s">
        <v>191</v>
      </c>
      <c r="B11" s="218" t="s">
        <v>90</v>
      </c>
      <c r="C11" s="173">
        <f t="shared" si="1"/>
        <v>0</v>
      </c>
      <c r="D11" s="172">
        <f t="shared" si="1"/>
        <v>0</v>
      </c>
      <c r="E11" s="172">
        <f t="shared" si="2"/>
        <v>0</v>
      </c>
      <c r="F11" s="172">
        <f t="shared" si="2"/>
        <v>0</v>
      </c>
      <c r="G11" s="103">
        <v>0</v>
      </c>
      <c r="H11" s="104">
        <v>0</v>
      </c>
      <c r="I11" s="88"/>
    </row>
    <row r="12" spans="1:9" s="10" customFormat="1" ht="24" customHeight="1">
      <c r="A12" s="312"/>
      <c r="B12" s="218" t="s">
        <v>91</v>
      </c>
      <c r="C12" s="172">
        <f t="shared" si="1"/>
        <v>0</v>
      </c>
      <c r="D12" s="172">
        <f t="shared" si="1"/>
        <v>0</v>
      </c>
      <c r="E12" s="172">
        <f t="shared" si="2"/>
        <v>0</v>
      </c>
      <c r="F12" s="172">
        <f t="shared" si="2"/>
        <v>0</v>
      </c>
      <c r="G12" s="103">
        <v>0</v>
      </c>
      <c r="H12" s="104">
        <v>0</v>
      </c>
      <c r="I12" s="134"/>
    </row>
    <row r="13" spans="1:9" s="9" customFormat="1" ht="24" customHeight="1">
      <c r="A13" s="312" t="s">
        <v>264</v>
      </c>
      <c r="B13" s="218" t="s">
        <v>90</v>
      </c>
      <c r="C13" s="172">
        <f t="shared" si="1"/>
        <v>2</v>
      </c>
      <c r="D13" s="172">
        <f t="shared" si="1"/>
        <v>268</v>
      </c>
      <c r="E13" s="180">
        <v>2</v>
      </c>
      <c r="F13" s="180">
        <v>268</v>
      </c>
      <c r="G13" s="103">
        <v>0</v>
      </c>
      <c r="H13" s="104">
        <v>0</v>
      </c>
      <c r="I13" s="88"/>
    </row>
    <row r="14" spans="1:9" s="10" customFormat="1" ht="24" customHeight="1">
      <c r="A14" s="312"/>
      <c r="B14" s="218" t="s">
        <v>91</v>
      </c>
      <c r="C14" s="172">
        <f t="shared" si="1"/>
        <v>0</v>
      </c>
      <c r="D14" s="172">
        <f t="shared" si="1"/>
        <v>0</v>
      </c>
      <c r="E14" s="172">
        <f>G14+I14</f>
        <v>0</v>
      </c>
      <c r="F14" s="172">
        <f>H14+J14</f>
        <v>0</v>
      </c>
      <c r="G14" s="103">
        <v>0</v>
      </c>
      <c r="H14" s="104">
        <v>0</v>
      </c>
      <c r="I14" s="134"/>
    </row>
    <row r="15" spans="1:9" s="9" customFormat="1" ht="25.5" customHeight="1">
      <c r="A15" s="312" t="s">
        <v>265</v>
      </c>
      <c r="B15" s="218" t="s">
        <v>90</v>
      </c>
      <c r="C15" s="172">
        <f t="shared" si="1"/>
        <v>1</v>
      </c>
      <c r="D15" s="172">
        <f t="shared" si="1"/>
        <v>134</v>
      </c>
      <c r="E15" s="180">
        <v>1</v>
      </c>
      <c r="F15" s="180">
        <v>134</v>
      </c>
      <c r="G15" s="103">
        <v>0</v>
      </c>
      <c r="H15" s="104">
        <v>0</v>
      </c>
      <c r="I15" s="88"/>
    </row>
    <row r="16" spans="1:9" s="10" customFormat="1" ht="24" customHeight="1">
      <c r="A16" s="312"/>
      <c r="B16" s="218" t="s">
        <v>91</v>
      </c>
      <c r="C16" s="172">
        <f t="shared" si="1"/>
        <v>0</v>
      </c>
      <c r="D16" s="172">
        <f t="shared" si="1"/>
        <v>0</v>
      </c>
      <c r="E16" s="172">
        <f>G16+I16</f>
        <v>0</v>
      </c>
      <c r="F16" s="172">
        <f>H16+J16</f>
        <v>0</v>
      </c>
      <c r="G16" s="103">
        <v>0</v>
      </c>
      <c r="H16" s="104">
        <v>0</v>
      </c>
      <c r="I16" s="134"/>
    </row>
    <row r="17" spans="1:9" s="9" customFormat="1" ht="24" customHeight="1">
      <c r="A17" s="312" t="s">
        <v>192</v>
      </c>
      <c r="B17" s="218" t="s">
        <v>90</v>
      </c>
      <c r="C17" s="172">
        <f t="shared" si="1"/>
        <v>4</v>
      </c>
      <c r="D17" s="172">
        <f t="shared" si="1"/>
        <v>581</v>
      </c>
      <c r="E17" s="180">
        <v>4</v>
      </c>
      <c r="F17" s="180">
        <v>581</v>
      </c>
      <c r="G17" s="103">
        <v>0</v>
      </c>
      <c r="H17" s="104">
        <v>0</v>
      </c>
      <c r="I17" s="88"/>
    </row>
    <row r="18" spans="1:9" s="10" customFormat="1" ht="24" customHeight="1">
      <c r="A18" s="312"/>
      <c r="B18" s="218" t="s">
        <v>91</v>
      </c>
      <c r="C18" s="172">
        <f t="shared" si="1"/>
        <v>0</v>
      </c>
      <c r="D18" s="172">
        <f t="shared" si="1"/>
        <v>0</v>
      </c>
      <c r="E18" s="172">
        <f aca="true" t="shared" si="3" ref="E18:F22">G18+I18</f>
        <v>0</v>
      </c>
      <c r="F18" s="172">
        <f t="shared" si="3"/>
        <v>0</v>
      </c>
      <c r="G18" s="103">
        <v>0</v>
      </c>
      <c r="H18" s="104">
        <v>0</v>
      </c>
      <c r="I18" s="134"/>
    </row>
    <row r="19" spans="1:9" s="9" customFormat="1" ht="24" customHeight="1">
      <c r="A19" s="312" t="s">
        <v>318</v>
      </c>
      <c r="B19" s="218" t="s">
        <v>90</v>
      </c>
      <c r="C19" s="172">
        <f t="shared" si="1"/>
        <v>0</v>
      </c>
      <c r="D19" s="172">
        <f t="shared" si="1"/>
        <v>0</v>
      </c>
      <c r="E19" s="172">
        <f t="shared" si="3"/>
        <v>0</v>
      </c>
      <c r="F19" s="172">
        <f t="shared" si="3"/>
        <v>0</v>
      </c>
      <c r="G19" s="103">
        <v>0</v>
      </c>
      <c r="H19" s="104">
        <v>0</v>
      </c>
      <c r="I19" s="88"/>
    </row>
    <row r="20" spans="1:9" s="10" customFormat="1" ht="24" customHeight="1">
      <c r="A20" s="312"/>
      <c r="B20" s="218" t="s">
        <v>91</v>
      </c>
      <c r="C20" s="172">
        <f t="shared" si="1"/>
        <v>0</v>
      </c>
      <c r="D20" s="172">
        <f t="shared" si="1"/>
        <v>0</v>
      </c>
      <c r="E20" s="172">
        <f t="shared" si="3"/>
        <v>0</v>
      </c>
      <c r="F20" s="172">
        <f t="shared" si="3"/>
        <v>0</v>
      </c>
      <c r="G20" s="103">
        <v>0</v>
      </c>
      <c r="H20" s="104">
        <v>0</v>
      </c>
      <c r="I20" s="134"/>
    </row>
    <row r="21" spans="1:9" s="9" customFormat="1" ht="24" customHeight="1">
      <c r="A21" s="312" t="s">
        <v>209</v>
      </c>
      <c r="B21" s="218" t="s">
        <v>90</v>
      </c>
      <c r="C21" s="172">
        <f t="shared" si="1"/>
        <v>0</v>
      </c>
      <c r="D21" s="172">
        <f t="shared" si="1"/>
        <v>0</v>
      </c>
      <c r="E21" s="172">
        <f t="shared" si="3"/>
        <v>0</v>
      </c>
      <c r="F21" s="172">
        <f t="shared" si="3"/>
        <v>0</v>
      </c>
      <c r="G21" s="103">
        <v>0</v>
      </c>
      <c r="H21" s="104">
        <v>0</v>
      </c>
      <c r="I21" s="88"/>
    </row>
    <row r="22" spans="1:9" s="10" customFormat="1" ht="24" customHeight="1">
      <c r="A22" s="313"/>
      <c r="B22" s="219" t="s">
        <v>91</v>
      </c>
      <c r="C22" s="174">
        <f t="shared" si="1"/>
        <v>0</v>
      </c>
      <c r="D22" s="174">
        <f t="shared" si="1"/>
        <v>0</v>
      </c>
      <c r="E22" s="174">
        <f t="shared" si="3"/>
        <v>0</v>
      </c>
      <c r="F22" s="174">
        <f t="shared" si="3"/>
        <v>0</v>
      </c>
      <c r="G22" s="111">
        <v>0</v>
      </c>
      <c r="H22" s="112">
        <v>0</v>
      </c>
      <c r="I22" s="134"/>
    </row>
    <row r="23" spans="2:8" ht="16.5" customHeight="1">
      <c r="B23" s="155"/>
      <c r="C23" s="155"/>
      <c r="D23" s="155"/>
      <c r="F23" s="155"/>
      <c r="H23" s="2" t="s">
        <v>254</v>
      </c>
    </row>
    <row r="24" spans="2:6" ht="13.5">
      <c r="B24" s="155"/>
      <c r="C24" s="155"/>
      <c r="D24" s="155"/>
      <c r="F24" s="155"/>
    </row>
    <row r="25" spans="2:6" ht="13.5">
      <c r="B25" s="155"/>
      <c r="C25" s="155"/>
      <c r="D25" s="155"/>
      <c r="F25" s="155"/>
    </row>
    <row r="26" spans="2:6" ht="13.5">
      <c r="B26" s="155"/>
      <c r="C26" s="155"/>
      <c r="D26" s="155"/>
      <c r="F26" s="155"/>
    </row>
    <row r="27" spans="2:6" ht="13.5">
      <c r="B27" s="155"/>
      <c r="C27" s="155"/>
      <c r="D27" s="155"/>
      <c r="F27" s="155"/>
    </row>
    <row r="28" spans="2:6" ht="13.5">
      <c r="B28" s="155"/>
      <c r="C28" s="155"/>
      <c r="D28" s="155"/>
      <c r="F28" s="155"/>
    </row>
    <row r="29" spans="2:6" ht="13.5">
      <c r="B29" s="155"/>
      <c r="C29" s="155"/>
      <c r="D29" s="155"/>
      <c r="F29" s="155"/>
    </row>
    <row r="30" spans="2:6" ht="13.5">
      <c r="B30" s="155"/>
      <c r="C30" s="155"/>
      <c r="D30" s="155"/>
      <c r="F30" s="155"/>
    </row>
    <row r="31" spans="2:6" ht="13.5">
      <c r="B31" s="155"/>
      <c r="C31" s="155"/>
      <c r="D31" s="155"/>
      <c r="F31" s="155"/>
    </row>
    <row r="32" spans="2:6" ht="13.5">
      <c r="B32" s="155"/>
      <c r="C32" s="155"/>
      <c r="D32" s="155"/>
      <c r="F32" s="155"/>
    </row>
    <row r="33" spans="2:6" ht="13.5">
      <c r="B33" s="155"/>
      <c r="C33" s="155"/>
      <c r="D33" s="155"/>
      <c r="F33" s="155"/>
    </row>
    <row r="34" spans="2:6" ht="13.5">
      <c r="B34" s="155"/>
      <c r="C34" s="155"/>
      <c r="D34" s="155"/>
      <c r="F34" s="155"/>
    </row>
    <row r="35" spans="2:6" ht="13.5">
      <c r="B35" s="155"/>
      <c r="C35" s="155"/>
      <c r="D35" s="155"/>
      <c r="F35" s="155"/>
    </row>
    <row r="36" spans="2:6" ht="13.5">
      <c r="B36" s="155"/>
      <c r="C36" s="155"/>
      <c r="D36" s="155"/>
      <c r="F36" s="155"/>
    </row>
    <row r="37" spans="2:6" ht="13.5">
      <c r="B37" s="155"/>
      <c r="C37" s="155"/>
      <c r="D37" s="155"/>
      <c r="F37" s="155"/>
    </row>
    <row r="38" spans="2:6" ht="13.5">
      <c r="B38" s="155"/>
      <c r="C38" s="155"/>
      <c r="D38" s="155"/>
      <c r="F38" s="155"/>
    </row>
    <row r="39" spans="2:6" ht="13.5">
      <c r="B39" s="155"/>
      <c r="C39" s="155"/>
      <c r="D39" s="155"/>
      <c r="F39" s="155"/>
    </row>
    <row r="40" spans="2:6" ht="13.5">
      <c r="B40" s="155"/>
      <c r="C40" s="155"/>
      <c r="D40" s="155"/>
      <c r="F40" s="155"/>
    </row>
    <row r="41" spans="2:6" ht="13.5">
      <c r="B41" s="155"/>
      <c r="C41" s="155"/>
      <c r="D41" s="155"/>
      <c r="F41" s="155"/>
    </row>
    <row r="42" spans="2:6" ht="13.5">
      <c r="B42" s="155"/>
      <c r="C42" s="155"/>
      <c r="D42" s="155"/>
      <c r="F42" s="155"/>
    </row>
    <row r="43" spans="2:6" ht="13.5">
      <c r="B43" s="155"/>
      <c r="C43" s="155"/>
      <c r="D43" s="155"/>
      <c r="F43" s="155"/>
    </row>
    <row r="44" spans="2:6" ht="13.5">
      <c r="B44" s="155"/>
      <c r="C44" s="155"/>
      <c r="D44" s="155"/>
      <c r="F44" s="155"/>
    </row>
    <row r="45" spans="2:6" ht="13.5">
      <c r="B45" s="155"/>
      <c r="C45" s="155"/>
      <c r="D45" s="155"/>
      <c r="F45" s="155"/>
    </row>
    <row r="46" spans="2:6" ht="13.5">
      <c r="B46" s="155"/>
      <c r="C46" s="155"/>
      <c r="D46" s="155"/>
      <c r="F46" s="155"/>
    </row>
    <row r="47" spans="2:6" ht="13.5">
      <c r="B47" s="155"/>
      <c r="C47" s="155"/>
      <c r="D47" s="155"/>
      <c r="F47" s="155"/>
    </row>
    <row r="48" spans="2:6" ht="13.5">
      <c r="B48" s="155"/>
      <c r="C48" s="155"/>
      <c r="D48" s="155"/>
      <c r="F48" s="155"/>
    </row>
    <row r="49" spans="2:6" ht="13.5">
      <c r="B49" s="155"/>
      <c r="C49" s="155"/>
      <c r="D49" s="155"/>
      <c r="F49" s="155"/>
    </row>
    <row r="50" spans="2:6" ht="13.5">
      <c r="B50" s="155"/>
      <c r="C50" s="155"/>
      <c r="D50" s="155"/>
      <c r="F50" s="155"/>
    </row>
    <row r="51" spans="2:6" ht="13.5">
      <c r="B51" s="155"/>
      <c r="C51" s="155"/>
      <c r="D51" s="155"/>
      <c r="F51" s="155"/>
    </row>
    <row r="52" spans="2:6" ht="13.5">
      <c r="B52" s="155"/>
      <c r="C52" s="155"/>
      <c r="D52" s="155"/>
      <c r="F52" s="155"/>
    </row>
    <row r="53" spans="2:6" ht="13.5">
      <c r="B53" s="155"/>
      <c r="C53" s="155"/>
      <c r="D53" s="155"/>
      <c r="F53" s="155"/>
    </row>
    <row r="57" ht="13.5">
      <c r="F57" s="155"/>
    </row>
    <row r="58" ht="13.5">
      <c r="F58" s="155"/>
    </row>
    <row r="59" ht="13.5">
      <c r="F59" s="155"/>
    </row>
    <row r="60" ht="13.5">
      <c r="F60" s="155"/>
    </row>
    <row r="61" ht="13.5">
      <c r="F61" s="155"/>
    </row>
    <row r="62" ht="13.5">
      <c r="F62" s="155"/>
    </row>
    <row r="63" ht="13.5">
      <c r="F63" s="155"/>
    </row>
    <row r="64" ht="13.5">
      <c r="F64" s="155"/>
    </row>
    <row r="65" ht="13.5">
      <c r="F65" s="155"/>
    </row>
    <row r="66" ht="13.5">
      <c r="F66" s="155"/>
    </row>
    <row r="67" ht="13.5">
      <c r="F67" s="155"/>
    </row>
    <row r="68" ht="13.5">
      <c r="F68" s="155"/>
    </row>
    <row r="69" ht="13.5">
      <c r="F69" s="155"/>
    </row>
    <row r="70" ht="13.5">
      <c r="F70" s="155"/>
    </row>
    <row r="71" ht="13.5">
      <c r="F71" s="155"/>
    </row>
    <row r="72" ht="13.5">
      <c r="F72" s="155"/>
    </row>
    <row r="73" ht="13.5">
      <c r="F73" s="155"/>
    </row>
    <row r="74" ht="13.5">
      <c r="F74" s="155"/>
    </row>
    <row r="75" ht="13.5">
      <c r="F75" s="155"/>
    </row>
    <row r="76" ht="13.5">
      <c r="F76" s="155"/>
    </row>
    <row r="77" ht="13.5">
      <c r="F77" s="155"/>
    </row>
    <row r="78" ht="13.5">
      <c r="F78" s="155"/>
    </row>
    <row r="79" ht="13.5">
      <c r="F79" s="155"/>
    </row>
    <row r="80" ht="13.5">
      <c r="F80" s="155"/>
    </row>
    <row r="81" ht="13.5">
      <c r="F81" s="155"/>
    </row>
    <row r="82" ht="13.5">
      <c r="F82" s="155"/>
    </row>
    <row r="83" ht="13.5">
      <c r="F83" s="155"/>
    </row>
    <row r="84" ht="13.5">
      <c r="F84" s="155"/>
    </row>
    <row r="85" ht="13.5">
      <c r="F85" s="155"/>
    </row>
    <row r="86" ht="13.5">
      <c r="F86" s="155"/>
    </row>
    <row r="87" ht="13.5">
      <c r="F87" s="155"/>
    </row>
    <row r="88" ht="13.5">
      <c r="F88" s="155"/>
    </row>
    <row r="89" ht="13.5">
      <c r="F89" s="155"/>
    </row>
    <row r="90" ht="13.5">
      <c r="F90" s="155"/>
    </row>
    <row r="91" ht="13.5">
      <c r="F91" s="155"/>
    </row>
    <row r="92" ht="13.5">
      <c r="F92" s="155"/>
    </row>
    <row r="93" ht="13.5">
      <c r="F93" s="155"/>
    </row>
    <row r="94" ht="13.5">
      <c r="F94" s="155"/>
    </row>
    <row r="95" ht="13.5">
      <c r="F95" s="155"/>
    </row>
    <row r="96" ht="13.5">
      <c r="F96" s="155"/>
    </row>
    <row r="97" ht="13.5">
      <c r="F97" s="155"/>
    </row>
    <row r="98" ht="13.5">
      <c r="F98" s="155"/>
    </row>
    <row r="99" ht="13.5">
      <c r="F99" s="155"/>
    </row>
    <row r="100" ht="13.5">
      <c r="F100" s="155"/>
    </row>
    <row r="101" ht="13.5">
      <c r="F101" s="155"/>
    </row>
    <row r="102" ht="13.5">
      <c r="F102" s="155"/>
    </row>
    <row r="103" ht="13.5">
      <c r="F103" s="155"/>
    </row>
    <row r="104" ht="13.5">
      <c r="F104" s="155"/>
    </row>
    <row r="105" ht="13.5">
      <c r="F105" s="155"/>
    </row>
    <row r="106" ht="13.5">
      <c r="F106" s="155"/>
    </row>
    <row r="107" ht="13.5">
      <c r="F107" s="155"/>
    </row>
    <row r="108" ht="13.5">
      <c r="F108" s="155"/>
    </row>
    <row r="109" ht="13.5">
      <c r="F109" s="155"/>
    </row>
    <row r="110" ht="13.5">
      <c r="F110" s="155"/>
    </row>
    <row r="111" ht="13.5">
      <c r="F111" s="155"/>
    </row>
    <row r="112" ht="13.5">
      <c r="F112" s="155"/>
    </row>
    <row r="113" ht="13.5">
      <c r="F113" s="155"/>
    </row>
    <row r="114" ht="13.5">
      <c r="F114" s="155"/>
    </row>
    <row r="115" ht="13.5">
      <c r="F115" s="155"/>
    </row>
    <row r="116" ht="13.5">
      <c r="F116" s="155"/>
    </row>
    <row r="117" ht="13.5">
      <c r="F117" s="155"/>
    </row>
    <row r="118" ht="13.5">
      <c r="F118" s="155"/>
    </row>
    <row r="119" ht="13.5">
      <c r="F119" s="155"/>
    </row>
    <row r="120" ht="13.5">
      <c r="F120" s="155"/>
    </row>
    <row r="121" ht="13.5">
      <c r="F121" s="155"/>
    </row>
    <row r="122" ht="13.5">
      <c r="F122" s="155"/>
    </row>
    <row r="123" ht="13.5">
      <c r="F123" s="155"/>
    </row>
    <row r="124" ht="13.5">
      <c r="F124" s="155"/>
    </row>
    <row r="125" ht="13.5">
      <c r="F125" s="155"/>
    </row>
    <row r="126" ht="13.5">
      <c r="F126" s="155"/>
    </row>
    <row r="127" ht="13.5">
      <c r="F127" s="155"/>
    </row>
    <row r="128" ht="13.5">
      <c r="F128" s="155"/>
    </row>
    <row r="129" ht="13.5">
      <c r="F129" s="155"/>
    </row>
  </sheetData>
  <sheetProtection/>
  <mergeCells count="13"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A13:A14"/>
    <mergeCell ref="A15:A16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6"/>
  <sheetViews>
    <sheetView tabSelected="1" view="pageBreakPreview" zoomScaleSheetLayoutView="100" zoomScalePageLayoutView="0" workbookViewId="0" topLeftCell="A40">
      <selection activeCell="F58" sqref="F58:F135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20" t="s">
        <v>287</v>
      </c>
      <c r="I1" s="13"/>
    </row>
    <row r="2" spans="1:20" ht="15.75" customHeight="1">
      <c r="A2" s="43"/>
      <c r="I2" s="200" t="s">
        <v>507</v>
      </c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8" customHeight="1">
      <c r="B3" s="319" t="s">
        <v>93</v>
      </c>
      <c r="C3" s="368"/>
      <c r="D3" s="369"/>
      <c r="E3" s="191"/>
      <c r="F3" s="40" t="s">
        <v>94</v>
      </c>
      <c r="G3" s="40" t="s">
        <v>34</v>
      </c>
      <c r="H3" s="30" t="s">
        <v>35</v>
      </c>
      <c r="I3" s="41" t="s">
        <v>36</v>
      </c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" customHeight="1">
      <c r="A4" s="86"/>
      <c r="B4" s="305" t="s">
        <v>175</v>
      </c>
      <c r="C4" s="309"/>
      <c r="D4" s="371"/>
      <c r="E4" s="207"/>
      <c r="F4" s="169">
        <f>F5+F13+F23+F39+F58+F102+F105+F107+F112+F114+F123+F127</f>
        <v>17752</v>
      </c>
      <c r="G4" s="169">
        <f>G5+G13+G23+G39+G58+G102+G105+G107+G112+G114+G123+G127</f>
        <v>17752</v>
      </c>
      <c r="H4" s="169">
        <f>H5+H13+H23+H39+H58+H102+H105+H107+H112+H114+H123+H127</f>
        <v>0</v>
      </c>
      <c r="I4" s="170">
        <f>I5+I13+I23+I39+I58+I102+I105+I107+I112+I114+I123+I127</f>
        <v>0</v>
      </c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2:20" ht="15" customHeight="1">
      <c r="B5" s="312" t="s">
        <v>376</v>
      </c>
      <c r="C5" s="312"/>
      <c r="D5" s="367"/>
      <c r="E5" s="190"/>
      <c r="F5" s="171">
        <f>SUM(F6:F12)</f>
        <v>16</v>
      </c>
      <c r="G5" s="101">
        <f>SUM(G6:G12)</f>
        <v>16</v>
      </c>
      <c r="H5" s="101">
        <f>SUM(H6:H12)</f>
        <v>0</v>
      </c>
      <c r="I5" s="102">
        <f>SUM(I6:I12)</f>
        <v>0</v>
      </c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2:20" ht="15" customHeight="1">
      <c r="B6" s="118"/>
      <c r="C6" s="312" t="s">
        <v>150</v>
      </c>
      <c r="D6" s="367"/>
      <c r="E6" s="190"/>
      <c r="F6" s="172">
        <v>4</v>
      </c>
      <c r="G6" s="103">
        <v>4</v>
      </c>
      <c r="H6" s="103">
        <v>0</v>
      </c>
      <c r="I6" s="104">
        <v>0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ht="15" customHeight="1">
      <c r="B7" s="4" t="s">
        <v>405</v>
      </c>
      <c r="C7" s="312" t="s">
        <v>151</v>
      </c>
      <c r="D7" s="312"/>
      <c r="E7" s="4"/>
      <c r="F7" s="172">
        <v>4</v>
      </c>
      <c r="G7" s="103">
        <v>4</v>
      </c>
      <c r="H7" s="103">
        <v>0</v>
      </c>
      <c r="I7" s="104">
        <v>0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2:20" ht="15" customHeight="1">
      <c r="B8" s="4" t="s">
        <v>405</v>
      </c>
      <c r="C8" s="312" t="s">
        <v>37</v>
      </c>
      <c r="D8" s="312"/>
      <c r="E8" s="4"/>
      <c r="F8" s="172">
        <v>4</v>
      </c>
      <c r="G8" s="103">
        <v>4</v>
      </c>
      <c r="H8" s="103">
        <v>0</v>
      </c>
      <c r="I8" s="104">
        <v>0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2:20" ht="15" customHeight="1">
      <c r="B9" s="118"/>
      <c r="C9" s="312" t="s">
        <v>38</v>
      </c>
      <c r="D9" s="312"/>
      <c r="E9" s="4"/>
      <c r="F9" s="172">
        <v>0</v>
      </c>
      <c r="G9" s="103">
        <v>0</v>
      </c>
      <c r="H9" s="103">
        <v>0</v>
      </c>
      <c r="I9" s="104">
        <v>0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2:20" ht="15" customHeight="1">
      <c r="B10" s="118"/>
      <c r="C10" s="312" t="s">
        <v>39</v>
      </c>
      <c r="D10" s="312"/>
      <c r="E10" s="4"/>
      <c r="F10" s="172">
        <v>4</v>
      </c>
      <c r="G10" s="103">
        <v>4</v>
      </c>
      <c r="H10" s="103">
        <v>0</v>
      </c>
      <c r="I10" s="104">
        <v>0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5" customHeight="1">
      <c r="B11" s="118"/>
      <c r="C11" s="312" t="s">
        <v>319</v>
      </c>
      <c r="D11" s="312"/>
      <c r="E11" s="4"/>
      <c r="F11" s="172">
        <v>0</v>
      </c>
      <c r="G11" s="103">
        <v>0</v>
      </c>
      <c r="H11" s="103">
        <v>0</v>
      </c>
      <c r="I11" s="104">
        <v>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5" customHeight="1">
      <c r="B12" s="118"/>
      <c r="C12" s="312" t="s">
        <v>45</v>
      </c>
      <c r="D12" s="367"/>
      <c r="E12" s="4"/>
      <c r="F12" s="172">
        <v>0</v>
      </c>
      <c r="G12" s="103">
        <v>0</v>
      </c>
      <c r="H12" s="103">
        <v>0</v>
      </c>
      <c r="I12" s="104">
        <v>0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5" customHeight="1">
      <c r="B13" s="372" t="s">
        <v>377</v>
      </c>
      <c r="C13" s="314"/>
      <c r="D13" s="314"/>
      <c r="E13" s="5"/>
      <c r="F13" s="172">
        <f>F14+F17+F20</f>
        <v>43</v>
      </c>
      <c r="G13" s="103">
        <f>G14+G17+G20</f>
        <v>43</v>
      </c>
      <c r="H13" s="103">
        <f>H14+H17+H20</f>
        <v>0</v>
      </c>
      <c r="I13" s="104">
        <f>I14+I17+I20</f>
        <v>0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5" customHeight="1">
      <c r="B14" s="189"/>
      <c r="C14" s="312" t="s">
        <v>406</v>
      </c>
      <c r="D14" s="373"/>
      <c r="E14" s="5"/>
      <c r="F14" s="172">
        <f>F15+F16</f>
        <v>13</v>
      </c>
      <c r="G14" s="103">
        <f>G15+G16</f>
        <v>13</v>
      </c>
      <c r="H14" s="103">
        <f>H15+H16</f>
        <v>0</v>
      </c>
      <c r="I14" s="104">
        <f>I15+I16</f>
        <v>0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5" customHeight="1">
      <c r="B15" s="189"/>
      <c r="C15" s="5"/>
      <c r="D15" s="5" t="s">
        <v>407</v>
      </c>
      <c r="E15" s="5"/>
      <c r="F15" s="172">
        <v>10</v>
      </c>
      <c r="G15" s="103">
        <v>10</v>
      </c>
      <c r="H15" s="103">
        <v>0</v>
      </c>
      <c r="I15" s="104"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15" customHeight="1">
      <c r="B16" s="189"/>
      <c r="C16" s="5"/>
      <c r="D16" s="5" t="s">
        <v>408</v>
      </c>
      <c r="E16" s="5"/>
      <c r="F16" s="172">
        <v>3</v>
      </c>
      <c r="G16" s="103">
        <v>3</v>
      </c>
      <c r="H16" s="103">
        <v>0</v>
      </c>
      <c r="I16" s="104">
        <v>0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2:20" ht="15" customHeight="1">
      <c r="B17" s="189"/>
      <c r="C17" s="312" t="s">
        <v>409</v>
      </c>
      <c r="D17" s="373"/>
      <c r="E17" s="5"/>
      <c r="F17" s="172">
        <f>F18+F19</f>
        <v>15</v>
      </c>
      <c r="G17" s="103">
        <f>G18+G19</f>
        <v>15</v>
      </c>
      <c r="H17" s="103">
        <f>H18+H19</f>
        <v>0</v>
      </c>
      <c r="I17" s="104">
        <f>I18+I19</f>
        <v>0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20" ht="15" customHeight="1">
      <c r="B18" s="189"/>
      <c r="C18" s="5"/>
      <c r="D18" s="5" t="s">
        <v>50</v>
      </c>
      <c r="E18" s="5"/>
      <c r="F18" s="172">
        <v>11</v>
      </c>
      <c r="G18" s="103">
        <v>11</v>
      </c>
      <c r="H18" s="103">
        <v>0</v>
      </c>
      <c r="I18" s="104"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2:20" ht="15" customHeight="1">
      <c r="B19" s="189"/>
      <c r="C19" s="5"/>
      <c r="D19" s="5" t="s">
        <v>410</v>
      </c>
      <c r="E19" s="5"/>
      <c r="F19" s="172">
        <v>4</v>
      </c>
      <c r="G19" s="103">
        <v>4</v>
      </c>
      <c r="H19" s="103">
        <v>0</v>
      </c>
      <c r="I19" s="104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2:20" ht="15" customHeight="1">
      <c r="B20" s="189"/>
      <c r="C20" s="374" t="s">
        <v>411</v>
      </c>
      <c r="D20" s="375"/>
      <c r="E20" s="5"/>
      <c r="F20" s="172">
        <f>F21+F22</f>
        <v>15</v>
      </c>
      <c r="G20" s="103">
        <f>G21+G22</f>
        <v>15</v>
      </c>
      <c r="H20" s="103">
        <f>H21+H22</f>
        <v>0</v>
      </c>
      <c r="I20" s="104">
        <f>I21+I22</f>
        <v>0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2:20" ht="15" customHeight="1">
      <c r="B21" s="189"/>
      <c r="C21" s="5"/>
      <c r="D21" s="5" t="s">
        <v>412</v>
      </c>
      <c r="E21" s="5"/>
      <c r="F21" s="172">
        <v>14</v>
      </c>
      <c r="G21" s="103">
        <v>14</v>
      </c>
      <c r="H21" s="103">
        <v>0</v>
      </c>
      <c r="I21" s="104"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189"/>
      <c r="C22" s="5"/>
      <c r="D22" s="5" t="s">
        <v>413</v>
      </c>
      <c r="E22" s="5"/>
      <c r="F22" s="172">
        <v>1</v>
      </c>
      <c r="G22" s="103">
        <v>1</v>
      </c>
      <c r="H22" s="103">
        <v>0</v>
      </c>
      <c r="I22" s="104">
        <v>0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2:20" ht="15" customHeight="1">
      <c r="B23" s="312" t="s">
        <v>32</v>
      </c>
      <c r="C23" s="312"/>
      <c r="D23" s="367"/>
      <c r="E23" s="190"/>
      <c r="F23" s="172">
        <f>SUM(F24:F38)</f>
        <v>337</v>
      </c>
      <c r="G23" s="103">
        <f>SUM(G24:G38)</f>
        <v>337</v>
      </c>
      <c r="H23" s="103">
        <f>SUM(H24:H38)</f>
        <v>0</v>
      </c>
      <c r="I23" s="104">
        <f>SUM(I24:I38)</f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2:20" ht="15" customHeight="1">
      <c r="B24" s="118"/>
      <c r="C24" s="312" t="s">
        <v>40</v>
      </c>
      <c r="D24" s="367"/>
      <c r="E24" s="190"/>
      <c r="F24" s="172">
        <v>17</v>
      </c>
      <c r="G24" s="103">
        <v>17</v>
      </c>
      <c r="H24" s="103">
        <v>0</v>
      </c>
      <c r="I24" s="104">
        <v>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2:20" ht="15" customHeight="1">
      <c r="B25" s="118"/>
      <c r="C25" s="312" t="s">
        <v>41</v>
      </c>
      <c r="D25" s="312"/>
      <c r="E25" s="4"/>
      <c r="F25" s="172">
        <v>14</v>
      </c>
      <c r="G25" s="103">
        <v>14</v>
      </c>
      <c r="H25" s="103">
        <v>0</v>
      </c>
      <c r="I25" s="104">
        <v>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2:20" ht="15" customHeight="1">
      <c r="B26" s="118"/>
      <c r="C26" s="312" t="s">
        <v>42</v>
      </c>
      <c r="D26" s="312"/>
      <c r="E26" s="4"/>
      <c r="F26" s="172">
        <v>213</v>
      </c>
      <c r="G26" s="103">
        <v>213</v>
      </c>
      <c r="H26" s="103">
        <v>0</v>
      </c>
      <c r="I26" s="104"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2:20" ht="15" customHeight="1">
      <c r="B27" s="118"/>
      <c r="C27" s="312" t="s">
        <v>43</v>
      </c>
      <c r="D27" s="312"/>
      <c r="E27" s="4"/>
      <c r="F27" s="172">
        <v>7</v>
      </c>
      <c r="G27" s="103">
        <v>7</v>
      </c>
      <c r="H27" s="103">
        <v>0</v>
      </c>
      <c r="I27" s="104"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2:20" ht="15" customHeight="1">
      <c r="B28" s="118"/>
      <c r="C28" s="312" t="s">
        <v>44</v>
      </c>
      <c r="D28" s="312"/>
      <c r="E28" s="4"/>
      <c r="F28" s="172">
        <v>6</v>
      </c>
      <c r="G28" s="103">
        <v>6</v>
      </c>
      <c r="H28" s="103">
        <v>0</v>
      </c>
      <c r="I28" s="104">
        <v>0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2:20" ht="15" customHeight="1">
      <c r="B29" s="118"/>
      <c r="C29" s="312" t="s">
        <v>414</v>
      </c>
      <c r="D29" s="312"/>
      <c r="E29" s="4"/>
      <c r="F29" s="172">
        <v>10</v>
      </c>
      <c r="G29" s="103">
        <v>10</v>
      </c>
      <c r="H29" s="103">
        <v>0</v>
      </c>
      <c r="I29" s="104"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2:20" ht="15" customHeight="1">
      <c r="B30" s="118"/>
      <c r="C30" s="314" t="s">
        <v>415</v>
      </c>
      <c r="D30" s="314"/>
      <c r="E30" s="4"/>
      <c r="F30" s="172">
        <v>7</v>
      </c>
      <c r="G30" s="103">
        <v>7</v>
      </c>
      <c r="H30" s="103">
        <v>0</v>
      </c>
      <c r="I30" s="104">
        <v>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20" ht="15" customHeight="1">
      <c r="B31" s="118"/>
      <c r="C31" s="312" t="s">
        <v>266</v>
      </c>
      <c r="D31" s="312"/>
      <c r="E31" s="4"/>
      <c r="F31" s="172">
        <v>7</v>
      </c>
      <c r="G31" s="103">
        <v>7</v>
      </c>
      <c r="H31" s="103">
        <v>0</v>
      </c>
      <c r="I31" s="104"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2:20" ht="15" customHeight="1">
      <c r="B32" s="118"/>
      <c r="C32" s="312" t="s">
        <v>416</v>
      </c>
      <c r="D32" s="312"/>
      <c r="E32" s="4"/>
      <c r="F32" s="172">
        <v>13</v>
      </c>
      <c r="G32" s="103">
        <v>13</v>
      </c>
      <c r="H32" s="103">
        <v>0</v>
      </c>
      <c r="I32" s="104"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ht="15" customHeight="1">
      <c r="B33" s="118"/>
      <c r="C33" s="312" t="s">
        <v>417</v>
      </c>
      <c r="D33" s="312"/>
      <c r="E33" s="25"/>
      <c r="F33" s="172">
        <v>9</v>
      </c>
      <c r="G33" s="103">
        <v>9</v>
      </c>
      <c r="H33" s="103">
        <v>0</v>
      </c>
      <c r="I33" s="104">
        <v>0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2:20" ht="15" customHeight="1">
      <c r="B34" s="118"/>
      <c r="C34" s="312" t="s">
        <v>418</v>
      </c>
      <c r="D34" s="312"/>
      <c r="E34" s="25"/>
      <c r="F34" s="172">
        <v>9</v>
      </c>
      <c r="G34" s="103">
        <v>9</v>
      </c>
      <c r="H34" s="103">
        <v>0</v>
      </c>
      <c r="I34" s="104">
        <v>0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ht="15" customHeight="1">
      <c r="B35" s="118"/>
      <c r="C35" s="312" t="s">
        <v>419</v>
      </c>
      <c r="D35" s="312"/>
      <c r="E35" s="4"/>
      <c r="F35" s="172">
        <v>11</v>
      </c>
      <c r="G35" s="103">
        <v>11</v>
      </c>
      <c r="H35" s="103">
        <v>0</v>
      </c>
      <c r="I35" s="104">
        <v>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ht="15" customHeight="1">
      <c r="B36" s="118"/>
      <c r="C36" s="312" t="s">
        <v>420</v>
      </c>
      <c r="D36" s="312"/>
      <c r="E36" s="4"/>
      <c r="F36" s="172">
        <v>7</v>
      </c>
      <c r="G36" s="103">
        <v>7</v>
      </c>
      <c r="H36" s="103">
        <v>0</v>
      </c>
      <c r="I36" s="104">
        <v>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2:20" ht="15" customHeight="1">
      <c r="B37" s="118"/>
      <c r="C37" s="312" t="s">
        <v>421</v>
      </c>
      <c r="D37" s="312"/>
      <c r="E37" s="4"/>
      <c r="F37" s="172">
        <v>0</v>
      </c>
      <c r="G37" s="103">
        <v>0</v>
      </c>
      <c r="H37" s="103">
        <v>0</v>
      </c>
      <c r="I37" s="104"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2:20" ht="15" customHeight="1">
      <c r="B38" s="118"/>
      <c r="C38" s="312" t="s">
        <v>422</v>
      </c>
      <c r="D38" s="312"/>
      <c r="E38" s="4"/>
      <c r="F38" s="172">
        <v>7</v>
      </c>
      <c r="G38" s="103">
        <v>7</v>
      </c>
      <c r="H38" s="103">
        <v>0</v>
      </c>
      <c r="I38" s="104"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2:20" ht="15" customHeight="1">
      <c r="B39" s="312" t="s">
        <v>372</v>
      </c>
      <c r="C39" s="312"/>
      <c r="D39" s="312"/>
      <c r="E39" s="4"/>
      <c r="F39" s="172">
        <f>SUM(F40:F53)</f>
        <v>16942</v>
      </c>
      <c r="G39" s="103">
        <f>SUM(G40:G53)</f>
        <v>16942</v>
      </c>
      <c r="H39" s="103">
        <f>SUM(H40:H53)</f>
        <v>0</v>
      </c>
      <c r="I39" s="104">
        <f>SUM(I40:I53)</f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2:20" ht="15" customHeight="1">
      <c r="B40" s="4" t="s">
        <v>423</v>
      </c>
      <c r="C40" s="366" t="s">
        <v>296</v>
      </c>
      <c r="D40" s="366"/>
      <c r="E40" s="4"/>
      <c r="F40" s="172">
        <v>4298</v>
      </c>
      <c r="G40" s="103">
        <v>4298</v>
      </c>
      <c r="H40" s="103">
        <v>0</v>
      </c>
      <c r="I40" s="104"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0" ht="15" customHeight="1">
      <c r="B41" s="4" t="s">
        <v>423</v>
      </c>
      <c r="C41" s="366" t="s">
        <v>51</v>
      </c>
      <c r="D41" s="366"/>
      <c r="E41" s="4"/>
      <c r="F41" s="172">
        <v>5054</v>
      </c>
      <c r="G41" s="103">
        <v>5054</v>
      </c>
      <c r="H41" s="103">
        <v>0</v>
      </c>
      <c r="I41" s="104">
        <v>0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0" ht="15" customHeight="1">
      <c r="B42" s="4" t="s">
        <v>423</v>
      </c>
      <c r="C42" s="366" t="s">
        <v>54</v>
      </c>
      <c r="D42" s="366"/>
      <c r="E42" s="4"/>
      <c r="F42" s="172">
        <v>5510</v>
      </c>
      <c r="G42" s="103">
        <v>5510</v>
      </c>
      <c r="H42" s="103">
        <v>0</v>
      </c>
      <c r="I42" s="104">
        <v>0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2:20" ht="15" customHeight="1">
      <c r="B43" s="4" t="s">
        <v>423</v>
      </c>
      <c r="C43" s="366" t="s">
        <v>52</v>
      </c>
      <c r="D43" s="366"/>
      <c r="E43" s="4"/>
      <c r="F43" s="172">
        <v>1108</v>
      </c>
      <c r="G43" s="103">
        <v>1108</v>
      </c>
      <c r="H43" s="103">
        <v>0</v>
      </c>
      <c r="I43" s="104">
        <v>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0" ht="15" customHeight="1">
      <c r="B44" s="4" t="s">
        <v>423</v>
      </c>
      <c r="C44" s="366" t="s">
        <v>297</v>
      </c>
      <c r="D44" s="366"/>
      <c r="E44" s="4"/>
      <c r="F44" s="172">
        <v>50</v>
      </c>
      <c r="G44" s="103">
        <v>50</v>
      </c>
      <c r="H44" s="103">
        <v>0</v>
      </c>
      <c r="I44" s="104"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0" ht="15" customHeight="1">
      <c r="B45" s="4" t="s">
        <v>423</v>
      </c>
      <c r="C45" s="366" t="s">
        <v>53</v>
      </c>
      <c r="D45" s="366"/>
      <c r="E45" s="4"/>
      <c r="F45" s="172">
        <v>32</v>
      </c>
      <c r="G45" s="103">
        <v>32</v>
      </c>
      <c r="H45" s="103">
        <v>0</v>
      </c>
      <c r="I45" s="104">
        <v>0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2:20" ht="15" customHeight="1">
      <c r="B46" s="4" t="s">
        <v>423</v>
      </c>
      <c r="C46" s="366" t="s">
        <v>424</v>
      </c>
      <c r="D46" s="366"/>
      <c r="E46" s="4"/>
      <c r="F46" s="172">
        <v>2</v>
      </c>
      <c r="G46" s="103">
        <v>2</v>
      </c>
      <c r="H46" s="103">
        <v>0</v>
      </c>
      <c r="I46" s="104">
        <v>0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2:20" ht="15" customHeight="1">
      <c r="B47" s="4"/>
      <c r="C47" s="366" t="s">
        <v>299</v>
      </c>
      <c r="D47" s="366"/>
      <c r="E47" s="4"/>
      <c r="F47" s="172">
        <v>2</v>
      </c>
      <c r="G47" s="103">
        <v>2</v>
      </c>
      <c r="H47" s="103">
        <v>0</v>
      </c>
      <c r="I47" s="104">
        <v>0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2:20" ht="15" customHeight="1">
      <c r="B48" s="4" t="s">
        <v>423</v>
      </c>
      <c r="C48" s="366" t="s">
        <v>298</v>
      </c>
      <c r="D48" s="366"/>
      <c r="E48" s="4"/>
      <c r="F48" s="172">
        <v>0</v>
      </c>
      <c r="G48" s="103">
        <v>0</v>
      </c>
      <c r="H48" s="103">
        <v>0</v>
      </c>
      <c r="I48" s="104">
        <v>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2:20" ht="15" customHeight="1">
      <c r="B49" s="4" t="s">
        <v>423</v>
      </c>
      <c r="C49" s="366" t="s">
        <v>267</v>
      </c>
      <c r="D49" s="366"/>
      <c r="E49" s="4"/>
      <c r="F49" s="172">
        <v>1</v>
      </c>
      <c r="G49" s="103">
        <v>1</v>
      </c>
      <c r="H49" s="103">
        <v>0</v>
      </c>
      <c r="I49" s="104">
        <v>0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2:20" ht="15" customHeight="1">
      <c r="B50" s="4"/>
      <c r="C50" s="366" t="s">
        <v>425</v>
      </c>
      <c r="D50" s="366"/>
      <c r="E50" s="4"/>
      <c r="F50" s="172">
        <v>0</v>
      </c>
      <c r="G50" s="103">
        <v>0</v>
      </c>
      <c r="H50" s="103">
        <v>0</v>
      </c>
      <c r="I50" s="104">
        <v>0</v>
      </c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3:9" ht="13.5">
      <c r="C51" s="366" t="s">
        <v>426</v>
      </c>
      <c r="D51" s="366"/>
      <c r="F51" s="172">
        <v>0</v>
      </c>
      <c r="G51" s="103">
        <v>0</v>
      </c>
      <c r="H51" s="103">
        <v>0</v>
      </c>
      <c r="I51" s="104">
        <v>0</v>
      </c>
    </row>
    <row r="52" spans="2:20" ht="15" customHeight="1">
      <c r="B52" s="4" t="s">
        <v>423</v>
      </c>
      <c r="C52" s="366" t="s">
        <v>300</v>
      </c>
      <c r="D52" s="366"/>
      <c r="E52" s="4"/>
      <c r="F52" s="172">
        <v>2</v>
      </c>
      <c r="G52" s="103">
        <v>2</v>
      </c>
      <c r="H52" s="103">
        <v>0</v>
      </c>
      <c r="I52" s="104">
        <v>0</v>
      </c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 customHeight="1">
      <c r="A53" s="43"/>
      <c r="B53" s="39" t="s">
        <v>423</v>
      </c>
      <c r="C53" s="370" t="s">
        <v>232</v>
      </c>
      <c r="D53" s="370"/>
      <c r="E53" s="39"/>
      <c r="F53" s="174">
        <v>883</v>
      </c>
      <c r="G53" s="105">
        <v>883</v>
      </c>
      <c r="H53" s="105">
        <v>0</v>
      </c>
      <c r="I53" s="106">
        <v>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21.75" customHeight="1">
      <c r="A54" s="13"/>
      <c r="B54" s="4"/>
      <c r="C54" s="4"/>
      <c r="D54" s="4"/>
      <c r="E54" s="4"/>
      <c r="F54" s="175"/>
      <c r="G54" s="175"/>
      <c r="H54" s="175"/>
      <c r="I54" s="175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9.75" customHeight="1">
      <c r="A55" s="13"/>
      <c r="B55" s="4"/>
      <c r="C55" s="4"/>
      <c r="D55" s="4"/>
      <c r="E55" s="4"/>
      <c r="F55" s="175"/>
      <c r="G55" s="175"/>
      <c r="H55" s="175"/>
      <c r="I55" s="175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.75" customHeight="1">
      <c r="A56" s="13"/>
      <c r="B56" s="4"/>
      <c r="C56" s="4"/>
      <c r="D56" s="4"/>
      <c r="E56" s="4"/>
      <c r="F56" s="175"/>
      <c r="G56" s="175"/>
      <c r="H56" s="175"/>
      <c r="I56" s="175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2:20" ht="18" customHeight="1">
      <c r="B57" s="319" t="s">
        <v>93</v>
      </c>
      <c r="C57" s="368"/>
      <c r="D57" s="369"/>
      <c r="E57" s="191"/>
      <c r="F57" s="40" t="s">
        <v>94</v>
      </c>
      <c r="G57" s="40" t="s">
        <v>34</v>
      </c>
      <c r="H57" s="30" t="s">
        <v>35</v>
      </c>
      <c r="I57" s="41" t="s">
        <v>36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2:20" ht="12" customHeight="1">
      <c r="B58" s="312" t="s">
        <v>373</v>
      </c>
      <c r="C58" s="312"/>
      <c r="D58" s="367"/>
      <c r="E58" s="190"/>
      <c r="F58" s="172">
        <f>F59+F86+F94+F97</f>
        <v>365</v>
      </c>
      <c r="G58" s="103">
        <f>G59+G86+G94+G97</f>
        <v>365</v>
      </c>
      <c r="H58" s="103">
        <f>H59+H86+H94+H97</f>
        <v>0</v>
      </c>
      <c r="I58" s="104">
        <f>I59+I86+I94+I97</f>
        <v>0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2:20" ht="12" customHeight="1">
      <c r="B59" s="4"/>
      <c r="C59" s="312" t="s">
        <v>55</v>
      </c>
      <c r="D59" s="367"/>
      <c r="E59" s="190"/>
      <c r="F59" s="172">
        <f>SUM(F60:F85)</f>
        <v>279</v>
      </c>
      <c r="G59" s="103">
        <f>SUM(G60:G85)</f>
        <v>279</v>
      </c>
      <c r="H59" s="103">
        <f>SUM(H60:H85)</f>
        <v>0</v>
      </c>
      <c r="I59" s="104">
        <f>SUM(I60:I85)</f>
        <v>0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0" ht="12" customHeight="1">
      <c r="B60" s="312" t="s">
        <v>423</v>
      </c>
      <c r="C60" s="176"/>
      <c r="D60" s="153" t="s">
        <v>482</v>
      </c>
      <c r="E60" s="4"/>
      <c r="F60" s="172">
        <v>13</v>
      </c>
      <c r="G60" s="103">
        <v>13</v>
      </c>
      <c r="H60" s="103">
        <v>0</v>
      </c>
      <c r="I60" s="104">
        <v>0</v>
      </c>
      <c r="L60" s="13"/>
      <c r="M60" s="13"/>
      <c r="N60" s="13"/>
      <c r="O60" s="13"/>
      <c r="P60" s="13"/>
      <c r="Q60" s="13"/>
      <c r="R60" s="13"/>
      <c r="S60" s="13"/>
      <c r="T60" s="13"/>
    </row>
    <row r="61" spans="2:20" ht="12" customHeight="1">
      <c r="B61" s="367"/>
      <c r="C61" s="176"/>
      <c r="D61" s="153" t="s">
        <v>483</v>
      </c>
      <c r="E61" s="4"/>
      <c r="F61" s="172">
        <v>3</v>
      </c>
      <c r="G61" s="103">
        <v>3</v>
      </c>
      <c r="H61" s="103">
        <v>0</v>
      </c>
      <c r="I61" s="104">
        <v>0</v>
      </c>
      <c r="L61" s="13"/>
      <c r="M61" s="13"/>
      <c r="N61" s="13"/>
      <c r="O61" s="13"/>
      <c r="P61" s="13"/>
      <c r="Q61" s="13"/>
      <c r="R61" s="13"/>
      <c r="S61" s="13"/>
      <c r="T61" s="13"/>
    </row>
    <row r="62" spans="2:20" ht="12" customHeight="1">
      <c r="B62" s="367"/>
      <c r="C62" s="176"/>
      <c r="D62" s="153" t="s">
        <v>349</v>
      </c>
      <c r="E62" s="4"/>
      <c r="F62" s="172">
        <v>3</v>
      </c>
      <c r="G62" s="103">
        <v>3</v>
      </c>
      <c r="H62" s="103">
        <v>0</v>
      </c>
      <c r="I62" s="104">
        <v>0</v>
      </c>
      <c r="L62" s="13"/>
      <c r="M62" s="13"/>
      <c r="N62" s="13"/>
      <c r="O62" s="13"/>
      <c r="P62" s="13"/>
      <c r="Q62" s="13"/>
      <c r="R62" s="13"/>
      <c r="S62" s="13"/>
      <c r="T62" s="13"/>
    </row>
    <row r="63" spans="2:20" ht="12" customHeight="1">
      <c r="B63" s="367"/>
      <c r="C63" s="176"/>
      <c r="D63" s="153" t="s">
        <v>301</v>
      </c>
      <c r="E63" s="4"/>
      <c r="F63" s="172">
        <v>13</v>
      </c>
      <c r="G63" s="103">
        <v>13</v>
      </c>
      <c r="H63" s="103">
        <v>0</v>
      </c>
      <c r="I63" s="104">
        <v>0</v>
      </c>
      <c r="L63" s="13"/>
      <c r="M63" s="13"/>
      <c r="N63" s="13"/>
      <c r="O63" s="13"/>
      <c r="P63" s="13"/>
      <c r="Q63" s="13"/>
      <c r="R63" s="13"/>
      <c r="S63" s="13"/>
      <c r="T63" s="13"/>
    </row>
    <row r="64" spans="2:20" ht="12" customHeight="1">
      <c r="B64" s="367"/>
      <c r="C64" s="176"/>
      <c r="D64" s="153" t="s">
        <v>302</v>
      </c>
      <c r="E64" s="4"/>
      <c r="F64" s="172">
        <v>13</v>
      </c>
      <c r="G64" s="103">
        <v>13</v>
      </c>
      <c r="H64" s="103">
        <v>0</v>
      </c>
      <c r="I64" s="104">
        <v>0</v>
      </c>
      <c r="L64" s="13"/>
      <c r="M64" s="13"/>
      <c r="N64" s="13"/>
      <c r="O64" s="13"/>
      <c r="P64" s="13"/>
      <c r="Q64" s="13"/>
      <c r="R64" s="13"/>
      <c r="S64" s="13"/>
      <c r="T64" s="13"/>
    </row>
    <row r="65" spans="2:20" ht="12" customHeight="1">
      <c r="B65" s="367"/>
      <c r="C65" s="176"/>
      <c r="D65" s="153" t="s">
        <v>484</v>
      </c>
      <c r="E65" s="4"/>
      <c r="F65" s="172">
        <v>5</v>
      </c>
      <c r="G65" s="103">
        <v>5</v>
      </c>
      <c r="H65" s="103">
        <v>0</v>
      </c>
      <c r="I65" s="104">
        <v>0</v>
      </c>
      <c r="M65" s="13"/>
      <c r="N65" s="13"/>
      <c r="O65" s="13"/>
      <c r="P65" s="13"/>
      <c r="Q65" s="13"/>
      <c r="R65" s="13"/>
      <c r="S65" s="13"/>
      <c r="T65" s="13"/>
    </row>
    <row r="66" spans="2:20" ht="12" customHeight="1">
      <c r="B66" s="367"/>
      <c r="C66" s="176"/>
      <c r="D66" s="153" t="s">
        <v>303</v>
      </c>
      <c r="E66" s="4"/>
      <c r="F66" s="172">
        <v>13</v>
      </c>
      <c r="G66" s="103">
        <v>13</v>
      </c>
      <c r="H66" s="103">
        <v>0</v>
      </c>
      <c r="I66" s="104">
        <v>0</v>
      </c>
      <c r="L66" s="13"/>
      <c r="M66" s="13"/>
      <c r="N66" s="13"/>
      <c r="O66" s="13"/>
      <c r="P66" s="13"/>
      <c r="Q66" s="13"/>
      <c r="R66" s="13"/>
      <c r="S66" s="13"/>
      <c r="T66" s="13"/>
    </row>
    <row r="67" spans="2:20" ht="12" customHeight="1">
      <c r="B67" s="367"/>
      <c r="C67" s="176"/>
      <c r="D67" s="153" t="s">
        <v>485</v>
      </c>
      <c r="E67" s="4"/>
      <c r="F67" s="172">
        <v>13</v>
      </c>
      <c r="G67" s="103">
        <v>13</v>
      </c>
      <c r="H67" s="103">
        <v>0</v>
      </c>
      <c r="I67" s="104">
        <v>0</v>
      </c>
      <c r="L67" s="13"/>
      <c r="M67" s="13"/>
      <c r="N67" s="13"/>
      <c r="O67" s="13"/>
      <c r="P67" s="13"/>
      <c r="Q67" s="13"/>
      <c r="R67" s="13"/>
      <c r="S67" s="13"/>
      <c r="T67" s="13"/>
    </row>
    <row r="68" spans="2:20" ht="12" customHeight="1">
      <c r="B68" s="367"/>
      <c r="C68" s="176"/>
      <c r="D68" s="153" t="s">
        <v>486</v>
      </c>
      <c r="E68" s="4"/>
      <c r="F68" s="172">
        <v>0</v>
      </c>
      <c r="G68" s="103">
        <v>0</v>
      </c>
      <c r="H68" s="103">
        <v>0</v>
      </c>
      <c r="I68" s="104">
        <v>0</v>
      </c>
      <c r="L68" s="13"/>
      <c r="M68" s="13"/>
      <c r="N68" s="13"/>
      <c r="O68" s="13"/>
      <c r="P68" s="13"/>
      <c r="Q68" s="13"/>
      <c r="R68" s="13"/>
      <c r="S68" s="13"/>
      <c r="T68" s="13"/>
    </row>
    <row r="69" spans="2:20" ht="12" customHeight="1">
      <c r="B69" s="367"/>
      <c r="C69" s="176"/>
      <c r="D69" s="153" t="s">
        <v>304</v>
      </c>
      <c r="E69" s="4"/>
      <c r="F69" s="172">
        <v>13</v>
      </c>
      <c r="G69" s="103">
        <v>13</v>
      </c>
      <c r="H69" s="103">
        <v>0</v>
      </c>
      <c r="I69" s="104">
        <v>0</v>
      </c>
      <c r="L69" s="13"/>
      <c r="M69" s="13"/>
      <c r="N69" s="13"/>
      <c r="O69" s="13"/>
      <c r="P69" s="13"/>
      <c r="Q69" s="13"/>
      <c r="R69" s="13"/>
      <c r="S69" s="13"/>
      <c r="T69" s="13"/>
    </row>
    <row r="70" spans="2:20" ht="12" customHeight="1">
      <c r="B70" s="367"/>
      <c r="C70" s="176"/>
      <c r="D70" s="153" t="s">
        <v>305</v>
      </c>
      <c r="E70" s="4"/>
      <c r="F70" s="172">
        <v>13</v>
      </c>
      <c r="G70" s="103">
        <v>13</v>
      </c>
      <c r="H70" s="103">
        <v>0</v>
      </c>
      <c r="I70" s="104">
        <v>0</v>
      </c>
      <c r="L70" s="13"/>
      <c r="M70" s="13"/>
      <c r="N70" s="13"/>
      <c r="O70" s="13"/>
      <c r="P70" s="13"/>
      <c r="Q70" s="13"/>
      <c r="R70" s="13"/>
      <c r="S70" s="13"/>
      <c r="T70" s="13"/>
    </row>
    <row r="71" spans="2:20" ht="12" customHeight="1">
      <c r="B71" s="367"/>
      <c r="C71" s="176"/>
      <c r="D71" s="153" t="s">
        <v>487</v>
      </c>
      <c r="E71" s="4"/>
      <c r="F71" s="172">
        <v>13</v>
      </c>
      <c r="G71" s="103">
        <v>13</v>
      </c>
      <c r="H71" s="103">
        <v>0</v>
      </c>
      <c r="I71" s="104">
        <v>0</v>
      </c>
      <c r="L71" s="13"/>
      <c r="M71" s="13"/>
      <c r="N71" s="13"/>
      <c r="O71" s="13"/>
      <c r="P71" s="13"/>
      <c r="Q71" s="13"/>
      <c r="R71" s="13"/>
      <c r="S71" s="13"/>
      <c r="T71" s="13"/>
    </row>
    <row r="72" spans="2:20" ht="12" customHeight="1">
      <c r="B72" s="367"/>
      <c r="C72" s="176"/>
      <c r="D72" s="153" t="s">
        <v>488</v>
      </c>
      <c r="E72" s="4"/>
      <c r="F72" s="172">
        <v>13</v>
      </c>
      <c r="G72" s="103">
        <v>13</v>
      </c>
      <c r="H72" s="103">
        <v>0</v>
      </c>
      <c r="I72" s="104">
        <v>0</v>
      </c>
      <c r="M72" s="13"/>
      <c r="N72" s="13"/>
      <c r="O72" s="13"/>
      <c r="P72" s="13"/>
      <c r="Q72" s="13"/>
      <c r="R72" s="13"/>
      <c r="S72" s="13"/>
      <c r="T72" s="13"/>
    </row>
    <row r="73" spans="2:20" ht="12" customHeight="1">
      <c r="B73" s="367"/>
      <c r="C73" s="176"/>
      <c r="D73" s="153" t="s">
        <v>504</v>
      </c>
      <c r="E73" s="4"/>
      <c r="F73" s="172">
        <v>13</v>
      </c>
      <c r="G73" s="103">
        <v>13</v>
      </c>
      <c r="H73" s="103">
        <v>0</v>
      </c>
      <c r="I73" s="104">
        <v>0</v>
      </c>
      <c r="M73" s="13"/>
      <c r="N73" s="13"/>
      <c r="O73" s="13"/>
      <c r="P73" s="13"/>
      <c r="Q73" s="13"/>
      <c r="R73" s="13"/>
      <c r="S73" s="13"/>
      <c r="T73" s="13"/>
    </row>
    <row r="74" spans="2:20" ht="12" customHeight="1">
      <c r="B74" s="367"/>
      <c r="C74" s="176"/>
      <c r="D74" s="153" t="s">
        <v>505</v>
      </c>
      <c r="E74" s="4"/>
      <c r="F74" s="172">
        <v>13</v>
      </c>
      <c r="G74" s="103">
        <v>13</v>
      </c>
      <c r="H74" s="103">
        <v>0</v>
      </c>
      <c r="I74" s="104">
        <v>0</v>
      </c>
      <c r="L74" s="13"/>
      <c r="M74" s="13"/>
      <c r="N74" s="13"/>
      <c r="O74" s="13"/>
      <c r="P74" s="13"/>
      <c r="Q74" s="13"/>
      <c r="R74" s="13"/>
      <c r="S74" s="13"/>
      <c r="T74" s="13"/>
    </row>
    <row r="75" spans="2:20" ht="12" customHeight="1">
      <c r="B75" s="367"/>
      <c r="C75" s="176"/>
      <c r="D75" s="153" t="s">
        <v>489</v>
      </c>
      <c r="E75" s="4"/>
      <c r="F75" s="172">
        <v>13</v>
      </c>
      <c r="G75" s="103">
        <v>13</v>
      </c>
      <c r="H75" s="103">
        <v>0</v>
      </c>
      <c r="I75" s="104">
        <v>0</v>
      </c>
      <c r="L75" s="13"/>
      <c r="N75" s="13"/>
      <c r="O75" s="13"/>
      <c r="P75" s="13"/>
      <c r="Q75" s="13"/>
      <c r="R75" s="13"/>
      <c r="S75" s="13"/>
      <c r="T75" s="13"/>
    </row>
    <row r="76" spans="2:20" ht="12" customHeight="1">
      <c r="B76" s="367"/>
      <c r="C76" s="176"/>
      <c r="D76" s="153" t="s">
        <v>324</v>
      </c>
      <c r="E76" s="4"/>
      <c r="F76" s="172">
        <v>13</v>
      </c>
      <c r="G76" s="103">
        <v>13</v>
      </c>
      <c r="H76" s="103">
        <v>0</v>
      </c>
      <c r="I76" s="104">
        <v>0</v>
      </c>
      <c r="L76" s="13"/>
      <c r="N76" s="13"/>
      <c r="O76" s="13"/>
      <c r="P76" s="13"/>
      <c r="Q76" s="13"/>
      <c r="R76" s="13"/>
      <c r="S76" s="13"/>
      <c r="T76" s="13"/>
    </row>
    <row r="77" spans="2:20" ht="12" customHeight="1">
      <c r="B77" s="367"/>
      <c r="C77" s="176"/>
      <c r="D77" s="153" t="s">
        <v>490</v>
      </c>
      <c r="E77" s="4"/>
      <c r="F77" s="172">
        <v>13</v>
      </c>
      <c r="G77" s="103">
        <v>13</v>
      </c>
      <c r="H77" s="103">
        <v>0</v>
      </c>
      <c r="I77" s="104">
        <v>0</v>
      </c>
      <c r="L77" s="13"/>
      <c r="M77" s="13"/>
      <c r="N77" s="13"/>
      <c r="O77" s="13"/>
      <c r="P77" s="13"/>
      <c r="Q77" s="13"/>
      <c r="R77" s="13"/>
      <c r="S77" s="13"/>
      <c r="T77" s="13"/>
    </row>
    <row r="78" spans="2:20" ht="12" customHeight="1">
      <c r="B78" s="367"/>
      <c r="C78" s="176"/>
      <c r="D78" s="153" t="s">
        <v>306</v>
      </c>
      <c r="E78" s="4"/>
      <c r="F78" s="172">
        <v>13</v>
      </c>
      <c r="G78" s="103">
        <v>13</v>
      </c>
      <c r="H78" s="103">
        <v>0</v>
      </c>
      <c r="I78" s="104">
        <v>0</v>
      </c>
      <c r="L78" s="13"/>
      <c r="M78" s="13"/>
      <c r="N78" s="13"/>
      <c r="O78" s="13"/>
      <c r="P78" s="13"/>
      <c r="Q78" s="13"/>
      <c r="R78" s="13"/>
      <c r="S78" s="13"/>
      <c r="T78" s="13"/>
    </row>
    <row r="79" spans="2:20" ht="12" customHeight="1">
      <c r="B79" s="367"/>
      <c r="C79" s="176"/>
      <c r="D79" s="153" t="s">
        <v>307</v>
      </c>
      <c r="E79" s="4"/>
      <c r="F79" s="172">
        <v>13</v>
      </c>
      <c r="G79" s="103">
        <v>13</v>
      </c>
      <c r="H79" s="103">
        <v>0</v>
      </c>
      <c r="I79" s="104">
        <v>0</v>
      </c>
      <c r="L79" s="13"/>
      <c r="M79" s="13"/>
      <c r="N79" s="13"/>
      <c r="O79" s="13"/>
      <c r="P79" s="13"/>
      <c r="Q79" s="13"/>
      <c r="R79" s="13"/>
      <c r="S79" s="13"/>
      <c r="T79" s="13"/>
    </row>
    <row r="80" spans="2:20" ht="12" customHeight="1">
      <c r="B80" s="367"/>
      <c r="C80" s="176"/>
      <c r="D80" s="153" t="s">
        <v>491</v>
      </c>
      <c r="E80" s="4"/>
      <c r="F80" s="172">
        <v>13</v>
      </c>
      <c r="G80" s="103">
        <v>13</v>
      </c>
      <c r="H80" s="103">
        <v>0</v>
      </c>
      <c r="I80" s="104">
        <v>0</v>
      </c>
      <c r="L80" s="13"/>
      <c r="M80" s="13"/>
      <c r="N80" s="13"/>
      <c r="O80" s="13"/>
      <c r="P80" s="13"/>
      <c r="Q80" s="13"/>
      <c r="R80" s="13"/>
      <c r="S80" s="13"/>
      <c r="T80" s="13"/>
    </row>
    <row r="81" spans="2:20" ht="12" customHeight="1">
      <c r="B81" s="367"/>
      <c r="C81" s="176"/>
      <c r="D81" s="153" t="s">
        <v>506</v>
      </c>
      <c r="E81" s="4"/>
      <c r="F81" s="172">
        <v>13</v>
      </c>
      <c r="G81" s="103">
        <v>13</v>
      </c>
      <c r="H81" s="103">
        <v>0</v>
      </c>
      <c r="I81" s="104">
        <v>0</v>
      </c>
      <c r="L81" s="13"/>
      <c r="M81" s="13"/>
      <c r="N81" s="13"/>
      <c r="O81" s="13"/>
      <c r="P81" s="13"/>
      <c r="Q81" s="13"/>
      <c r="R81" s="13"/>
      <c r="S81" s="13"/>
      <c r="T81" s="13"/>
    </row>
    <row r="82" spans="2:20" ht="12" customHeight="1">
      <c r="B82" s="367"/>
      <c r="C82" s="176"/>
      <c r="D82" s="153" t="s">
        <v>308</v>
      </c>
      <c r="E82" s="4"/>
      <c r="F82" s="172">
        <v>13</v>
      </c>
      <c r="G82" s="103">
        <v>13</v>
      </c>
      <c r="H82" s="103">
        <v>0</v>
      </c>
      <c r="I82" s="104">
        <v>0</v>
      </c>
      <c r="L82" s="13"/>
      <c r="M82" s="13"/>
      <c r="N82" s="13"/>
      <c r="O82" s="13"/>
      <c r="P82" s="13"/>
      <c r="Q82" s="13"/>
      <c r="R82" s="13"/>
      <c r="S82" s="13"/>
      <c r="T82" s="13"/>
    </row>
    <row r="83" spans="2:20" ht="12" customHeight="1">
      <c r="B83" s="367"/>
      <c r="C83" s="176"/>
      <c r="D83" s="153" t="s">
        <v>309</v>
      </c>
      <c r="E83" s="4"/>
      <c r="F83" s="172">
        <v>4</v>
      </c>
      <c r="G83" s="103">
        <v>4</v>
      </c>
      <c r="H83" s="103">
        <v>0</v>
      </c>
      <c r="I83" s="104">
        <v>0</v>
      </c>
      <c r="L83" s="13"/>
      <c r="M83" s="13"/>
      <c r="N83" s="13"/>
      <c r="O83" s="13"/>
      <c r="P83" s="13"/>
      <c r="Q83" s="13"/>
      <c r="R83" s="13"/>
      <c r="S83" s="13"/>
      <c r="T83" s="13"/>
    </row>
    <row r="84" spans="2:20" ht="12" customHeight="1">
      <c r="B84" s="367"/>
      <c r="C84" s="176"/>
      <c r="D84" s="153" t="s">
        <v>320</v>
      </c>
      <c r="E84" s="4"/>
      <c r="F84" s="172">
        <v>11</v>
      </c>
      <c r="G84" s="103">
        <v>11</v>
      </c>
      <c r="H84" s="103">
        <v>0</v>
      </c>
      <c r="I84" s="104">
        <v>0</v>
      </c>
      <c r="L84" s="13"/>
      <c r="M84" s="13"/>
      <c r="N84" s="13"/>
      <c r="O84" s="13"/>
      <c r="P84" s="13"/>
      <c r="Q84" s="13"/>
      <c r="R84" s="13"/>
      <c r="S84" s="13"/>
      <c r="T84" s="13"/>
    </row>
    <row r="85" spans="2:20" ht="12" customHeight="1">
      <c r="B85" s="367"/>
      <c r="C85" s="176"/>
      <c r="D85" s="153" t="s">
        <v>325</v>
      </c>
      <c r="E85" s="4"/>
      <c r="F85" s="172">
        <v>6</v>
      </c>
      <c r="G85" s="103">
        <v>6</v>
      </c>
      <c r="H85" s="103">
        <v>0</v>
      </c>
      <c r="I85" s="104">
        <v>0</v>
      </c>
      <c r="L85" s="13"/>
      <c r="M85" s="13"/>
      <c r="N85" s="13"/>
      <c r="O85" s="13"/>
      <c r="P85" s="13"/>
      <c r="Q85" s="13"/>
      <c r="R85" s="13"/>
      <c r="S85" s="13"/>
      <c r="T85" s="13"/>
    </row>
    <row r="86" spans="2:20" ht="12" customHeight="1">
      <c r="B86" s="367"/>
      <c r="C86" s="314" t="s">
        <v>56</v>
      </c>
      <c r="D86" s="367"/>
      <c r="E86" s="190"/>
      <c r="F86" s="172">
        <f>SUM(F87:F93)</f>
        <v>53</v>
      </c>
      <c r="G86" s="103">
        <f>SUM(G87:G93)</f>
        <v>53</v>
      </c>
      <c r="H86" s="103">
        <f>SUM(H87:H93)</f>
        <v>0</v>
      </c>
      <c r="I86" s="104">
        <f>SUM(I87:I93)</f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2:20" ht="12" customHeight="1">
      <c r="B87" s="367"/>
      <c r="C87" s="208"/>
      <c r="D87" s="153" t="s">
        <v>492</v>
      </c>
      <c r="E87" s="4"/>
      <c r="F87" s="172">
        <v>13</v>
      </c>
      <c r="G87" s="103">
        <v>13</v>
      </c>
      <c r="H87" s="103">
        <v>0</v>
      </c>
      <c r="I87" s="104">
        <v>0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2:20" ht="12" customHeight="1">
      <c r="B88" s="367"/>
      <c r="C88" s="208"/>
      <c r="D88" s="153" t="s">
        <v>310</v>
      </c>
      <c r="E88" s="4"/>
      <c r="F88" s="172">
        <v>1</v>
      </c>
      <c r="G88" s="103">
        <v>1</v>
      </c>
      <c r="H88" s="103">
        <v>0</v>
      </c>
      <c r="I88" s="104">
        <v>0</v>
      </c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2:20" ht="12" customHeight="1">
      <c r="B89" s="367"/>
      <c r="C89" s="208"/>
      <c r="D89" s="153" t="s">
        <v>312</v>
      </c>
      <c r="E89" s="4"/>
      <c r="F89" s="172">
        <v>0</v>
      </c>
      <c r="G89" s="103">
        <v>0</v>
      </c>
      <c r="H89" s="103">
        <v>0</v>
      </c>
      <c r="I89" s="104">
        <v>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2:20" ht="12" customHeight="1">
      <c r="B90" s="367"/>
      <c r="C90" s="208"/>
      <c r="D90" s="153" t="s">
        <v>493</v>
      </c>
      <c r="E90" s="4"/>
      <c r="F90" s="172">
        <v>13</v>
      </c>
      <c r="G90" s="103">
        <v>13</v>
      </c>
      <c r="H90" s="103">
        <v>0</v>
      </c>
      <c r="I90" s="104">
        <v>0</v>
      </c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2:20" ht="12" customHeight="1">
      <c r="B91" s="367"/>
      <c r="C91" s="208"/>
      <c r="D91" s="153" t="s">
        <v>494</v>
      </c>
      <c r="E91" s="4"/>
      <c r="F91" s="172">
        <v>13</v>
      </c>
      <c r="G91" s="103">
        <v>13</v>
      </c>
      <c r="H91" s="103">
        <v>0</v>
      </c>
      <c r="I91" s="104">
        <v>0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2:20" ht="12" customHeight="1">
      <c r="B92" s="367"/>
      <c r="C92" s="208"/>
      <c r="D92" s="153" t="s">
        <v>263</v>
      </c>
      <c r="E92" s="4"/>
      <c r="F92" s="172"/>
      <c r="G92" s="103"/>
      <c r="H92" s="103">
        <v>0</v>
      </c>
      <c r="I92" s="104">
        <v>0</v>
      </c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2:20" ht="12" customHeight="1">
      <c r="B93" s="367"/>
      <c r="C93" s="208"/>
      <c r="D93" s="153" t="s">
        <v>311</v>
      </c>
      <c r="E93" s="177"/>
      <c r="F93" s="172">
        <v>13</v>
      </c>
      <c r="G93" s="103">
        <v>13</v>
      </c>
      <c r="H93" s="103">
        <v>0</v>
      </c>
      <c r="I93" s="104">
        <v>0</v>
      </c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2:20" ht="12" customHeight="1">
      <c r="B94" s="367"/>
      <c r="C94" s="312" t="s">
        <v>57</v>
      </c>
      <c r="D94" s="367"/>
      <c r="E94" s="190"/>
      <c r="F94" s="172">
        <f>SUM(F95:F96)</f>
        <v>0</v>
      </c>
      <c r="G94" s="103">
        <f>SUM(G95:G96)</f>
        <v>0</v>
      </c>
      <c r="H94" s="103">
        <f>SUM(H95:H96)</f>
        <v>0</v>
      </c>
      <c r="I94" s="104">
        <f>SUM(I95:I96)</f>
        <v>0</v>
      </c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2:20" ht="12" customHeight="1">
      <c r="B95" s="367"/>
      <c r="C95" s="118"/>
      <c r="D95" s="4" t="s">
        <v>427</v>
      </c>
      <c r="E95" s="4"/>
      <c r="F95" s="172">
        <v>0</v>
      </c>
      <c r="G95" s="103">
        <v>0</v>
      </c>
      <c r="H95" s="103">
        <v>0</v>
      </c>
      <c r="I95" s="104">
        <v>0</v>
      </c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2:20" ht="12" customHeight="1">
      <c r="B96" s="367"/>
      <c r="C96" s="118"/>
      <c r="D96" s="4" t="s">
        <v>428</v>
      </c>
      <c r="E96" s="4"/>
      <c r="F96" s="172">
        <v>0</v>
      </c>
      <c r="G96" s="103">
        <v>0</v>
      </c>
      <c r="H96" s="103">
        <v>0</v>
      </c>
      <c r="I96" s="104">
        <v>0</v>
      </c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2:20" ht="12" customHeight="1">
      <c r="B97" s="367"/>
      <c r="C97" s="312" t="s">
        <v>58</v>
      </c>
      <c r="D97" s="367"/>
      <c r="E97" s="190"/>
      <c r="F97" s="172">
        <f>SUM(F98:F101)</f>
        <v>33</v>
      </c>
      <c r="G97" s="103">
        <f>SUM(G98:G101)</f>
        <v>33</v>
      </c>
      <c r="H97" s="103">
        <f>SUM(H98:H101)</f>
        <v>0</v>
      </c>
      <c r="I97" s="104">
        <f>SUM(I98:I101)</f>
        <v>0</v>
      </c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2:20" ht="12" customHeight="1">
      <c r="B98" s="367"/>
      <c r="C98" s="4"/>
      <c r="D98" s="153" t="s">
        <v>429</v>
      </c>
      <c r="E98" s="4"/>
      <c r="F98" s="172">
        <v>7</v>
      </c>
      <c r="G98" s="103">
        <v>7</v>
      </c>
      <c r="H98" s="103">
        <v>0</v>
      </c>
      <c r="I98" s="104">
        <v>0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2:20" ht="12" customHeight="1">
      <c r="B99" s="367"/>
      <c r="C99" s="4"/>
      <c r="D99" s="153" t="s">
        <v>313</v>
      </c>
      <c r="E99" s="4"/>
      <c r="F99" s="172">
        <v>9</v>
      </c>
      <c r="G99" s="103">
        <v>9</v>
      </c>
      <c r="H99" s="103">
        <v>0</v>
      </c>
      <c r="I99" s="104">
        <v>0</v>
      </c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2:20" ht="12" customHeight="1">
      <c r="B100" s="367"/>
      <c r="C100" s="4"/>
      <c r="D100" s="178" t="s">
        <v>430</v>
      </c>
      <c r="E100" s="4"/>
      <c r="F100" s="172">
        <v>4</v>
      </c>
      <c r="G100" s="103">
        <v>4</v>
      </c>
      <c r="H100" s="103">
        <v>0</v>
      </c>
      <c r="I100" s="104">
        <v>0</v>
      </c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2:20" ht="12" customHeight="1">
      <c r="B101" s="367"/>
      <c r="C101" s="4"/>
      <c r="D101" s="153" t="s">
        <v>431</v>
      </c>
      <c r="E101" s="4"/>
      <c r="F101" s="172">
        <v>13</v>
      </c>
      <c r="G101" s="103">
        <v>13</v>
      </c>
      <c r="H101" s="103">
        <v>0</v>
      </c>
      <c r="I101" s="104">
        <v>0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2:20" ht="12" customHeight="1">
      <c r="B102" s="312" t="s">
        <v>270</v>
      </c>
      <c r="C102" s="312"/>
      <c r="D102" s="312"/>
      <c r="E102" s="4"/>
      <c r="F102" s="172">
        <f>SUM(F103:F104)</f>
        <v>0</v>
      </c>
      <c r="G102" s="103">
        <f>SUM(G103:G104)</f>
        <v>0</v>
      </c>
      <c r="H102" s="103">
        <f>SUM(H103:H104)</f>
        <v>0</v>
      </c>
      <c r="I102" s="104">
        <f>SUM(I103:I104)</f>
        <v>0</v>
      </c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2:20" ht="12" customHeight="1">
      <c r="B103" s="4"/>
      <c r="C103" s="312" t="s">
        <v>268</v>
      </c>
      <c r="D103" s="312"/>
      <c r="E103" s="4"/>
      <c r="F103" s="172">
        <v>0</v>
      </c>
      <c r="G103" s="103">
        <v>0</v>
      </c>
      <c r="H103" s="103">
        <v>0</v>
      </c>
      <c r="I103" s="104">
        <v>0</v>
      </c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2:20" ht="12" customHeight="1">
      <c r="B104" s="4"/>
      <c r="C104" s="312" t="s">
        <v>269</v>
      </c>
      <c r="D104" s="312"/>
      <c r="E104" s="4"/>
      <c r="F104" s="172">
        <v>0</v>
      </c>
      <c r="G104" s="103">
        <v>0</v>
      </c>
      <c r="H104" s="103">
        <v>0</v>
      </c>
      <c r="I104" s="104">
        <v>0</v>
      </c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2:20" ht="12" customHeight="1">
      <c r="B105" s="312" t="s">
        <v>374</v>
      </c>
      <c r="C105" s="312"/>
      <c r="D105" s="312"/>
      <c r="E105" s="4"/>
      <c r="F105" s="172">
        <f>F106</f>
        <v>8</v>
      </c>
      <c r="G105" s="103">
        <f>G106</f>
        <v>8</v>
      </c>
      <c r="H105" s="103">
        <f>H106</f>
        <v>0</v>
      </c>
      <c r="I105" s="104">
        <f>I106</f>
        <v>0</v>
      </c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2:20" ht="12" customHeight="1">
      <c r="B106" s="4"/>
      <c r="C106" s="366" t="s">
        <v>314</v>
      </c>
      <c r="D106" s="366"/>
      <c r="E106" s="4"/>
      <c r="F106" s="172">
        <v>8</v>
      </c>
      <c r="G106" s="103">
        <v>8</v>
      </c>
      <c r="H106" s="103">
        <v>0</v>
      </c>
      <c r="I106" s="104">
        <v>0</v>
      </c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2:20" ht="12" customHeight="1">
      <c r="B107" s="312" t="s">
        <v>180</v>
      </c>
      <c r="C107" s="312"/>
      <c r="D107" s="367"/>
      <c r="E107" s="190"/>
      <c r="F107" s="172">
        <f>SUM(F108:F111)</f>
        <v>36</v>
      </c>
      <c r="G107" s="104">
        <f>SUM(G108:G111)</f>
        <v>36</v>
      </c>
      <c r="H107" s="103">
        <f>SUM(H108:H111)</f>
        <v>0</v>
      </c>
      <c r="I107" s="104">
        <f>SUM(I108:I111)</f>
        <v>0</v>
      </c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2:20" ht="12" customHeight="1">
      <c r="B108" s="4"/>
      <c r="C108" s="312" t="s">
        <v>275</v>
      </c>
      <c r="D108" s="312"/>
      <c r="E108" s="4"/>
      <c r="F108" s="172">
        <v>12</v>
      </c>
      <c r="G108" s="103">
        <v>12</v>
      </c>
      <c r="H108" s="103">
        <v>0</v>
      </c>
      <c r="I108" s="104">
        <v>0</v>
      </c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2:20" ht="12" customHeight="1">
      <c r="B109" s="4"/>
      <c r="C109" s="312" t="s">
        <v>432</v>
      </c>
      <c r="D109" s="312"/>
      <c r="E109" s="4"/>
      <c r="F109" s="172">
        <v>12</v>
      </c>
      <c r="G109" s="103">
        <v>12</v>
      </c>
      <c r="H109" s="103">
        <v>0</v>
      </c>
      <c r="I109" s="104">
        <v>0</v>
      </c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2:20" ht="12" customHeight="1">
      <c r="B110" s="4"/>
      <c r="C110" s="312" t="s">
        <v>433</v>
      </c>
      <c r="D110" s="312"/>
      <c r="E110" s="4"/>
      <c r="F110" s="172">
        <v>12</v>
      </c>
      <c r="G110" s="103">
        <v>12</v>
      </c>
      <c r="H110" s="103">
        <v>0</v>
      </c>
      <c r="I110" s="104">
        <v>0</v>
      </c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2:20" ht="12" customHeight="1">
      <c r="B111" s="4"/>
      <c r="C111" s="312" t="s">
        <v>326</v>
      </c>
      <c r="D111" s="312"/>
      <c r="E111" s="4"/>
      <c r="F111" s="172">
        <v>0</v>
      </c>
      <c r="G111" s="103">
        <v>0</v>
      </c>
      <c r="H111" s="103">
        <v>0</v>
      </c>
      <c r="I111" s="104">
        <v>0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2:20" ht="12" customHeight="1">
      <c r="B112" s="314" t="s">
        <v>50</v>
      </c>
      <c r="C112" s="367"/>
      <c r="D112" s="367"/>
      <c r="E112" s="190"/>
      <c r="F112" s="172">
        <f>F113</f>
        <v>0</v>
      </c>
      <c r="G112" s="103">
        <f>G113</f>
        <v>0</v>
      </c>
      <c r="H112" s="103">
        <f>H113</f>
        <v>0</v>
      </c>
      <c r="I112" s="104">
        <f>I113</f>
        <v>0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2" customHeight="1">
      <c r="A113" s="13"/>
      <c r="B113" s="5"/>
      <c r="C113" s="312" t="s">
        <v>274</v>
      </c>
      <c r="D113" s="312"/>
      <c r="E113" s="4"/>
      <c r="F113" s="172">
        <v>0</v>
      </c>
      <c r="G113" s="103">
        <v>0</v>
      </c>
      <c r="H113" s="103">
        <v>0</v>
      </c>
      <c r="I113" s="104">
        <v>0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2:20" ht="12" customHeight="1">
      <c r="B114" s="312" t="s">
        <v>33</v>
      </c>
      <c r="C114" s="312"/>
      <c r="D114" s="312"/>
      <c r="E114" s="190"/>
      <c r="F114" s="172">
        <f>F115+F117+F122</f>
        <v>0</v>
      </c>
      <c r="G114" s="103">
        <f>G115+G117+G122</f>
        <v>0</v>
      </c>
      <c r="H114" s="103">
        <f>H115+H117+H122</f>
        <v>0</v>
      </c>
      <c r="I114" s="104">
        <f>I115+I117+I122</f>
        <v>0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2:20" ht="12" customHeight="1">
      <c r="B115" s="4"/>
      <c r="C115" s="314" t="s">
        <v>46</v>
      </c>
      <c r="D115" s="314"/>
      <c r="E115" s="190"/>
      <c r="F115" s="172">
        <f>F116</f>
        <v>0</v>
      </c>
      <c r="G115" s="103">
        <f>G116</f>
        <v>0</v>
      </c>
      <c r="H115" s="103">
        <f>H116</f>
        <v>0</v>
      </c>
      <c r="I115" s="104">
        <f>I116</f>
        <v>0</v>
      </c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2:20" ht="12" customHeight="1">
      <c r="B116" s="4"/>
      <c r="C116" s="5"/>
      <c r="D116" s="4" t="s">
        <v>273</v>
      </c>
      <c r="E116" s="4"/>
      <c r="F116" s="172">
        <v>0</v>
      </c>
      <c r="G116" s="103">
        <v>0</v>
      </c>
      <c r="H116" s="103">
        <v>0</v>
      </c>
      <c r="I116" s="104">
        <v>0</v>
      </c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2:20" ht="12" customHeight="1">
      <c r="B117" s="4"/>
      <c r="C117" s="314" t="s">
        <v>47</v>
      </c>
      <c r="D117" s="314"/>
      <c r="E117" s="190"/>
      <c r="F117" s="172">
        <f>SUM(F118:F121)</f>
        <v>0</v>
      </c>
      <c r="G117" s="103">
        <f>SUM(G118:G121)</f>
        <v>0</v>
      </c>
      <c r="H117" s="103">
        <f>SUM(H118:H121)</f>
        <v>0</v>
      </c>
      <c r="I117" s="104">
        <f>SUM(I118:I121)</f>
        <v>0</v>
      </c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2:20" ht="12" customHeight="1">
      <c r="B118" s="4"/>
      <c r="C118" s="5"/>
      <c r="D118" s="4" t="s">
        <v>48</v>
      </c>
      <c r="E118" s="4"/>
      <c r="F118" s="172">
        <v>0</v>
      </c>
      <c r="G118" s="103">
        <v>0</v>
      </c>
      <c r="H118" s="103">
        <v>0</v>
      </c>
      <c r="I118" s="104">
        <v>0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2:20" ht="12" customHeight="1">
      <c r="B119" s="4"/>
      <c r="C119" s="190"/>
      <c r="D119" s="4" t="s">
        <v>49</v>
      </c>
      <c r="E119" s="4"/>
      <c r="F119" s="172">
        <v>0</v>
      </c>
      <c r="G119" s="103">
        <v>0</v>
      </c>
      <c r="H119" s="103">
        <v>0</v>
      </c>
      <c r="I119" s="104">
        <v>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2:20" ht="12" customHeight="1">
      <c r="B120" s="4"/>
      <c r="C120" s="190"/>
      <c r="D120" s="4" t="s">
        <v>375</v>
      </c>
      <c r="E120" s="4"/>
      <c r="F120" s="172">
        <v>0</v>
      </c>
      <c r="G120" s="103">
        <v>0</v>
      </c>
      <c r="H120" s="103">
        <v>0</v>
      </c>
      <c r="I120" s="104">
        <v>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2:20" ht="12" customHeight="1">
      <c r="B121" s="4"/>
      <c r="C121" s="190"/>
      <c r="D121" s="314" t="s">
        <v>271</v>
      </c>
      <c r="E121" s="367"/>
      <c r="F121" s="172">
        <v>0</v>
      </c>
      <c r="G121" s="103">
        <v>0</v>
      </c>
      <c r="H121" s="103">
        <v>0</v>
      </c>
      <c r="I121" s="104">
        <v>0</v>
      </c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2:20" ht="12" customHeight="1">
      <c r="B122" s="4"/>
      <c r="C122" s="312" t="s">
        <v>434</v>
      </c>
      <c r="D122" s="378"/>
      <c r="E122" s="190"/>
      <c r="F122" s="172">
        <v>0</v>
      </c>
      <c r="G122" s="103">
        <v>0</v>
      </c>
      <c r="H122" s="103">
        <v>0</v>
      </c>
      <c r="I122" s="104">
        <v>0</v>
      </c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2:20" ht="12" customHeight="1">
      <c r="B123" s="312" t="s">
        <v>382</v>
      </c>
      <c r="C123" s="312"/>
      <c r="D123" s="367"/>
      <c r="E123" s="190"/>
      <c r="F123" s="172">
        <f>SUM(F124:F126)</f>
        <v>0</v>
      </c>
      <c r="G123" s="103">
        <f>SUM(G124:G126)</f>
        <v>0</v>
      </c>
      <c r="H123" s="103">
        <f>SUM(H124:H126)</f>
        <v>0</v>
      </c>
      <c r="I123" s="104">
        <f>SUM(I124:I126)</f>
        <v>0</v>
      </c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2" customHeight="1">
      <c r="B124" s="4"/>
      <c r="C124" s="314" t="s">
        <v>322</v>
      </c>
      <c r="D124" s="367"/>
      <c r="E124" s="190"/>
      <c r="F124" s="172">
        <v>0</v>
      </c>
      <c r="G124" s="103">
        <v>0</v>
      </c>
      <c r="H124" s="103">
        <v>0</v>
      </c>
      <c r="I124" s="104">
        <v>0</v>
      </c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2" customHeight="1">
      <c r="B125" s="4"/>
      <c r="C125" s="314" t="s">
        <v>48</v>
      </c>
      <c r="D125" s="367"/>
      <c r="E125" s="190"/>
      <c r="F125" s="172">
        <v>0</v>
      </c>
      <c r="G125" s="103">
        <v>0</v>
      </c>
      <c r="H125" s="103">
        <v>0</v>
      </c>
      <c r="I125" s="104">
        <v>0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2:20" ht="12" customHeight="1">
      <c r="B126" s="4"/>
      <c r="C126" s="314" t="s">
        <v>323</v>
      </c>
      <c r="D126" s="367"/>
      <c r="E126" s="190"/>
      <c r="F126" s="172">
        <v>0</v>
      </c>
      <c r="G126" s="103">
        <v>0</v>
      </c>
      <c r="H126" s="103">
        <v>0</v>
      </c>
      <c r="I126" s="104">
        <v>0</v>
      </c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2:20" ht="12" customHeight="1">
      <c r="B127" s="312" t="s">
        <v>232</v>
      </c>
      <c r="C127" s="312"/>
      <c r="D127" s="312"/>
      <c r="E127" s="4"/>
      <c r="F127" s="172">
        <f>SUM(F128:F135)</f>
        <v>5</v>
      </c>
      <c r="G127" s="103">
        <f>SUM(G128:G135)</f>
        <v>5</v>
      </c>
      <c r="H127" s="103">
        <f>SUM(H128:H135)</f>
        <v>0</v>
      </c>
      <c r="I127" s="104">
        <f>SUM(I128:I135)</f>
        <v>0</v>
      </c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2:20" ht="12" customHeight="1">
      <c r="B128" s="190"/>
      <c r="C128" s="366" t="s">
        <v>327</v>
      </c>
      <c r="D128" s="366"/>
      <c r="E128" s="190"/>
      <c r="F128" s="172">
        <v>0</v>
      </c>
      <c r="G128" s="103">
        <v>0</v>
      </c>
      <c r="H128" s="103">
        <f aca="true" t="shared" si="0" ref="H128:I134">SUM(H129:H136)</f>
        <v>0</v>
      </c>
      <c r="I128" s="104">
        <f t="shared" si="0"/>
        <v>0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2:20" ht="12" customHeight="1">
      <c r="B129" s="190"/>
      <c r="C129" s="366" t="s">
        <v>315</v>
      </c>
      <c r="D129" s="366"/>
      <c r="E129" s="190"/>
      <c r="F129" s="172">
        <v>0</v>
      </c>
      <c r="G129" s="103">
        <v>0</v>
      </c>
      <c r="H129" s="103">
        <f t="shared" si="0"/>
        <v>0</v>
      </c>
      <c r="I129" s="104">
        <f t="shared" si="0"/>
        <v>0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2:20" ht="12" customHeight="1">
      <c r="B130" s="190"/>
      <c r="C130" s="366" t="s">
        <v>59</v>
      </c>
      <c r="D130" s="366"/>
      <c r="E130" s="190"/>
      <c r="F130" s="172">
        <v>0</v>
      </c>
      <c r="G130" s="103">
        <v>0</v>
      </c>
      <c r="H130" s="103">
        <f t="shared" si="0"/>
        <v>0</v>
      </c>
      <c r="I130" s="104">
        <f t="shared" si="0"/>
        <v>0</v>
      </c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2:20" ht="12" customHeight="1">
      <c r="B131" s="190"/>
      <c r="C131" s="366" t="s">
        <v>477</v>
      </c>
      <c r="D131" s="379"/>
      <c r="E131" s="190"/>
      <c r="F131" s="172">
        <v>5</v>
      </c>
      <c r="G131" s="103">
        <v>5</v>
      </c>
      <c r="H131" s="103">
        <f t="shared" si="0"/>
        <v>0</v>
      </c>
      <c r="I131" s="104">
        <f t="shared" si="0"/>
        <v>0</v>
      </c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2:20" ht="12" customHeight="1">
      <c r="B132" s="190"/>
      <c r="C132" s="366" t="s">
        <v>478</v>
      </c>
      <c r="D132" s="379"/>
      <c r="E132" s="190"/>
      <c r="F132" s="172">
        <v>0</v>
      </c>
      <c r="G132" s="103">
        <v>0</v>
      </c>
      <c r="H132" s="103">
        <f t="shared" si="0"/>
        <v>0</v>
      </c>
      <c r="I132" s="104">
        <f t="shared" si="0"/>
        <v>0</v>
      </c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2:20" ht="12" customHeight="1">
      <c r="B133" s="190"/>
      <c r="C133" s="366" t="s">
        <v>316</v>
      </c>
      <c r="D133" s="366"/>
      <c r="E133" s="190"/>
      <c r="F133" s="172">
        <v>0</v>
      </c>
      <c r="G133" s="103">
        <v>0</v>
      </c>
      <c r="H133" s="103">
        <f t="shared" si="0"/>
        <v>0</v>
      </c>
      <c r="I133" s="104">
        <f t="shared" si="0"/>
        <v>0</v>
      </c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2:20" ht="12" customHeight="1">
      <c r="B134" s="190"/>
      <c r="C134" s="376" t="s">
        <v>479</v>
      </c>
      <c r="D134" s="377"/>
      <c r="E134" s="190"/>
      <c r="F134" s="172">
        <v>0</v>
      </c>
      <c r="G134" s="103">
        <v>0</v>
      </c>
      <c r="H134" s="103">
        <f t="shared" si="0"/>
        <v>0</v>
      </c>
      <c r="I134" s="104">
        <f t="shared" si="0"/>
        <v>0</v>
      </c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2" customHeight="1">
      <c r="A135" s="43"/>
      <c r="B135" s="188"/>
      <c r="C135" s="370" t="s">
        <v>435</v>
      </c>
      <c r="D135" s="370"/>
      <c r="E135" s="188"/>
      <c r="F135" s="174">
        <v>0</v>
      </c>
      <c r="G135" s="105">
        <v>0</v>
      </c>
      <c r="H135" s="111">
        <v>0</v>
      </c>
      <c r="I135" s="112">
        <v>0</v>
      </c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6:20" ht="16.5" customHeight="1">
      <c r="F136" s="13"/>
      <c r="G136" s="13"/>
      <c r="I136" s="121" t="s">
        <v>60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</sheetData>
  <sheetProtection/>
  <mergeCells count="82">
    <mergeCell ref="C132:D132"/>
    <mergeCell ref="C133:D133"/>
    <mergeCell ref="B107:D107"/>
    <mergeCell ref="C110:D110"/>
    <mergeCell ref="C115:D115"/>
    <mergeCell ref="C130:D130"/>
    <mergeCell ref="C131:D131"/>
    <mergeCell ref="C125:D125"/>
    <mergeCell ref="B127:D127"/>
    <mergeCell ref="C129:D129"/>
    <mergeCell ref="B60:B101"/>
    <mergeCell ref="C86:D86"/>
    <mergeCell ref="C104:D104"/>
    <mergeCell ref="B105:D105"/>
    <mergeCell ref="C94:D94"/>
    <mergeCell ref="C97:D97"/>
    <mergeCell ref="C103:D103"/>
    <mergeCell ref="B102:D102"/>
    <mergeCell ref="C134:D134"/>
    <mergeCell ref="C135:D135"/>
    <mergeCell ref="B114:D114"/>
    <mergeCell ref="C117:D117"/>
    <mergeCell ref="D121:E121"/>
    <mergeCell ref="B123:D123"/>
    <mergeCell ref="C124:D124"/>
    <mergeCell ref="C126:D126"/>
    <mergeCell ref="C122:D122"/>
    <mergeCell ref="C128:D128"/>
    <mergeCell ref="C26:D26"/>
    <mergeCell ref="C29:D29"/>
    <mergeCell ref="C8:D8"/>
    <mergeCell ref="C9:D9"/>
    <mergeCell ref="C11:D11"/>
    <mergeCell ref="C10:D10"/>
    <mergeCell ref="C24:D24"/>
    <mergeCell ref="C20:D20"/>
    <mergeCell ref="C17:D17"/>
    <mergeCell ref="B23:D23"/>
    <mergeCell ref="B3:D3"/>
    <mergeCell ref="B4:D4"/>
    <mergeCell ref="B5:D5"/>
    <mergeCell ref="C6:D6"/>
    <mergeCell ref="C12:D12"/>
    <mergeCell ref="C25:D25"/>
    <mergeCell ref="C7:D7"/>
    <mergeCell ref="B13:D13"/>
    <mergeCell ref="C14:D14"/>
    <mergeCell ref="C44:D44"/>
    <mergeCell ref="C27:D27"/>
    <mergeCell ref="C28:D28"/>
    <mergeCell ref="C31:D31"/>
    <mergeCell ref="C34:D34"/>
    <mergeCell ref="C47:D47"/>
    <mergeCell ref="C30:D30"/>
    <mergeCell ref="C45:D45"/>
    <mergeCell ref="C46:D46"/>
    <mergeCell ref="B39:D39"/>
    <mergeCell ref="B57:D57"/>
    <mergeCell ref="C41:D41"/>
    <mergeCell ref="C49:D49"/>
    <mergeCell ref="B58:D58"/>
    <mergeCell ref="C59:D59"/>
    <mergeCell ref="C48:D48"/>
    <mergeCell ref="C50:D50"/>
    <mergeCell ref="C51:D51"/>
    <mergeCell ref="C53:D53"/>
    <mergeCell ref="C52:D52"/>
    <mergeCell ref="C35:D35"/>
    <mergeCell ref="C32:D32"/>
    <mergeCell ref="C33:D33"/>
    <mergeCell ref="C43:D43"/>
    <mergeCell ref="C38:D38"/>
    <mergeCell ref="C37:D37"/>
    <mergeCell ref="C42:D42"/>
    <mergeCell ref="C40:D40"/>
    <mergeCell ref="C36:D36"/>
    <mergeCell ref="C106:D106"/>
    <mergeCell ref="C108:D108"/>
    <mergeCell ref="C109:D109"/>
    <mergeCell ref="C111:D111"/>
    <mergeCell ref="B112:D112"/>
    <mergeCell ref="C113:D113"/>
  </mergeCells>
  <printOptions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="98" zoomScaleSheetLayoutView="98" zoomScalePageLayoutView="0" workbookViewId="0" topLeftCell="A1">
      <selection activeCell="X30" sqref="X30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6" t="s">
        <v>61</v>
      </c>
    </row>
    <row r="2" ht="18.75" customHeight="1">
      <c r="B2" s="1" t="s">
        <v>352</v>
      </c>
    </row>
    <row r="3" spans="2:12" ht="13.5" customHeight="1">
      <c r="B3" s="13"/>
      <c r="C3" s="13"/>
      <c r="D3" s="13"/>
      <c r="E3" s="13"/>
      <c r="F3" s="13"/>
      <c r="G3" s="13"/>
      <c r="H3" s="13"/>
      <c r="I3" s="13"/>
      <c r="J3" s="13"/>
      <c r="K3" s="390" t="str">
        <f>'1(1) 試験検査の実施件数'!P4</f>
        <v>令和3年度</v>
      </c>
      <c r="L3" s="390"/>
    </row>
    <row r="4" spans="1:12" ht="27.75" customHeight="1">
      <c r="A4" s="92"/>
      <c r="B4" s="391" t="s">
        <v>353</v>
      </c>
      <c r="C4" s="391"/>
      <c r="D4" s="391"/>
      <c r="E4" s="391"/>
      <c r="F4" s="391"/>
      <c r="G4" s="369" t="s">
        <v>354</v>
      </c>
      <c r="H4" s="391"/>
      <c r="I4" s="392"/>
      <c r="J4" s="391" t="s">
        <v>355</v>
      </c>
      <c r="K4" s="391"/>
      <c r="L4" s="391"/>
    </row>
    <row r="5" spans="1:12" s="10" customFormat="1" ht="27.75" customHeight="1">
      <c r="A5" s="86"/>
      <c r="B5" s="393" t="s">
        <v>175</v>
      </c>
      <c r="C5" s="393"/>
      <c r="D5" s="393"/>
      <c r="E5" s="393"/>
      <c r="F5" s="86"/>
      <c r="G5" s="394">
        <f>SUM(G6:H11)</f>
        <v>367</v>
      </c>
      <c r="H5" s="395">
        <f>SUM(H6:H13)</f>
        <v>0</v>
      </c>
      <c r="I5" s="220"/>
      <c r="J5" s="396">
        <f>SUM(J6:K11)</f>
        <v>3426</v>
      </c>
      <c r="K5" s="397">
        <f>SUM(K6:K13)</f>
        <v>0</v>
      </c>
      <c r="L5" s="135"/>
    </row>
    <row r="6" spans="1:12" ht="25.5" customHeight="1">
      <c r="A6" s="10"/>
      <c r="B6" s="367" t="s">
        <v>356</v>
      </c>
      <c r="C6" s="367"/>
      <c r="D6" s="367"/>
      <c r="E6" s="367"/>
      <c r="F6" s="13"/>
      <c r="G6" s="384">
        <v>240</v>
      </c>
      <c r="H6" s="385"/>
      <c r="I6" s="98"/>
      <c r="J6" s="386">
        <v>1008</v>
      </c>
      <c r="K6" s="387"/>
      <c r="L6" s="136"/>
    </row>
    <row r="7" spans="1:12" s="10" customFormat="1" ht="25.5" customHeight="1">
      <c r="A7" s="1"/>
      <c r="B7" s="366" t="s">
        <v>350</v>
      </c>
      <c r="C7" s="366"/>
      <c r="D7" s="366"/>
      <c r="E7" s="366"/>
      <c r="F7" s="13"/>
      <c r="G7" s="384">
        <v>3</v>
      </c>
      <c r="H7" s="385"/>
      <c r="I7" s="98"/>
      <c r="J7" s="386">
        <v>30</v>
      </c>
      <c r="K7" s="387"/>
      <c r="L7" s="137"/>
    </row>
    <row r="8" spans="1:12" ht="25.5" customHeight="1">
      <c r="A8" s="10"/>
      <c r="B8" s="366" t="s">
        <v>357</v>
      </c>
      <c r="C8" s="366"/>
      <c r="D8" s="366"/>
      <c r="E8" s="366"/>
      <c r="F8" s="13"/>
      <c r="G8" s="384">
        <v>112</v>
      </c>
      <c r="H8" s="385"/>
      <c r="I8" s="98"/>
      <c r="J8" s="386">
        <v>2352</v>
      </c>
      <c r="K8" s="387"/>
      <c r="L8" s="137"/>
    </row>
    <row r="9" spans="1:12" s="10" customFormat="1" ht="25.5" customHeight="1">
      <c r="A9" s="1"/>
      <c r="B9" s="366" t="s">
        <v>351</v>
      </c>
      <c r="C9" s="366"/>
      <c r="D9" s="366"/>
      <c r="E9" s="366"/>
      <c r="F9" s="13"/>
      <c r="G9" s="384">
        <v>0</v>
      </c>
      <c r="H9" s="385"/>
      <c r="I9" s="98"/>
      <c r="J9" s="386">
        <v>0</v>
      </c>
      <c r="K9" s="387"/>
      <c r="L9" s="137"/>
    </row>
    <row r="10" spans="1:12" ht="25.5" customHeight="1">
      <c r="A10" s="10"/>
      <c r="B10" s="366" t="s">
        <v>358</v>
      </c>
      <c r="C10" s="366"/>
      <c r="D10" s="366"/>
      <c r="E10" s="366"/>
      <c r="F10" s="13"/>
      <c r="G10" s="388">
        <v>0</v>
      </c>
      <c r="H10" s="389"/>
      <c r="I10" s="98"/>
      <c r="J10" s="388">
        <v>0</v>
      </c>
      <c r="K10" s="389"/>
      <c r="L10" s="137"/>
    </row>
    <row r="11" spans="1:14" s="10" customFormat="1" ht="25.5" customHeight="1">
      <c r="A11" s="43"/>
      <c r="B11" s="370" t="s">
        <v>378</v>
      </c>
      <c r="C11" s="370"/>
      <c r="D11" s="370"/>
      <c r="E11" s="370"/>
      <c r="F11" s="43"/>
      <c r="G11" s="380">
        <v>12</v>
      </c>
      <c r="H11" s="381"/>
      <c r="I11" s="133"/>
      <c r="J11" s="382">
        <v>36</v>
      </c>
      <c r="K11" s="383"/>
      <c r="L11" s="138"/>
      <c r="N11" s="122"/>
    </row>
    <row r="12" ht="27" customHeight="1"/>
    <row r="13" s="10" customFormat="1" ht="27" customHeight="1"/>
    <row r="14" ht="27" customHeight="1"/>
    <row r="15" s="10" customFormat="1" ht="27" customHeight="1"/>
    <row r="16" ht="27" customHeight="1"/>
    <row r="17" s="10" customFormat="1" ht="27" customHeight="1"/>
    <row r="18" ht="27" customHeight="1"/>
    <row r="19" s="10" customFormat="1" ht="27" customHeight="1"/>
    <row r="20" ht="27" customHeight="1"/>
    <row r="21" s="10" customFormat="1" ht="27" customHeight="1"/>
    <row r="22" ht="27" customHeight="1"/>
    <row r="23" s="10" customFormat="1" ht="27" customHeight="1"/>
    <row r="24" s="9" customFormat="1" ht="16.5" customHeight="1"/>
  </sheetData>
  <sheetProtection/>
  <mergeCells count="25">
    <mergeCell ref="K3:L3"/>
    <mergeCell ref="B4:F4"/>
    <mergeCell ref="G4:I4"/>
    <mergeCell ref="J4:L4"/>
    <mergeCell ref="B5:E5"/>
    <mergeCell ref="G5:H5"/>
    <mergeCell ref="J5:K5"/>
    <mergeCell ref="G10:H10"/>
    <mergeCell ref="J10:K10"/>
    <mergeCell ref="B6:E6"/>
    <mergeCell ref="G6:H6"/>
    <mergeCell ref="J6:K6"/>
    <mergeCell ref="B7:E7"/>
    <mergeCell ref="G7:H7"/>
    <mergeCell ref="J7:K7"/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0"/>
  <sheetViews>
    <sheetView view="pageBreakPreview" zoomScaleSheetLayoutView="100" zoomScalePageLayoutView="0" workbookViewId="0" topLeftCell="A6">
      <selection activeCell="N20" sqref="N20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289</v>
      </c>
      <c r="B1" s="155"/>
      <c r="C1" s="155"/>
      <c r="D1" s="155"/>
      <c r="E1" s="155"/>
      <c r="G1" s="155"/>
    </row>
    <row r="2" spans="1:11" ht="13.5" customHeight="1">
      <c r="A2" s="13"/>
      <c r="B2" s="13"/>
      <c r="C2" s="141"/>
      <c r="D2" s="141"/>
      <c r="E2" s="141"/>
      <c r="F2" s="141"/>
      <c r="G2" s="141"/>
      <c r="H2" s="13"/>
      <c r="I2" s="13"/>
      <c r="J2" s="13"/>
      <c r="K2" s="124" t="s">
        <v>507</v>
      </c>
    </row>
    <row r="3" spans="1:11" ht="27" customHeight="1">
      <c r="A3" s="92"/>
      <c r="B3" s="404" t="s">
        <v>115</v>
      </c>
      <c r="C3" s="405"/>
      <c r="D3" s="363"/>
      <c r="E3" s="128"/>
      <c r="F3" s="41" t="s">
        <v>73</v>
      </c>
      <c r="G3" s="129"/>
      <c r="H3" s="404" t="s">
        <v>115</v>
      </c>
      <c r="I3" s="363"/>
      <c r="J3" s="128"/>
      <c r="K3" s="41" t="s">
        <v>73</v>
      </c>
    </row>
    <row r="4" spans="1:11" ht="24" customHeight="1">
      <c r="A4" s="93"/>
      <c r="B4" s="406" t="s">
        <v>74</v>
      </c>
      <c r="C4" s="407"/>
      <c r="D4" s="408"/>
      <c r="E4" s="130"/>
      <c r="F4" s="409">
        <f>F6+K4+K9+K14+K18+K25</f>
        <v>3426</v>
      </c>
      <c r="G4" s="139"/>
      <c r="H4" s="403" t="s">
        <v>350</v>
      </c>
      <c r="I4" s="403"/>
      <c r="J4" s="4"/>
      <c r="K4" s="110">
        <f>SUM(K5:K8)</f>
        <v>30</v>
      </c>
    </row>
    <row r="5" spans="1:11" ht="24" customHeight="1">
      <c r="A5" s="85"/>
      <c r="B5" s="406"/>
      <c r="C5" s="407"/>
      <c r="D5" s="408"/>
      <c r="E5" s="131"/>
      <c r="F5" s="409"/>
      <c r="G5" s="139"/>
      <c r="H5" s="201"/>
      <c r="I5" s="4" t="s">
        <v>436</v>
      </c>
      <c r="J5" s="4"/>
      <c r="K5" s="110">
        <v>3</v>
      </c>
    </row>
    <row r="6" spans="1:11" ht="24" customHeight="1">
      <c r="A6" s="13"/>
      <c r="B6" s="410" t="s">
        <v>356</v>
      </c>
      <c r="C6" s="367"/>
      <c r="D6" s="367"/>
      <c r="E6" s="126"/>
      <c r="F6" s="104">
        <f>SUM(F7:F27)</f>
        <v>1008</v>
      </c>
      <c r="G6" s="46"/>
      <c r="H6" s="140"/>
      <c r="I6" s="4" t="s">
        <v>5</v>
      </c>
      <c r="J6" s="4"/>
      <c r="K6" s="110">
        <v>3</v>
      </c>
    </row>
    <row r="7" spans="2:13" ht="24" customHeight="1">
      <c r="B7" s="401"/>
      <c r="C7" s="312" t="s">
        <v>393</v>
      </c>
      <c r="D7" s="402"/>
      <c r="E7" s="126"/>
      <c r="F7" s="104">
        <v>48</v>
      </c>
      <c r="G7" s="46"/>
      <c r="H7" s="140"/>
      <c r="I7" s="4" t="s">
        <v>359</v>
      </c>
      <c r="J7" s="4"/>
      <c r="K7" s="110">
        <v>15</v>
      </c>
      <c r="M7" s="48"/>
    </row>
    <row r="8" spans="2:11" ht="24" customHeight="1">
      <c r="B8" s="401"/>
      <c r="C8" s="312" t="s">
        <v>437</v>
      </c>
      <c r="D8" s="312"/>
      <c r="E8" s="4"/>
      <c r="F8" s="110">
        <v>48</v>
      </c>
      <c r="G8" s="98"/>
      <c r="H8" s="140"/>
      <c r="I8" s="4" t="s">
        <v>361</v>
      </c>
      <c r="J8" s="4"/>
      <c r="K8" s="110">
        <v>9</v>
      </c>
    </row>
    <row r="9" spans="2:11" ht="24" customHeight="1">
      <c r="B9" s="401"/>
      <c r="C9" s="312" t="s">
        <v>360</v>
      </c>
      <c r="D9" s="312"/>
      <c r="E9" s="4"/>
      <c r="F9" s="110">
        <v>48</v>
      </c>
      <c r="G9" s="98"/>
      <c r="H9" s="403" t="s">
        <v>357</v>
      </c>
      <c r="I9" s="403"/>
      <c r="J9" s="4"/>
      <c r="K9" s="110">
        <f>SUM(K10:K13)</f>
        <v>2352</v>
      </c>
    </row>
    <row r="10" spans="2:11" ht="24" customHeight="1">
      <c r="B10" s="401"/>
      <c r="C10" s="312" t="s">
        <v>438</v>
      </c>
      <c r="D10" s="312"/>
      <c r="E10" s="126"/>
      <c r="F10" s="110">
        <v>48</v>
      </c>
      <c r="G10" s="98"/>
      <c r="H10" s="201"/>
      <c r="I10" s="4" t="s">
        <v>362</v>
      </c>
      <c r="J10" s="4"/>
      <c r="K10" s="110">
        <v>448</v>
      </c>
    </row>
    <row r="11" spans="2:11" ht="24" customHeight="1">
      <c r="B11" s="118"/>
      <c r="C11" s="312" t="s">
        <v>439</v>
      </c>
      <c r="D11" s="312"/>
      <c r="E11" s="126"/>
      <c r="F11" s="110">
        <v>48</v>
      </c>
      <c r="G11" s="98"/>
      <c r="H11" s="140"/>
      <c r="I11" s="4" t="s">
        <v>473</v>
      </c>
      <c r="J11" s="4"/>
      <c r="K11" s="110">
        <v>1680</v>
      </c>
    </row>
    <row r="12" spans="2:11" ht="24" customHeight="1">
      <c r="B12" s="400"/>
      <c r="C12" s="312" t="s">
        <v>440</v>
      </c>
      <c r="D12" s="312"/>
      <c r="E12" s="127"/>
      <c r="F12" s="110">
        <v>48</v>
      </c>
      <c r="G12" s="98"/>
      <c r="H12" s="140"/>
      <c r="I12" s="4" t="s">
        <v>363</v>
      </c>
      <c r="J12" s="4"/>
      <c r="K12" s="110">
        <v>168</v>
      </c>
    </row>
    <row r="13" spans="2:11" ht="24" customHeight="1">
      <c r="B13" s="400"/>
      <c r="C13" s="312" t="s">
        <v>441</v>
      </c>
      <c r="D13" s="312"/>
      <c r="E13" s="4"/>
      <c r="F13" s="110">
        <v>48</v>
      </c>
      <c r="G13" s="98"/>
      <c r="H13" s="140"/>
      <c r="I13" s="312" t="s">
        <v>442</v>
      </c>
      <c r="J13" s="312"/>
      <c r="K13" s="110">
        <v>56</v>
      </c>
    </row>
    <row r="14" spans="2:11" ht="24" customHeight="1">
      <c r="B14" s="400"/>
      <c r="C14" s="312" t="s">
        <v>443</v>
      </c>
      <c r="D14" s="312"/>
      <c r="E14" s="4"/>
      <c r="F14" s="110">
        <v>48</v>
      </c>
      <c r="G14" s="98"/>
      <c r="H14" s="367" t="s">
        <v>351</v>
      </c>
      <c r="I14" s="367"/>
      <c r="J14" s="4"/>
      <c r="K14" s="110">
        <f>SUM(K15:K17)</f>
        <v>0</v>
      </c>
    </row>
    <row r="15" spans="2:11" ht="24" customHeight="1">
      <c r="B15" s="400"/>
      <c r="C15" s="312" t="s">
        <v>444</v>
      </c>
      <c r="D15" s="312"/>
      <c r="E15" s="126"/>
      <c r="F15" s="110">
        <v>48</v>
      </c>
      <c r="G15" s="98"/>
      <c r="H15" s="13"/>
      <c r="I15" s="4" t="s">
        <v>445</v>
      </c>
      <c r="J15" s="4"/>
      <c r="K15" s="110">
        <v>0</v>
      </c>
    </row>
    <row r="16" spans="2:11" ht="24" customHeight="1">
      <c r="B16" s="400"/>
      <c r="C16" s="312" t="s">
        <v>446</v>
      </c>
      <c r="D16" s="312"/>
      <c r="E16" s="126"/>
      <c r="F16" s="110">
        <v>48</v>
      </c>
      <c r="G16" s="98"/>
      <c r="H16" s="140"/>
      <c r="I16" s="4" t="s">
        <v>447</v>
      </c>
      <c r="J16" s="4"/>
      <c r="K16" s="110">
        <v>0</v>
      </c>
    </row>
    <row r="17" spans="2:11" ht="24" customHeight="1">
      <c r="B17" s="400"/>
      <c r="C17" s="312" t="s">
        <v>3</v>
      </c>
      <c r="D17" s="312"/>
      <c r="E17" s="126"/>
      <c r="F17" s="110">
        <v>48</v>
      </c>
      <c r="G17" s="98"/>
      <c r="H17" s="140"/>
      <c r="I17" s="4" t="s">
        <v>448</v>
      </c>
      <c r="J17" s="13"/>
      <c r="K17" s="110">
        <v>0</v>
      </c>
    </row>
    <row r="18" spans="2:11" ht="24" customHeight="1">
      <c r="B18" s="400"/>
      <c r="C18" s="312" t="s">
        <v>449</v>
      </c>
      <c r="D18" s="312"/>
      <c r="E18" s="126"/>
      <c r="F18" s="110">
        <v>48</v>
      </c>
      <c r="G18" s="98"/>
      <c r="H18" s="367" t="s">
        <v>358</v>
      </c>
      <c r="I18" s="398"/>
      <c r="J18" s="13"/>
      <c r="K18" s="110">
        <f>SUM(K19:K24)</f>
        <v>0</v>
      </c>
    </row>
    <row r="19" spans="2:11" ht="24" customHeight="1">
      <c r="B19" s="400"/>
      <c r="C19" s="312" t="s">
        <v>450</v>
      </c>
      <c r="D19" s="312"/>
      <c r="E19" s="126"/>
      <c r="F19" s="110">
        <v>48</v>
      </c>
      <c r="G19" s="98"/>
      <c r="H19" s="13"/>
      <c r="I19" s="4" t="s">
        <v>393</v>
      </c>
      <c r="J19" s="4"/>
      <c r="K19" s="110">
        <v>0</v>
      </c>
    </row>
    <row r="20" spans="2:11" ht="24" customHeight="1">
      <c r="B20" s="400"/>
      <c r="C20" s="312" t="s">
        <v>451</v>
      </c>
      <c r="D20" s="312"/>
      <c r="E20" s="126"/>
      <c r="F20" s="110">
        <v>48</v>
      </c>
      <c r="G20" s="98"/>
      <c r="H20" s="141"/>
      <c r="I20" s="4" t="s">
        <v>450</v>
      </c>
      <c r="J20" s="4"/>
      <c r="K20" s="110">
        <v>0</v>
      </c>
    </row>
    <row r="21" spans="2:11" ht="24" customHeight="1">
      <c r="B21" s="400"/>
      <c r="C21" s="312" t="s">
        <v>126</v>
      </c>
      <c r="D21" s="312"/>
      <c r="E21" s="126"/>
      <c r="F21" s="110">
        <v>48</v>
      </c>
      <c r="G21" s="98"/>
      <c r="H21" s="141"/>
      <c r="I21" s="4" t="s">
        <v>452</v>
      </c>
      <c r="J21" s="142"/>
      <c r="K21" s="110">
        <v>0</v>
      </c>
    </row>
    <row r="22" spans="2:11" ht="24" customHeight="1">
      <c r="B22" s="123"/>
      <c r="C22" s="314" t="s">
        <v>453</v>
      </c>
      <c r="D22" s="314"/>
      <c r="E22" s="125"/>
      <c r="F22" s="110">
        <v>48</v>
      </c>
      <c r="G22" s="98"/>
      <c r="H22" s="123"/>
      <c r="I22" s="66" t="s">
        <v>454</v>
      </c>
      <c r="J22" s="4"/>
      <c r="K22" s="110">
        <v>0</v>
      </c>
    </row>
    <row r="23" spans="2:11" ht="24" customHeight="1">
      <c r="B23" s="312"/>
      <c r="C23" s="314" t="s">
        <v>455</v>
      </c>
      <c r="D23" s="314"/>
      <c r="E23" s="5"/>
      <c r="F23" s="110">
        <v>48</v>
      </c>
      <c r="G23" s="98"/>
      <c r="H23" s="142"/>
      <c r="I23" s="4" t="s">
        <v>456</v>
      </c>
      <c r="J23" s="4"/>
      <c r="K23" s="110">
        <v>0</v>
      </c>
    </row>
    <row r="24" spans="2:11" ht="24" customHeight="1">
      <c r="B24" s="399"/>
      <c r="C24" s="312" t="s">
        <v>457</v>
      </c>
      <c r="D24" s="312"/>
      <c r="E24" s="4"/>
      <c r="F24" s="110">
        <v>48</v>
      </c>
      <c r="G24" s="98"/>
      <c r="H24" s="142"/>
      <c r="I24" s="4" t="s">
        <v>458</v>
      </c>
      <c r="J24" s="4"/>
      <c r="K24" s="110">
        <v>0</v>
      </c>
    </row>
    <row r="25" spans="2:11" ht="24" customHeight="1">
      <c r="B25" s="399"/>
      <c r="C25" s="312" t="s">
        <v>364</v>
      </c>
      <c r="D25" s="312"/>
      <c r="E25" s="141"/>
      <c r="F25" s="110">
        <v>48</v>
      </c>
      <c r="G25" s="98"/>
      <c r="H25" s="367" t="s">
        <v>378</v>
      </c>
      <c r="I25" s="367"/>
      <c r="J25" s="4"/>
      <c r="K25" s="110">
        <f>SUM(K26:K27)</f>
        <v>36</v>
      </c>
    </row>
    <row r="26" spans="2:11" ht="24" customHeight="1">
      <c r="B26" s="192"/>
      <c r="C26" s="367" t="s">
        <v>459</v>
      </c>
      <c r="D26" s="367"/>
      <c r="E26" s="141"/>
      <c r="F26" s="110">
        <v>48</v>
      </c>
      <c r="G26" s="98"/>
      <c r="H26" s="209"/>
      <c r="I26" s="367" t="s">
        <v>460</v>
      </c>
      <c r="J26" s="367"/>
      <c r="K26" s="110">
        <v>18</v>
      </c>
    </row>
    <row r="27" spans="1:11" ht="24" customHeight="1">
      <c r="A27" s="43"/>
      <c r="B27" s="202"/>
      <c r="C27" s="370" t="s">
        <v>497</v>
      </c>
      <c r="D27" s="370"/>
      <c r="E27" s="203"/>
      <c r="F27" s="112">
        <v>48</v>
      </c>
      <c r="G27" s="133"/>
      <c r="H27" s="210"/>
      <c r="I27" s="370" t="s">
        <v>461</v>
      </c>
      <c r="J27" s="370"/>
      <c r="K27" s="112">
        <v>18</v>
      </c>
    </row>
    <row r="28" spans="1:11" s="9" customFormat="1" ht="21.75" customHeight="1">
      <c r="A28" s="88"/>
      <c r="B28" s="132"/>
      <c r="C28" s="87"/>
      <c r="D28" s="99"/>
      <c r="E28" s="99"/>
      <c r="F28" s="87"/>
      <c r="G28" s="87"/>
      <c r="H28" s="87"/>
      <c r="I28" s="87"/>
      <c r="J28" s="87"/>
      <c r="K28" s="124" t="s">
        <v>6</v>
      </c>
    </row>
    <row r="29" spans="2:11" ht="13.5">
      <c r="B29" s="3"/>
      <c r="C29" s="3"/>
      <c r="D29" s="12"/>
      <c r="E29" s="12"/>
      <c r="F29" s="3"/>
      <c r="G29" s="3"/>
      <c r="H29" s="3"/>
      <c r="I29" s="3"/>
      <c r="J29" s="3"/>
      <c r="K29" s="3"/>
    </row>
    <row r="30" spans="2:11" ht="13.5">
      <c r="B30" s="3"/>
      <c r="C30" s="3"/>
      <c r="D30" s="12"/>
      <c r="E30" s="12"/>
      <c r="F30" s="3"/>
      <c r="G30" s="3"/>
      <c r="H30" s="3"/>
      <c r="I30" s="3"/>
      <c r="J30" s="3"/>
      <c r="K30" s="3"/>
    </row>
    <row r="31" spans="2:11" ht="13.5">
      <c r="B31" s="3"/>
      <c r="C31" s="3"/>
      <c r="D31" s="12"/>
      <c r="E31" s="12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2"/>
      <c r="E32" s="12"/>
      <c r="F32" s="3"/>
      <c r="G32" s="3"/>
      <c r="H32" s="3"/>
      <c r="I32" s="3"/>
      <c r="J32" s="3"/>
      <c r="K32" s="3"/>
    </row>
    <row r="33" spans="2:11" ht="13.5">
      <c r="B33" s="3"/>
      <c r="C33" s="3"/>
      <c r="D33" s="12"/>
      <c r="E33" s="12"/>
      <c r="F33" s="3"/>
      <c r="G33" s="3"/>
      <c r="H33" s="3"/>
      <c r="I33" s="3"/>
      <c r="J33" s="3"/>
      <c r="K33" s="3"/>
    </row>
    <row r="34" spans="2:11" ht="13.5">
      <c r="B34" s="3"/>
      <c r="C34" s="3"/>
      <c r="D34" s="12"/>
      <c r="E34" s="12"/>
      <c r="F34" s="3"/>
      <c r="G34" s="3"/>
      <c r="H34" s="3"/>
      <c r="I34" s="3"/>
      <c r="J34" s="3"/>
      <c r="K34" s="3"/>
    </row>
    <row r="35" spans="2:11" ht="13.5">
      <c r="B35" s="3"/>
      <c r="C35" s="3"/>
      <c r="D35" s="12"/>
      <c r="E35" s="12"/>
      <c r="F35" s="3"/>
      <c r="G35" s="3"/>
      <c r="H35" s="3"/>
      <c r="I35" s="3"/>
      <c r="J35" s="3"/>
      <c r="K35" s="3"/>
    </row>
    <row r="36" spans="2:11" ht="13.5">
      <c r="B36" s="3"/>
      <c r="C36" s="3"/>
      <c r="D36" s="12"/>
      <c r="E36" s="12"/>
      <c r="F36" s="3"/>
      <c r="G36" s="3"/>
      <c r="H36" s="3"/>
      <c r="I36" s="3"/>
      <c r="J36" s="3"/>
      <c r="K36" s="3"/>
    </row>
    <row r="37" spans="2:11" ht="13.5">
      <c r="B37" s="3"/>
      <c r="C37" s="3"/>
      <c r="D37" s="12"/>
      <c r="E37" s="12"/>
      <c r="F37" s="3"/>
      <c r="G37" s="3"/>
      <c r="H37" s="3"/>
      <c r="I37" s="3"/>
      <c r="J37" s="3"/>
      <c r="K37" s="3"/>
    </row>
    <row r="38" spans="2:11" ht="13.5">
      <c r="B38" s="3"/>
      <c r="C38" s="3"/>
      <c r="D38" s="12"/>
      <c r="E38" s="12"/>
      <c r="F38" s="3"/>
      <c r="G38" s="3"/>
      <c r="H38" s="3"/>
      <c r="I38" s="3"/>
      <c r="J38" s="3"/>
      <c r="K38" s="3"/>
    </row>
    <row r="39" spans="2:11" ht="13.5">
      <c r="B39" s="3"/>
      <c r="C39" s="3"/>
      <c r="D39" s="12"/>
      <c r="E39" s="12"/>
      <c r="F39" s="3"/>
      <c r="G39" s="3"/>
      <c r="H39" s="3"/>
      <c r="I39" s="3"/>
      <c r="J39" s="3"/>
      <c r="K39" s="3"/>
    </row>
    <row r="40" spans="2:11" ht="13.5">
      <c r="B40" s="3"/>
      <c r="C40" s="3"/>
      <c r="D40" s="12"/>
      <c r="E40" s="12"/>
      <c r="F40" s="3"/>
      <c r="G40" s="3"/>
      <c r="H40" s="3"/>
      <c r="I40" s="3"/>
      <c r="J40" s="3"/>
      <c r="K40" s="3"/>
    </row>
    <row r="41" spans="2:11" ht="13.5">
      <c r="B41" s="3"/>
      <c r="C41" s="3"/>
      <c r="D41" s="12"/>
      <c r="E41" s="12"/>
      <c r="F41" s="3"/>
      <c r="G41" s="3"/>
      <c r="H41" s="3"/>
      <c r="I41" s="3"/>
      <c r="J41" s="3"/>
      <c r="K41" s="3"/>
    </row>
    <row r="42" spans="2:11" ht="13.5">
      <c r="B42" s="3"/>
      <c r="C42" s="3"/>
      <c r="D42" s="12"/>
      <c r="E42" s="12"/>
      <c r="F42" s="3"/>
      <c r="G42" s="3"/>
      <c r="H42" s="3"/>
      <c r="I42" s="3"/>
      <c r="J42" s="3"/>
      <c r="K42" s="3"/>
    </row>
    <row r="43" spans="2:11" ht="13.5">
      <c r="B43" s="3"/>
      <c r="C43" s="3"/>
      <c r="D43" s="12"/>
      <c r="E43" s="12"/>
      <c r="F43" s="3"/>
      <c r="G43" s="3"/>
      <c r="H43" s="3"/>
      <c r="I43" s="3"/>
      <c r="J43" s="3"/>
      <c r="K43" s="3"/>
    </row>
    <row r="44" spans="2:11" ht="13.5">
      <c r="B44" s="3"/>
      <c r="C44" s="3"/>
      <c r="D44" s="12"/>
      <c r="E44" s="12"/>
      <c r="F44" s="3"/>
      <c r="G44" s="3"/>
      <c r="H44" s="3"/>
      <c r="I44" s="3"/>
      <c r="J44" s="3"/>
      <c r="K44" s="3"/>
    </row>
    <row r="45" spans="2:11" ht="13.5">
      <c r="B45" s="3"/>
      <c r="C45" s="3"/>
      <c r="D45" s="12"/>
      <c r="E45" s="12"/>
      <c r="F45" s="3"/>
      <c r="G45" s="3"/>
      <c r="H45" s="3"/>
      <c r="I45" s="3"/>
      <c r="J45" s="3"/>
      <c r="K45" s="3"/>
    </row>
    <row r="46" spans="2:11" ht="13.5">
      <c r="B46" s="3"/>
      <c r="C46" s="3"/>
      <c r="D46" s="12"/>
      <c r="E46" s="12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H9:I9"/>
    <mergeCell ref="B3:D3"/>
    <mergeCell ref="H3:I3"/>
    <mergeCell ref="B4:D5"/>
    <mergeCell ref="F4:F5"/>
    <mergeCell ref="B6:D6"/>
    <mergeCell ref="H4:I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view="pageBreakPreview" zoomScale="93" zoomScaleSheetLayoutView="93" zoomScalePageLayoutView="0" workbookViewId="0" topLeftCell="A1">
      <selection activeCell="X30" sqref="X30"/>
    </sheetView>
  </sheetViews>
  <sheetFormatPr defaultColWidth="9.00390625" defaultRowHeight="13.5"/>
  <cols>
    <col min="1" max="1" width="11.875" style="1" customWidth="1"/>
    <col min="2" max="2" width="6.50390625" style="8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6" t="s">
        <v>7</v>
      </c>
      <c r="B1" s="7"/>
    </row>
    <row r="2" ht="18.75" customHeight="1">
      <c r="A2" s="1" t="s">
        <v>288</v>
      </c>
    </row>
    <row r="3" ht="13.5" customHeight="1">
      <c r="O3" s="14" t="s">
        <v>501</v>
      </c>
    </row>
    <row r="4" spans="1:15" ht="37.5" customHeight="1">
      <c r="A4" s="319" t="s">
        <v>8</v>
      </c>
      <c r="B4" s="411"/>
      <c r="C4" s="40" t="s">
        <v>62</v>
      </c>
      <c r="D4" s="42" t="s">
        <v>498</v>
      </c>
      <c r="E4" s="42" t="s">
        <v>63</v>
      </c>
      <c r="F4" s="42" t="s">
        <v>64</v>
      </c>
      <c r="G4" s="42" t="s">
        <v>65</v>
      </c>
      <c r="H4" s="42" t="s">
        <v>66</v>
      </c>
      <c r="I4" s="42" t="s">
        <v>67</v>
      </c>
      <c r="J4" s="42" t="s">
        <v>68</v>
      </c>
      <c r="K4" s="42" t="s">
        <v>69</v>
      </c>
      <c r="L4" s="42" t="s">
        <v>70</v>
      </c>
      <c r="M4" s="42" t="s">
        <v>499</v>
      </c>
      <c r="N4" s="42" t="s">
        <v>71</v>
      </c>
      <c r="O4" s="44" t="s">
        <v>72</v>
      </c>
    </row>
    <row r="5" spans="1:15" s="9" customFormat="1" ht="34.5" customHeight="1">
      <c r="A5" s="317" t="s">
        <v>75</v>
      </c>
      <c r="B5" s="127" t="s">
        <v>160</v>
      </c>
      <c r="C5" s="225">
        <f>SUM(D5:O5)</f>
        <v>185</v>
      </c>
      <c r="D5" s="225">
        <f>SUM(D7,D9,D11,D13,D15)</f>
        <v>8</v>
      </c>
      <c r="E5" s="225">
        <f>SUM(E7,E9,E11,E13,E15)</f>
        <v>23</v>
      </c>
      <c r="F5" s="225">
        <f aca="true" t="shared" si="0" ref="D5:O6">SUM(F7,F9,F11,F13,F15)</f>
        <v>9</v>
      </c>
      <c r="G5" s="225">
        <f t="shared" si="0"/>
        <v>13</v>
      </c>
      <c r="H5" s="225">
        <f t="shared" si="0"/>
        <v>25</v>
      </c>
      <c r="I5" s="225">
        <f t="shared" si="0"/>
        <v>17</v>
      </c>
      <c r="J5" s="225">
        <f t="shared" si="0"/>
        <v>10</v>
      </c>
      <c r="K5" s="225">
        <f t="shared" si="0"/>
        <v>29</v>
      </c>
      <c r="L5" s="225">
        <f t="shared" si="0"/>
        <v>13</v>
      </c>
      <c r="M5" s="225">
        <f>SUM(M7,M9,M11,M13,M15)</f>
        <v>16</v>
      </c>
      <c r="N5" s="225">
        <f t="shared" si="0"/>
        <v>16</v>
      </c>
      <c r="O5" s="226">
        <f t="shared" si="0"/>
        <v>6</v>
      </c>
    </row>
    <row r="6" spans="1:15" s="10" customFormat="1" ht="34.5" customHeight="1">
      <c r="A6" s="365"/>
      <c r="B6" s="212" t="s">
        <v>85</v>
      </c>
      <c r="C6" s="227">
        <f>SUM(D6:O6)</f>
        <v>1803</v>
      </c>
      <c r="D6" s="227">
        <f t="shared" si="0"/>
        <v>55</v>
      </c>
      <c r="E6" s="227">
        <f>SUM(E8,E10,E12,E14,E16)</f>
        <v>221</v>
      </c>
      <c r="F6" s="227">
        <f t="shared" si="0"/>
        <v>124</v>
      </c>
      <c r="G6" s="227">
        <f t="shared" si="0"/>
        <v>203</v>
      </c>
      <c r="H6" s="227">
        <f>SUM(H8,H10,H12,H14,H16)</f>
        <v>163</v>
      </c>
      <c r="I6" s="227">
        <f t="shared" si="0"/>
        <v>119</v>
      </c>
      <c r="J6" s="227">
        <f>SUM(J8,J10,J12,J14,J16)</f>
        <v>108</v>
      </c>
      <c r="K6" s="227">
        <f>SUM(K8,K10,K12,K14,K16)</f>
        <v>273</v>
      </c>
      <c r="L6" s="227">
        <f>SUM(L8,L10,L12,L14,L16)</f>
        <v>206</v>
      </c>
      <c r="M6" s="227">
        <f t="shared" si="0"/>
        <v>154</v>
      </c>
      <c r="N6" s="227">
        <f t="shared" si="0"/>
        <v>120</v>
      </c>
      <c r="O6" s="228">
        <f t="shared" si="0"/>
        <v>57</v>
      </c>
    </row>
    <row r="7" spans="1:16" s="9" customFormat="1" ht="34.5" customHeight="1">
      <c r="A7" s="317" t="s">
        <v>116</v>
      </c>
      <c r="B7" s="127" t="s">
        <v>160</v>
      </c>
      <c r="C7" s="229">
        <f>SUM(D7:O7)</f>
        <v>44</v>
      </c>
      <c r="D7" s="230">
        <v>1</v>
      </c>
      <c r="E7" s="230">
        <v>7</v>
      </c>
      <c r="F7" s="230">
        <v>1</v>
      </c>
      <c r="G7" s="230">
        <v>2</v>
      </c>
      <c r="H7" s="230">
        <v>6</v>
      </c>
      <c r="I7" s="230">
        <v>4</v>
      </c>
      <c r="J7" s="230">
        <v>1</v>
      </c>
      <c r="K7" s="230">
        <v>7</v>
      </c>
      <c r="L7" s="230">
        <v>3</v>
      </c>
      <c r="M7" s="230">
        <v>2</v>
      </c>
      <c r="N7" s="230">
        <v>8</v>
      </c>
      <c r="O7" s="231">
        <v>2</v>
      </c>
      <c r="P7" s="47"/>
    </row>
    <row r="8" spans="1:16" s="10" customFormat="1" ht="34.5" customHeight="1">
      <c r="A8" s="312"/>
      <c r="B8" s="127" t="s">
        <v>85</v>
      </c>
      <c r="C8" s="229">
        <f aca="true" t="shared" si="1" ref="C8:C16">SUM(D8:O8)</f>
        <v>386</v>
      </c>
      <c r="D8" s="230">
        <v>9</v>
      </c>
      <c r="E8" s="230">
        <v>65</v>
      </c>
      <c r="F8" s="230">
        <v>9</v>
      </c>
      <c r="G8" s="230">
        <v>18</v>
      </c>
      <c r="H8" s="230">
        <v>54</v>
      </c>
      <c r="I8" s="230">
        <v>38</v>
      </c>
      <c r="J8" s="230">
        <v>9</v>
      </c>
      <c r="K8" s="230">
        <v>51</v>
      </c>
      <c r="L8" s="230">
        <v>27</v>
      </c>
      <c r="M8" s="230">
        <v>20</v>
      </c>
      <c r="N8" s="230">
        <v>68</v>
      </c>
      <c r="O8" s="231">
        <v>18</v>
      </c>
      <c r="P8" s="47"/>
    </row>
    <row r="9" spans="1:16" s="9" customFormat="1" ht="34.5" customHeight="1">
      <c r="A9" s="314" t="s">
        <v>9</v>
      </c>
      <c r="B9" s="127" t="s">
        <v>160</v>
      </c>
      <c r="C9" s="229">
        <f t="shared" si="1"/>
        <v>24</v>
      </c>
      <c r="D9" s="230">
        <v>1</v>
      </c>
      <c r="E9" s="230">
        <v>3</v>
      </c>
      <c r="F9" s="230">
        <v>1</v>
      </c>
      <c r="G9" s="230">
        <v>3</v>
      </c>
      <c r="H9" s="230">
        <v>1</v>
      </c>
      <c r="I9" s="230">
        <v>3</v>
      </c>
      <c r="J9" s="230">
        <v>1</v>
      </c>
      <c r="K9" s="230">
        <v>0</v>
      </c>
      <c r="L9" s="230">
        <v>4</v>
      </c>
      <c r="M9" s="230">
        <v>3</v>
      </c>
      <c r="N9" s="230">
        <v>1</v>
      </c>
      <c r="O9" s="231">
        <v>3</v>
      </c>
      <c r="P9" s="47"/>
    </row>
    <row r="10" spans="1:16" s="10" customFormat="1" ht="34.5" customHeight="1">
      <c r="A10" s="314"/>
      <c r="B10" s="127" t="s">
        <v>85</v>
      </c>
      <c r="C10" s="229">
        <f t="shared" si="1"/>
        <v>261</v>
      </c>
      <c r="D10" s="230">
        <v>9</v>
      </c>
      <c r="E10" s="230">
        <v>35</v>
      </c>
      <c r="F10" s="230">
        <v>9</v>
      </c>
      <c r="G10" s="230">
        <v>34</v>
      </c>
      <c r="H10" s="230">
        <v>9</v>
      </c>
      <c r="I10" s="230">
        <v>35</v>
      </c>
      <c r="J10" s="230">
        <v>9</v>
      </c>
      <c r="K10" s="230">
        <v>0</v>
      </c>
      <c r="L10" s="230">
        <v>43</v>
      </c>
      <c r="M10" s="230">
        <v>35</v>
      </c>
      <c r="N10" s="230">
        <v>9</v>
      </c>
      <c r="O10" s="231">
        <v>34</v>
      </c>
      <c r="P10" s="47"/>
    </row>
    <row r="11" spans="1:16" s="9" customFormat="1" ht="34.5" customHeight="1">
      <c r="A11" s="412" t="s">
        <v>502</v>
      </c>
      <c r="B11" s="127" t="s">
        <v>160</v>
      </c>
      <c r="C11" s="229">
        <f t="shared" si="1"/>
        <v>103</v>
      </c>
      <c r="D11" s="230">
        <v>6</v>
      </c>
      <c r="E11" s="230">
        <v>11</v>
      </c>
      <c r="F11" s="230">
        <v>7</v>
      </c>
      <c r="G11" s="230">
        <v>8</v>
      </c>
      <c r="H11" s="230">
        <v>18</v>
      </c>
      <c r="I11" s="230">
        <v>8</v>
      </c>
      <c r="J11" s="230">
        <v>8</v>
      </c>
      <c r="K11" s="230">
        <v>15</v>
      </c>
      <c r="L11" s="230">
        <v>6</v>
      </c>
      <c r="M11" s="230">
        <v>8</v>
      </c>
      <c r="N11" s="230">
        <v>7</v>
      </c>
      <c r="O11" s="231">
        <v>1</v>
      </c>
      <c r="P11" s="47"/>
    </row>
    <row r="12" spans="1:16" s="10" customFormat="1" ht="34.5" customHeight="1">
      <c r="A12" s="412"/>
      <c r="B12" s="127" t="s">
        <v>85</v>
      </c>
      <c r="C12" s="229">
        <f t="shared" si="1"/>
        <v>1094</v>
      </c>
      <c r="D12" s="230">
        <v>37</v>
      </c>
      <c r="E12" s="230">
        <v>119</v>
      </c>
      <c r="F12" s="230">
        <v>106</v>
      </c>
      <c r="G12" s="230">
        <v>151</v>
      </c>
      <c r="H12" s="230">
        <v>100</v>
      </c>
      <c r="I12" s="230">
        <v>42</v>
      </c>
      <c r="J12" s="230">
        <v>90</v>
      </c>
      <c r="K12" s="230">
        <v>187</v>
      </c>
      <c r="L12" s="230">
        <v>136</v>
      </c>
      <c r="M12" s="230">
        <v>78</v>
      </c>
      <c r="N12" s="230">
        <v>43</v>
      </c>
      <c r="O12" s="231">
        <v>5</v>
      </c>
      <c r="P12" s="47"/>
    </row>
    <row r="13" spans="1:16" s="9" customFormat="1" ht="34.5" customHeight="1">
      <c r="A13" s="312" t="s">
        <v>119</v>
      </c>
      <c r="B13" s="127" t="s">
        <v>160</v>
      </c>
      <c r="C13" s="229">
        <f t="shared" si="1"/>
        <v>10</v>
      </c>
      <c r="D13" s="230">
        <v>0</v>
      </c>
      <c r="E13" s="230">
        <v>0</v>
      </c>
      <c r="F13" s="230">
        <v>0</v>
      </c>
      <c r="G13" s="230">
        <v>0</v>
      </c>
      <c r="H13" s="230">
        <v>0</v>
      </c>
      <c r="I13" s="230">
        <v>0</v>
      </c>
      <c r="J13" s="230">
        <v>0</v>
      </c>
      <c r="K13" s="230">
        <v>7</v>
      </c>
      <c r="L13" s="230">
        <v>0</v>
      </c>
      <c r="M13" s="230">
        <v>3</v>
      </c>
      <c r="N13" s="230">
        <v>0</v>
      </c>
      <c r="O13" s="232">
        <v>0</v>
      </c>
      <c r="P13" s="47"/>
    </row>
    <row r="14" spans="1:16" s="10" customFormat="1" ht="34.5" customHeight="1">
      <c r="A14" s="312"/>
      <c r="B14" s="127" t="s">
        <v>85</v>
      </c>
      <c r="C14" s="229">
        <f t="shared" si="1"/>
        <v>56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35</v>
      </c>
      <c r="L14" s="230">
        <v>0</v>
      </c>
      <c r="M14" s="230">
        <v>21</v>
      </c>
      <c r="N14" s="230">
        <v>0</v>
      </c>
      <c r="O14" s="231">
        <v>0</v>
      </c>
      <c r="P14" s="47"/>
    </row>
    <row r="15" spans="1:16" s="9" customFormat="1" ht="34.5" customHeight="1">
      <c r="A15" s="312" t="s">
        <v>232</v>
      </c>
      <c r="B15" s="127" t="s">
        <v>160</v>
      </c>
      <c r="C15" s="229">
        <f t="shared" si="1"/>
        <v>4</v>
      </c>
      <c r="D15" s="230">
        <v>0</v>
      </c>
      <c r="E15" s="230">
        <v>2</v>
      </c>
      <c r="F15" s="230">
        <v>0</v>
      </c>
      <c r="G15" s="230">
        <v>0</v>
      </c>
      <c r="H15" s="230">
        <v>0</v>
      </c>
      <c r="I15" s="230">
        <v>2</v>
      </c>
      <c r="J15" s="230">
        <v>0</v>
      </c>
      <c r="K15" s="230">
        <v>0</v>
      </c>
      <c r="L15" s="230">
        <v>0</v>
      </c>
      <c r="M15" s="230">
        <v>0</v>
      </c>
      <c r="N15" s="230">
        <v>0</v>
      </c>
      <c r="O15" s="231">
        <v>0</v>
      </c>
      <c r="P15" s="47"/>
    </row>
    <row r="16" spans="1:16" s="10" customFormat="1" ht="34.5" customHeight="1">
      <c r="A16" s="313"/>
      <c r="B16" s="221" t="s">
        <v>85</v>
      </c>
      <c r="C16" s="233">
        <f t="shared" si="1"/>
        <v>6</v>
      </c>
      <c r="D16" s="234">
        <v>0</v>
      </c>
      <c r="E16" s="234">
        <v>2</v>
      </c>
      <c r="F16" s="234">
        <v>0</v>
      </c>
      <c r="G16" s="234">
        <v>0</v>
      </c>
      <c r="H16" s="234">
        <v>0</v>
      </c>
      <c r="I16" s="234">
        <v>4</v>
      </c>
      <c r="J16" s="234">
        <v>0</v>
      </c>
      <c r="K16" s="234">
        <v>0</v>
      </c>
      <c r="L16" s="234">
        <v>0</v>
      </c>
      <c r="M16" s="234">
        <v>0</v>
      </c>
      <c r="N16" s="234">
        <v>0</v>
      </c>
      <c r="O16" s="235">
        <v>0</v>
      </c>
      <c r="P16" s="47"/>
    </row>
    <row r="17" ht="19.5" customHeight="1">
      <c r="O17" s="97" t="s">
        <v>6</v>
      </c>
    </row>
    <row r="18" spans="1:2" ht="13.5">
      <c r="A18" s="3"/>
      <c r="B18" s="11"/>
    </row>
  </sheetData>
  <sheetProtection/>
  <mergeCells count="7">
    <mergeCell ref="A4:B4"/>
    <mergeCell ref="A5:A6"/>
    <mergeCell ref="A7:A8"/>
    <mergeCell ref="A9:A10"/>
    <mergeCell ref="A13:A14"/>
    <mergeCell ref="A15:A16"/>
    <mergeCell ref="A11:A12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view="pageBreakPreview" zoomScale="84" zoomScaleSheetLayoutView="84" zoomScalePageLayoutView="0" workbookViewId="0" topLeftCell="A1">
      <selection activeCell="Z20" sqref="Z20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290</v>
      </c>
    </row>
    <row r="2" ht="13.5" customHeight="1">
      <c r="J2" s="100" t="s">
        <v>507</v>
      </c>
    </row>
    <row r="3" spans="1:11" ht="32.25" customHeight="1">
      <c r="A3" s="84"/>
      <c r="B3" s="364" t="s">
        <v>115</v>
      </c>
      <c r="C3" s="364"/>
      <c r="D3" s="179"/>
      <c r="E3" s="45" t="s">
        <v>175</v>
      </c>
      <c r="F3" s="45" t="s">
        <v>116</v>
      </c>
      <c r="G3" s="30" t="s">
        <v>117</v>
      </c>
      <c r="H3" s="45" t="s">
        <v>118</v>
      </c>
      <c r="I3" s="45" t="s">
        <v>119</v>
      </c>
      <c r="J3" s="35" t="s">
        <v>232</v>
      </c>
      <c r="K3" s="13"/>
    </row>
    <row r="4" spans="1:11" ht="24" customHeight="1">
      <c r="A4" s="93"/>
      <c r="B4" s="316" t="s">
        <v>175</v>
      </c>
      <c r="C4" s="316"/>
      <c r="D4" s="18"/>
      <c r="E4" s="236">
        <f aca="true" t="shared" si="0" ref="E4:J4">SUM(E5:E46)</f>
        <v>1803</v>
      </c>
      <c r="F4" s="236">
        <f t="shared" si="0"/>
        <v>386</v>
      </c>
      <c r="G4" s="236">
        <f t="shared" si="0"/>
        <v>261</v>
      </c>
      <c r="H4" s="236">
        <f t="shared" si="0"/>
        <v>1094</v>
      </c>
      <c r="I4" s="236">
        <f t="shared" si="0"/>
        <v>56</v>
      </c>
      <c r="J4" s="223">
        <f t="shared" si="0"/>
        <v>6</v>
      </c>
      <c r="K4" s="13"/>
    </row>
    <row r="5" spans="1:11" ht="17.25" customHeight="1">
      <c r="A5" s="93"/>
      <c r="B5" s="413" t="s">
        <v>462</v>
      </c>
      <c r="C5" s="413"/>
      <c r="D5" s="20"/>
      <c r="E5" s="237">
        <f>SUM(F5:J5)</f>
        <v>174</v>
      </c>
      <c r="F5" s="113">
        <v>42</v>
      </c>
      <c r="G5" s="238">
        <v>24</v>
      </c>
      <c r="H5" s="113">
        <v>98</v>
      </c>
      <c r="I5" s="113">
        <v>10</v>
      </c>
      <c r="J5" s="114">
        <v>0</v>
      </c>
      <c r="K5" s="13"/>
    </row>
    <row r="6" spans="2:11" ht="17.25" customHeight="1">
      <c r="B6" s="312" t="s">
        <v>463</v>
      </c>
      <c r="C6" s="312"/>
      <c r="D6" s="4"/>
      <c r="E6" s="173">
        <f aca="true" t="shared" si="1" ref="E6:E46">SUM(F6:J6)</f>
        <v>0</v>
      </c>
      <c r="F6" s="109">
        <v>0</v>
      </c>
      <c r="G6" s="109">
        <v>0</v>
      </c>
      <c r="H6" s="109">
        <v>0</v>
      </c>
      <c r="I6" s="109">
        <v>0</v>
      </c>
      <c r="J6" s="110">
        <v>0</v>
      </c>
      <c r="K6" s="13"/>
    </row>
    <row r="7" spans="2:11" ht="17.25" customHeight="1">
      <c r="B7" s="312" t="s">
        <v>464</v>
      </c>
      <c r="C7" s="312"/>
      <c r="D7" s="4"/>
      <c r="E7" s="173">
        <f t="shared" si="1"/>
        <v>88</v>
      </c>
      <c r="F7" s="109">
        <v>2</v>
      </c>
      <c r="G7" s="109">
        <v>0</v>
      </c>
      <c r="H7" s="109">
        <v>86</v>
      </c>
      <c r="I7" s="109">
        <v>0</v>
      </c>
      <c r="J7" s="110">
        <v>0</v>
      </c>
      <c r="K7" s="13"/>
    </row>
    <row r="8" spans="2:11" ht="17.25" customHeight="1">
      <c r="B8" s="312" t="s">
        <v>465</v>
      </c>
      <c r="C8" s="312"/>
      <c r="D8" s="4"/>
      <c r="E8" s="173">
        <f t="shared" si="1"/>
        <v>1</v>
      </c>
      <c r="F8" s="109">
        <v>0</v>
      </c>
      <c r="G8" s="109">
        <v>0</v>
      </c>
      <c r="H8" s="109">
        <v>1</v>
      </c>
      <c r="I8" s="109">
        <v>0</v>
      </c>
      <c r="J8" s="110">
        <v>0</v>
      </c>
      <c r="K8" s="13"/>
    </row>
    <row r="9" spans="2:11" ht="17.25" customHeight="1">
      <c r="B9" s="312" t="s">
        <v>120</v>
      </c>
      <c r="C9" s="312"/>
      <c r="D9" s="4"/>
      <c r="E9" s="173">
        <f t="shared" si="1"/>
        <v>88</v>
      </c>
      <c r="F9" s="109">
        <v>2</v>
      </c>
      <c r="G9" s="109">
        <v>0</v>
      </c>
      <c r="H9" s="109">
        <v>86</v>
      </c>
      <c r="I9" s="109">
        <v>0</v>
      </c>
      <c r="J9" s="110">
        <v>0</v>
      </c>
      <c r="K9" s="13"/>
    </row>
    <row r="10" spans="2:11" ht="17.25" customHeight="1">
      <c r="B10" s="349" t="s">
        <v>466</v>
      </c>
      <c r="C10" s="4" t="s">
        <v>121</v>
      </c>
      <c r="D10" s="4"/>
      <c r="E10" s="173">
        <f t="shared" si="1"/>
        <v>0</v>
      </c>
      <c r="F10" s="109">
        <v>0</v>
      </c>
      <c r="G10" s="109">
        <v>0</v>
      </c>
      <c r="H10" s="109">
        <v>0</v>
      </c>
      <c r="I10" s="109">
        <v>0</v>
      </c>
      <c r="J10" s="110">
        <v>0</v>
      </c>
      <c r="K10" s="13"/>
    </row>
    <row r="11" spans="2:11" ht="17.25" customHeight="1">
      <c r="B11" s="349"/>
      <c r="C11" s="4" t="s">
        <v>122</v>
      </c>
      <c r="D11" s="4"/>
      <c r="E11" s="173">
        <f t="shared" si="1"/>
        <v>82</v>
      </c>
      <c r="F11" s="109">
        <v>0</v>
      </c>
      <c r="G11" s="109">
        <v>0</v>
      </c>
      <c r="H11" s="109">
        <v>82</v>
      </c>
      <c r="I11" s="109">
        <v>0</v>
      </c>
      <c r="J11" s="110">
        <v>0</v>
      </c>
      <c r="K11" s="13"/>
    </row>
    <row r="12" spans="2:11" ht="17.25" customHeight="1">
      <c r="B12" s="349"/>
      <c r="C12" s="4" t="s">
        <v>467</v>
      </c>
      <c r="D12" s="4"/>
      <c r="E12" s="173">
        <f t="shared" si="1"/>
        <v>0</v>
      </c>
      <c r="F12" s="109">
        <v>0</v>
      </c>
      <c r="G12" s="109">
        <v>0</v>
      </c>
      <c r="H12" s="109">
        <v>0</v>
      </c>
      <c r="I12" s="109">
        <v>0</v>
      </c>
      <c r="J12" s="110">
        <v>0</v>
      </c>
      <c r="K12" s="13"/>
    </row>
    <row r="13" spans="2:11" ht="17.25" customHeight="1">
      <c r="B13" s="312" t="s">
        <v>123</v>
      </c>
      <c r="C13" s="312"/>
      <c r="D13" s="4"/>
      <c r="E13" s="173">
        <f t="shared" si="1"/>
        <v>61</v>
      </c>
      <c r="F13" s="109">
        <v>0</v>
      </c>
      <c r="G13" s="109">
        <v>0</v>
      </c>
      <c r="H13" s="109">
        <v>61</v>
      </c>
      <c r="I13" s="109">
        <v>0</v>
      </c>
      <c r="J13" s="110">
        <v>0</v>
      </c>
      <c r="K13" s="13"/>
    </row>
    <row r="14" spans="2:11" ht="17.25" customHeight="1">
      <c r="B14" s="312" t="s">
        <v>468</v>
      </c>
      <c r="C14" s="312"/>
      <c r="D14" s="4"/>
      <c r="E14" s="173">
        <f t="shared" si="1"/>
        <v>80</v>
      </c>
      <c r="F14" s="109">
        <v>40</v>
      </c>
      <c r="G14" s="109">
        <v>24</v>
      </c>
      <c r="H14" s="109">
        <v>16</v>
      </c>
      <c r="I14" s="109">
        <v>0</v>
      </c>
      <c r="J14" s="110">
        <v>0</v>
      </c>
      <c r="K14" s="13"/>
    </row>
    <row r="15" spans="2:11" ht="17.25" customHeight="1">
      <c r="B15" s="312" t="s">
        <v>469</v>
      </c>
      <c r="C15" s="312"/>
      <c r="D15" s="4"/>
      <c r="E15" s="173">
        <f t="shared" si="1"/>
        <v>28</v>
      </c>
      <c r="F15" s="109">
        <v>6</v>
      </c>
      <c r="G15" s="109">
        <v>9</v>
      </c>
      <c r="H15" s="109">
        <v>13</v>
      </c>
      <c r="I15" s="109">
        <v>0</v>
      </c>
      <c r="J15" s="110">
        <v>0</v>
      </c>
      <c r="K15" s="13"/>
    </row>
    <row r="16" spans="2:11" ht="17.25" customHeight="1">
      <c r="B16" s="312" t="s">
        <v>124</v>
      </c>
      <c r="C16" s="312"/>
      <c r="D16" s="4"/>
      <c r="E16" s="173">
        <f t="shared" si="1"/>
        <v>81</v>
      </c>
      <c r="F16" s="109">
        <v>40</v>
      </c>
      <c r="G16" s="109">
        <v>24</v>
      </c>
      <c r="H16" s="109">
        <v>17</v>
      </c>
      <c r="I16" s="109">
        <v>0</v>
      </c>
      <c r="J16" s="110">
        <v>0</v>
      </c>
      <c r="K16" s="13"/>
    </row>
    <row r="17" spans="2:11" ht="17.25" customHeight="1">
      <c r="B17" s="312" t="s">
        <v>125</v>
      </c>
      <c r="C17" s="312"/>
      <c r="D17" s="4"/>
      <c r="E17" s="173">
        <f t="shared" si="1"/>
        <v>0</v>
      </c>
      <c r="F17" s="109">
        <v>0</v>
      </c>
      <c r="G17" s="109">
        <v>0</v>
      </c>
      <c r="H17" s="109">
        <v>0</v>
      </c>
      <c r="I17" s="109">
        <v>0</v>
      </c>
      <c r="J17" s="110">
        <v>0</v>
      </c>
      <c r="K17" s="13"/>
    </row>
    <row r="18" spans="2:11" ht="17.25" customHeight="1">
      <c r="B18" s="312" t="s">
        <v>126</v>
      </c>
      <c r="C18" s="312"/>
      <c r="D18" s="4"/>
      <c r="E18" s="173">
        <f t="shared" si="1"/>
        <v>98</v>
      </c>
      <c r="F18" s="109">
        <v>40</v>
      </c>
      <c r="G18" s="109">
        <v>24</v>
      </c>
      <c r="H18" s="109">
        <v>27</v>
      </c>
      <c r="I18" s="109">
        <v>7</v>
      </c>
      <c r="J18" s="110">
        <v>0</v>
      </c>
      <c r="K18" s="13"/>
    </row>
    <row r="19" spans="2:11" ht="17.25" customHeight="1">
      <c r="B19" s="312" t="s">
        <v>470</v>
      </c>
      <c r="C19" s="312"/>
      <c r="D19" s="4"/>
      <c r="E19" s="173">
        <f t="shared" si="1"/>
        <v>14</v>
      </c>
      <c r="F19" s="109">
        <v>0</v>
      </c>
      <c r="G19" s="109">
        <v>0</v>
      </c>
      <c r="H19" s="109">
        <v>14</v>
      </c>
      <c r="I19" s="109">
        <v>0</v>
      </c>
      <c r="J19" s="110">
        <v>0</v>
      </c>
      <c r="K19" s="13"/>
    </row>
    <row r="20" spans="2:11" ht="17.25" customHeight="1">
      <c r="B20" s="312" t="s">
        <v>127</v>
      </c>
      <c r="C20" s="312"/>
      <c r="D20" s="4"/>
      <c r="E20" s="173">
        <f t="shared" si="1"/>
        <v>14</v>
      </c>
      <c r="F20" s="109">
        <v>0</v>
      </c>
      <c r="G20" s="109">
        <v>0</v>
      </c>
      <c r="H20" s="109">
        <v>14</v>
      </c>
      <c r="I20" s="109">
        <v>0</v>
      </c>
      <c r="J20" s="110">
        <v>0</v>
      </c>
      <c r="K20" s="13"/>
    </row>
    <row r="21" spans="2:11" ht="17.25" customHeight="1">
      <c r="B21" s="312" t="s">
        <v>471</v>
      </c>
      <c r="C21" s="312"/>
      <c r="D21" s="4"/>
      <c r="E21" s="173">
        <f t="shared" si="1"/>
        <v>0</v>
      </c>
      <c r="F21" s="109">
        <v>0</v>
      </c>
      <c r="G21" s="109">
        <v>0</v>
      </c>
      <c r="H21" s="109">
        <v>0</v>
      </c>
      <c r="I21" s="109">
        <v>0</v>
      </c>
      <c r="J21" s="110">
        <v>0</v>
      </c>
      <c r="K21" s="13"/>
    </row>
    <row r="22" spans="2:11" ht="17.25" customHeight="1">
      <c r="B22" s="312" t="s">
        <v>128</v>
      </c>
      <c r="C22" s="312"/>
      <c r="D22" s="4"/>
      <c r="E22" s="173">
        <f t="shared" si="1"/>
        <v>59</v>
      </c>
      <c r="F22" s="109">
        <v>20</v>
      </c>
      <c r="G22" s="109">
        <v>24</v>
      </c>
      <c r="H22" s="109">
        <v>15</v>
      </c>
      <c r="I22" s="109">
        <v>0</v>
      </c>
      <c r="J22" s="110">
        <v>0</v>
      </c>
      <c r="K22" s="13"/>
    </row>
    <row r="23" spans="2:11" ht="17.25" customHeight="1">
      <c r="B23" s="312" t="s">
        <v>129</v>
      </c>
      <c r="C23" s="312"/>
      <c r="D23" s="4"/>
      <c r="E23" s="173">
        <f t="shared" si="1"/>
        <v>80</v>
      </c>
      <c r="F23" s="109">
        <v>40</v>
      </c>
      <c r="G23" s="109">
        <v>24</v>
      </c>
      <c r="H23" s="109">
        <v>16</v>
      </c>
      <c r="I23" s="109">
        <v>0</v>
      </c>
      <c r="J23" s="110">
        <v>0</v>
      </c>
      <c r="K23" s="13"/>
    </row>
    <row r="24" spans="2:11" ht="17.25" customHeight="1">
      <c r="B24" s="312" t="s">
        <v>130</v>
      </c>
      <c r="C24" s="312"/>
      <c r="D24" s="4"/>
      <c r="E24" s="173">
        <f t="shared" si="1"/>
        <v>78</v>
      </c>
      <c r="F24" s="109">
        <v>40</v>
      </c>
      <c r="G24" s="109">
        <v>24</v>
      </c>
      <c r="H24" s="109">
        <v>14</v>
      </c>
      <c r="I24" s="109">
        <v>0</v>
      </c>
      <c r="J24" s="110">
        <v>0</v>
      </c>
      <c r="K24" s="13"/>
    </row>
    <row r="25" spans="2:11" ht="17.25" customHeight="1">
      <c r="B25" s="312" t="s">
        <v>131</v>
      </c>
      <c r="C25" s="312"/>
      <c r="D25" s="4"/>
      <c r="E25" s="173">
        <f t="shared" si="1"/>
        <v>84</v>
      </c>
      <c r="F25" s="109">
        <v>40</v>
      </c>
      <c r="G25" s="109">
        <v>24</v>
      </c>
      <c r="H25" s="109">
        <v>20</v>
      </c>
      <c r="I25" s="109">
        <v>0</v>
      </c>
      <c r="J25" s="110">
        <v>0</v>
      </c>
      <c r="K25" s="13"/>
    </row>
    <row r="26" spans="2:11" ht="17.25" customHeight="1">
      <c r="B26" s="312" t="s">
        <v>132</v>
      </c>
      <c r="C26" s="312"/>
      <c r="D26" s="4"/>
      <c r="E26" s="173">
        <f t="shared" si="1"/>
        <v>0</v>
      </c>
      <c r="F26" s="109">
        <v>0</v>
      </c>
      <c r="G26" s="109">
        <v>0</v>
      </c>
      <c r="H26" s="109">
        <v>0</v>
      </c>
      <c r="I26" s="109">
        <v>0</v>
      </c>
      <c r="J26" s="110">
        <v>0</v>
      </c>
      <c r="K26" s="13"/>
    </row>
    <row r="27" spans="2:11" ht="17.25" customHeight="1">
      <c r="B27" s="312" t="s">
        <v>133</v>
      </c>
      <c r="C27" s="312"/>
      <c r="D27" s="4"/>
      <c r="E27" s="173">
        <f t="shared" si="1"/>
        <v>20</v>
      </c>
      <c r="F27" s="109">
        <v>0</v>
      </c>
      <c r="G27" s="109">
        <v>0</v>
      </c>
      <c r="H27" s="109">
        <v>20</v>
      </c>
      <c r="I27" s="109">
        <v>0</v>
      </c>
      <c r="J27" s="110">
        <v>0</v>
      </c>
      <c r="K27" s="13"/>
    </row>
    <row r="28" spans="2:11" ht="17.25" customHeight="1">
      <c r="B28" s="312" t="s">
        <v>472</v>
      </c>
      <c r="C28" s="312"/>
      <c r="D28" s="4"/>
      <c r="E28" s="173">
        <f t="shared" si="1"/>
        <v>1</v>
      </c>
      <c r="F28" s="109">
        <v>0</v>
      </c>
      <c r="G28" s="109">
        <v>0</v>
      </c>
      <c r="H28" s="109">
        <v>1</v>
      </c>
      <c r="I28" s="109">
        <v>0</v>
      </c>
      <c r="J28" s="110">
        <v>0</v>
      </c>
      <c r="K28" s="13"/>
    </row>
    <row r="29" spans="2:11" ht="17.25" customHeight="1">
      <c r="B29" s="312" t="s">
        <v>317</v>
      </c>
      <c r="C29" s="312"/>
      <c r="D29" s="4"/>
      <c r="E29" s="173">
        <f t="shared" si="1"/>
        <v>0</v>
      </c>
      <c r="F29" s="109">
        <v>0</v>
      </c>
      <c r="G29" s="109">
        <v>0</v>
      </c>
      <c r="H29" s="109">
        <v>0</v>
      </c>
      <c r="I29" s="109">
        <v>0</v>
      </c>
      <c r="J29" s="110">
        <v>0</v>
      </c>
      <c r="K29" s="13"/>
    </row>
    <row r="30" spans="2:11" ht="17.25" customHeight="1">
      <c r="B30" s="312" t="s">
        <v>134</v>
      </c>
      <c r="C30" s="312"/>
      <c r="D30" s="4"/>
      <c r="E30" s="173">
        <f t="shared" si="1"/>
        <v>1</v>
      </c>
      <c r="F30" s="109">
        <v>0</v>
      </c>
      <c r="G30" s="109">
        <v>0</v>
      </c>
      <c r="H30" s="109">
        <v>1</v>
      </c>
      <c r="I30" s="109">
        <v>0</v>
      </c>
      <c r="J30" s="110">
        <v>0</v>
      </c>
      <c r="K30" s="13"/>
    </row>
    <row r="31" spans="2:11" ht="17.25" customHeight="1">
      <c r="B31" s="312" t="s">
        <v>439</v>
      </c>
      <c r="C31" s="312"/>
      <c r="D31" s="4"/>
      <c r="E31" s="173">
        <f t="shared" si="1"/>
        <v>18</v>
      </c>
      <c r="F31" s="109">
        <v>0</v>
      </c>
      <c r="G31" s="109">
        <v>0</v>
      </c>
      <c r="H31" s="109">
        <v>15</v>
      </c>
      <c r="I31" s="109">
        <v>3</v>
      </c>
      <c r="J31" s="110">
        <v>0</v>
      </c>
      <c r="K31" s="13"/>
    </row>
    <row r="32" spans="2:11" ht="17.25" customHeight="1">
      <c r="B32" s="312" t="s">
        <v>440</v>
      </c>
      <c r="C32" s="312"/>
      <c r="D32" s="4"/>
      <c r="E32" s="173">
        <f t="shared" si="1"/>
        <v>18</v>
      </c>
      <c r="F32" s="109">
        <v>0</v>
      </c>
      <c r="G32" s="109">
        <v>0</v>
      </c>
      <c r="H32" s="109">
        <v>15</v>
      </c>
      <c r="I32" s="109">
        <v>3</v>
      </c>
      <c r="J32" s="110">
        <v>0</v>
      </c>
      <c r="K32" s="13"/>
    </row>
    <row r="33" spans="2:11" ht="17.25" customHeight="1">
      <c r="B33" s="312" t="s">
        <v>272</v>
      </c>
      <c r="C33" s="312"/>
      <c r="D33" s="4"/>
      <c r="E33" s="173">
        <f t="shared" si="1"/>
        <v>15</v>
      </c>
      <c r="F33" s="109">
        <v>0</v>
      </c>
      <c r="G33" s="109">
        <v>0</v>
      </c>
      <c r="H33" s="109">
        <v>15</v>
      </c>
      <c r="I33" s="109">
        <v>0</v>
      </c>
      <c r="J33" s="110">
        <v>0</v>
      </c>
      <c r="K33" s="13"/>
    </row>
    <row r="34" spans="2:11" ht="17.25" customHeight="1">
      <c r="B34" s="312" t="s">
        <v>135</v>
      </c>
      <c r="C34" s="312"/>
      <c r="D34" s="4"/>
      <c r="E34" s="173">
        <f t="shared" si="1"/>
        <v>15</v>
      </c>
      <c r="F34" s="109">
        <v>0</v>
      </c>
      <c r="G34" s="109">
        <v>0</v>
      </c>
      <c r="H34" s="109">
        <v>15</v>
      </c>
      <c r="I34" s="109">
        <v>0</v>
      </c>
      <c r="J34" s="110">
        <v>0</v>
      </c>
      <c r="K34" s="13"/>
    </row>
    <row r="35" spans="2:11" ht="17.25" customHeight="1">
      <c r="B35" s="312" t="s">
        <v>334</v>
      </c>
      <c r="C35" s="312"/>
      <c r="D35" s="4"/>
      <c r="E35" s="173">
        <f t="shared" si="1"/>
        <v>15</v>
      </c>
      <c r="F35" s="109">
        <v>0</v>
      </c>
      <c r="G35" s="109">
        <v>0</v>
      </c>
      <c r="H35" s="109">
        <v>15</v>
      </c>
      <c r="I35" s="109">
        <v>0</v>
      </c>
      <c r="J35" s="110">
        <v>0</v>
      </c>
      <c r="K35" s="13"/>
    </row>
    <row r="36" spans="2:11" ht="17.25" customHeight="1">
      <c r="B36" s="312" t="s">
        <v>136</v>
      </c>
      <c r="C36" s="312"/>
      <c r="D36" s="4"/>
      <c r="E36" s="173">
        <f t="shared" si="1"/>
        <v>128</v>
      </c>
      <c r="F36" s="109">
        <v>0</v>
      </c>
      <c r="G36" s="109">
        <v>0</v>
      </c>
      <c r="H36" s="109">
        <v>125</v>
      </c>
      <c r="I36" s="109">
        <v>3</v>
      </c>
      <c r="J36" s="110">
        <v>0</v>
      </c>
      <c r="K36" s="13"/>
    </row>
    <row r="37" spans="2:11" ht="17.25" customHeight="1">
      <c r="B37" s="312" t="s">
        <v>137</v>
      </c>
      <c r="C37" s="312"/>
      <c r="D37" s="4"/>
      <c r="E37" s="173">
        <f t="shared" si="1"/>
        <v>7</v>
      </c>
      <c r="F37" s="109">
        <v>0</v>
      </c>
      <c r="G37" s="109">
        <v>0</v>
      </c>
      <c r="H37" s="109">
        <v>0</v>
      </c>
      <c r="I37" s="109">
        <v>7</v>
      </c>
      <c r="J37" s="110">
        <v>0</v>
      </c>
      <c r="K37" s="13"/>
    </row>
    <row r="38" spans="2:11" ht="17.25" customHeight="1">
      <c r="B38" s="349" t="s">
        <v>138</v>
      </c>
      <c r="C38" s="4" t="s">
        <v>139</v>
      </c>
      <c r="D38" s="4"/>
      <c r="E38" s="173">
        <f t="shared" si="1"/>
        <v>26</v>
      </c>
      <c r="F38" s="109">
        <v>0</v>
      </c>
      <c r="G38" s="109">
        <v>0</v>
      </c>
      <c r="H38" s="109">
        <v>26</v>
      </c>
      <c r="I38" s="109">
        <v>0</v>
      </c>
      <c r="J38" s="110">
        <v>0</v>
      </c>
      <c r="K38" s="13"/>
    </row>
    <row r="39" spans="2:11" ht="17.25" customHeight="1">
      <c r="B39" s="349"/>
      <c r="C39" s="4" t="s">
        <v>140</v>
      </c>
      <c r="D39" s="4"/>
      <c r="E39" s="173">
        <f t="shared" si="1"/>
        <v>13</v>
      </c>
      <c r="F39" s="109">
        <v>0</v>
      </c>
      <c r="G39" s="109">
        <v>0</v>
      </c>
      <c r="H39" s="109">
        <v>13</v>
      </c>
      <c r="I39" s="109">
        <v>0</v>
      </c>
      <c r="J39" s="110">
        <v>0</v>
      </c>
      <c r="K39" s="13"/>
    </row>
    <row r="40" spans="2:11" ht="17.25" customHeight="1">
      <c r="B40" s="349"/>
      <c r="C40" s="4" t="s">
        <v>141</v>
      </c>
      <c r="D40" s="4"/>
      <c r="E40" s="173">
        <f t="shared" si="1"/>
        <v>28</v>
      </c>
      <c r="F40" s="109">
        <v>6</v>
      </c>
      <c r="G40" s="109">
        <v>0</v>
      </c>
      <c r="H40" s="109">
        <v>22</v>
      </c>
      <c r="I40" s="109">
        <v>0</v>
      </c>
      <c r="J40" s="110">
        <v>0</v>
      </c>
      <c r="K40" s="13"/>
    </row>
    <row r="41" spans="2:11" ht="17.25" customHeight="1">
      <c r="B41" s="312" t="s">
        <v>142</v>
      </c>
      <c r="C41" s="312"/>
      <c r="D41" s="4"/>
      <c r="E41" s="173">
        <f t="shared" si="1"/>
        <v>20</v>
      </c>
      <c r="F41" s="109">
        <v>0</v>
      </c>
      <c r="G41" s="109">
        <v>0</v>
      </c>
      <c r="H41" s="109">
        <v>20</v>
      </c>
      <c r="I41" s="109">
        <v>0</v>
      </c>
      <c r="J41" s="110">
        <v>0</v>
      </c>
      <c r="K41" s="13"/>
    </row>
    <row r="42" spans="2:11" ht="17.25" customHeight="1">
      <c r="B42" s="312" t="s">
        <v>371</v>
      </c>
      <c r="C42" s="312"/>
      <c r="D42" s="4"/>
      <c r="E42" s="173">
        <f t="shared" si="1"/>
        <v>34</v>
      </c>
      <c r="F42" s="109">
        <v>2</v>
      </c>
      <c r="G42" s="109">
        <v>0</v>
      </c>
      <c r="H42" s="109">
        <v>32</v>
      </c>
      <c r="I42" s="109">
        <v>0</v>
      </c>
      <c r="J42" s="110">
        <v>0</v>
      </c>
      <c r="K42" s="13"/>
    </row>
    <row r="43" spans="2:11" ht="17.25" customHeight="1">
      <c r="B43" s="312" t="s">
        <v>4</v>
      </c>
      <c r="C43" s="312"/>
      <c r="D43" s="4"/>
      <c r="E43" s="173">
        <f t="shared" si="1"/>
        <v>32</v>
      </c>
      <c r="F43" s="109">
        <v>0</v>
      </c>
      <c r="G43" s="109">
        <v>0</v>
      </c>
      <c r="H43" s="109">
        <v>32</v>
      </c>
      <c r="I43" s="109">
        <v>0</v>
      </c>
      <c r="J43" s="110">
        <v>0</v>
      </c>
      <c r="K43" s="13"/>
    </row>
    <row r="44" spans="2:11" ht="17.25" customHeight="1">
      <c r="B44" s="312" t="s">
        <v>143</v>
      </c>
      <c r="C44" s="312"/>
      <c r="D44" s="4"/>
      <c r="E44" s="173">
        <f t="shared" si="1"/>
        <v>0</v>
      </c>
      <c r="F44" s="109">
        <v>0</v>
      </c>
      <c r="G44" s="109">
        <v>0</v>
      </c>
      <c r="H44" s="109">
        <v>0</v>
      </c>
      <c r="I44" s="109">
        <v>0</v>
      </c>
      <c r="J44" s="110">
        <v>0</v>
      </c>
      <c r="K44" s="13"/>
    </row>
    <row r="45" spans="2:11" ht="17.25" customHeight="1">
      <c r="B45" s="312" t="s">
        <v>379</v>
      </c>
      <c r="C45" s="312"/>
      <c r="D45" s="4"/>
      <c r="E45" s="173">
        <f>SUM(F45:J45)</f>
        <v>4</v>
      </c>
      <c r="F45" s="109">
        <v>0</v>
      </c>
      <c r="G45" s="109">
        <v>0</v>
      </c>
      <c r="H45" s="109">
        <v>0</v>
      </c>
      <c r="I45" s="109">
        <v>0</v>
      </c>
      <c r="J45" s="110">
        <v>4</v>
      </c>
      <c r="K45" s="13"/>
    </row>
    <row r="46" spans="1:11" ht="17.25" customHeight="1">
      <c r="A46" s="43"/>
      <c r="B46" s="313" t="s">
        <v>232</v>
      </c>
      <c r="C46" s="313"/>
      <c r="D46" s="39"/>
      <c r="E46" s="206">
        <f t="shared" si="1"/>
        <v>298</v>
      </c>
      <c r="F46" s="111">
        <v>66</v>
      </c>
      <c r="G46" s="111">
        <v>60</v>
      </c>
      <c r="H46" s="111">
        <v>147</v>
      </c>
      <c r="I46" s="111">
        <v>23</v>
      </c>
      <c r="J46" s="112">
        <v>2</v>
      </c>
      <c r="K46" s="13"/>
    </row>
    <row r="47" spans="1:4" ht="7.5" customHeight="1">
      <c r="A47" s="13"/>
      <c r="B47" s="3"/>
      <c r="C47" s="3"/>
      <c r="D47" s="3"/>
    </row>
    <row r="48" spans="2:10" ht="13.5">
      <c r="B48" s="3"/>
      <c r="C48" s="3"/>
      <c r="D48" s="3"/>
      <c r="J48" s="14" t="s">
        <v>254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48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3:C3"/>
    <mergeCell ref="B4:C4"/>
    <mergeCell ref="B5:C5"/>
    <mergeCell ref="B6:C6"/>
    <mergeCell ref="B7:C7"/>
    <mergeCell ref="B8:C8"/>
    <mergeCell ref="B9:C9"/>
    <mergeCell ref="B10:B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view="pageBreakPreview" zoomScale="118" zoomScaleSheetLayoutView="118" zoomScalePageLayoutView="0" workbookViewId="0" topLeftCell="A1">
      <selection activeCell="H21" sqref="H21"/>
    </sheetView>
  </sheetViews>
  <sheetFormatPr defaultColWidth="9.00390625" defaultRowHeight="13.5"/>
  <cols>
    <col min="1" max="1" width="0.74609375" style="155" customWidth="1"/>
    <col min="2" max="2" width="21.375" style="155" customWidth="1"/>
    <col min="3" max="3" width="0.875" style="155" customWidth="1"/>
    <col min="4" max="8" width="10.625" style="155" customWidth="1"/>
    <col min="9" max="9" width="12.25390625" style="155" customWidth="1"/>
    <col min="10" max="10" width="7.125" style="155" customWidth="1"/>
    <col min="11" max="14" width="5.625" style="155" customWidth="1"/>
    <col min="15" max="15" width="6.125" style="155" customWidth="1"/>
    <col min="16" max="22" width="5.625" style="155" customWidth="1"/>
    <col min="23" max="16384" width="9.00390625" style="155" customWidth="1"/>
  </cols>
  <sheetData>
    <row r="1" ht="26.25" customHeight="1"/>
    <row r="2" ht="18.75" customHeight="1"/>
    <row r="3" spans="1:3" ht="18.75" customHeight="1">
      <c r="A3" s="1" t="s">
        <v>280</v>
      </c>
      <c r="C3" s="1"/>
    </row>
    <row r="4" ht="13.5" customHeight="1">
      <c r="I4" s="14" t="str">
        <f>'1(1) 試験検査の実施件数'!P4</f>
        <v>令和3年度</v>
      </c>
    </row>
    <row r="5" spans="1:9" ht="21" customHeight="1">
      <c r="A5" s="158"/>
      <c r="B5" s="288" t="s">
        <v>169</v>
      </c>
      <c r="C5" s="81"/>
      <c r="D5" s="285" t="s">
        <v>170</v>
      </c>
      <c r="E5" s="285"/>
      <c r="F5" s="285"/>
      <c r="G5" s="285"/>
      <c r="H5" s="285"/>
      <c r="I5" s="286" t="s">
        <v>171</v>
      </c>
    </row>
    <row r="6" spans="2:9" ht="33" customHeight="1">
      <c r="B6" s="289"/>
      <c r="C6" s="82"/>
      <c r="D6" s="19" t="s">
        <v>172</v>
      </c>
      <c r="E6" s="24" t="s">
        <v>173</v>
      </c>
      <c r="F6" s="19" t="s">
        <v>174</v>
      </c>
      <c r="G6" s="24" t="s">
        <v>291</v>
      </c>
      <c r="H6" s="19" t="s">
        <v>232</v>
      </c>
      <c r="I6" s="287"/>
    </row>
    <row r="7" spans="1:9" ht="27" customHeight="1">
      <c r="A7" s="159"/>
      <c r="B7" s="83" t="s">
        <v>175</v>
      </c>
      <c r="C7" s="18"/>
      <c r="D7" s="160">
        <f aca="true" t="shared" si="0" ref="D7:I7">SUM(D8:D26)</f>
        <v>6913</v>
      </c>
      <c r="E7" s="160">
        <f t="shared" si="0"/>
        <v>540</v>
      </c>
      <c r="F7" s="160">
        <f t="shared" si="0"/>
        <v>20604</v>
      </c>
      <c r="G7" s="160">
        <f t="shared" si="0"/>
        <v>0</v>
      </c>
      <c r="H7" s="160">
        <f t="shared" si="0"/>
        <v>12358</v>
      </c>
      <c r="I7" s="161">
        <f t="shared" si="0"/>
        <v>261</v>
      </c>
    </row>
    <row r="8" spans="2:9" ht="27" customHeight="1">
      <c r="B8" s="33" t="s">
        <v>216</v>
      </c>
      <c r="C8" s="20"/>
      <c r="D8" s="148">
        <v>228</v>
      </c>
      <c r="E8" s="148">
        <v>0</v>
      </c>
      <c r="F8" s="148">
        <v>0</v>
      </c>
      <c r="G8" s="148">
        <v>0</v>
      </c>
      <c r="H8" s="148">
        <v>0</v>
      </c>
      <c r="I8" s="149">
        <v>0</v>
      </c>
    </row>
    <row r="9" spans="2:9" ht="27" customHeight="1">
      <c r="B9" s="5" t="s">
        <v>176</v>
      </c>
      <c r="C9" s="17"/>
      <c r="D9" s="150">
        <f>5007+824</f>
        <v>5831</v>
      </c>
      <c r="E9" s="150">
        <v>0</v>
      </c>
      <c r="F9" s="150">
        <v>1</v>
      </c>
      <c r="G9" s="150">
        <v>0</v>
      </c>
      <c r="H9" s="150">
        <v>0</v>
      </c>
      <c r="I9" s="151">
        <v>249</v>
      </c>
    </row>
    <row r="10" spans="2:9" ht="27" customHeight="1">
      <c r="B10" s="4" t="s">
        <v>227</v>
      </c>
      <c r="C10" s="25"/>
      <c r="D10" s="150">
        <v>77</v>
      </c>
      <c r="E10" s="150">
        <v>0</v>
      </c>
      <c r="F10" s="150">
        <v>0</v>
      </c>
      <c r="G10" s="150">
        <v>0</v>
      </c>
      <c r="H10" s="150">
        <v>0</v>
      </c>
      <c r="I10" s="151">
        <v>0</v>
      </c>
    </row>
    <row r="11" spans="2:9" ht="27" customHeight="1">
      <c r="B11" s="4" t="s">
        <v>229</v>
      </c>
      <c r="C11" s="25"/>
      <c r="D11" s="150">
        <v>314</v>
      </c>
      <c r="E11" s="150">
        <v>0</v>
      </c>
      <c r="F11" s="150">
        <v>0</v>
      </c>
      <c r="G11" s="150">
        <v>0</v>
      </c>
      <c r="H11" s="150">
        <v>0</v>
      </c>
      <c r="I11" s="151">
        <v>0</v>
      </c>
    </row>
    <row r="12" spans="2:9" ht="27" customHeight="1">
      <c r="B12" s="4" t="s">
        <v>233</v>
      </c>
      <c r="C12" s="25"/>
      <c r="D12" s="150">
        <v>0</v>
      </c>
      <c r="E12" s="150">
        <v>0</v>
      </c>
      <c r="F12" s="150">
        <v>0</v>
      </c>
      <c r="G12" s="150">
        <v>0</v>
      </c>
      <c r="H12" s="150">
        <v>0</v>
      </c>
      <c r="I12" s="151">
        <v>0</v>
      </c>
    </row>
    <row r="13" spans="2:9" ht="27" customHeight="1">
      <c r="B13" s="4" t="s">
        <v>237</v>
      </c>
      <c r="C13" s="25"/>
      <c r="D13" s="150">
        <v>87</v>
      </c>
      <c r="E13" s="150">
        <v>0</v>
      </c>
      <c r="F13" s="150">
        <v>0</v>
      </c>
      <c r="G13" s="150">
        <v>0</v>
      </c>
      <c r="H13" s="150">
        <v>0</v>
      </c>
      <c r="I13" s="151">
        <v>0</v>
      </c>
    </row>
    <row r="14" spans="2:9" ht="27" customHeight="1">
      <c r="B14" s="4" t="s">
        <v>240</v>
      </c>
      <c r="C14" s="25"/>
      <c r="D14" s="150">
        <v>0</v>
      </c>
      <c r="E14" s="150">
        <v>0</v>
      </c>
      <c r="F14" s="150">
        <v>20603</v>
      </c>
      <c r="G14" s="150">
        <v>0</v>
      </c>
      <c r="H14" s="150">
        <v>12358</v>
      </c>
      <c r="I14" s="151">
        <v>0</v>
      </c>
    </row>
    <row r="15" spans="2:9" ht="27" customHeight="1">
      <c r="B15" s="4" t="s">
        <v>242</v>
      </c>
      <c r="C15" s="25"/>
      <c r="D15" s="150">
        <v>242</v>
      </c>
      <c r="E15" s="150">
        <v>0</v>
      </c>
      <c r="F15" s="150">
        <v>0</v>
      </c>
      <c r="G15" s="150">
        <v>0</v>
      </c>
      <c r="H15" s="150">
        <v>0</v>
      </c>
      <c r="I15" s="151">
        <v>0</v>
      </c>
    </row>
    <row r="16" spans="2:9" ht="27" customHeight="1">
      <c r="B16" s="4" t="s">
        <v>177</v>
      </c>
      <c r="C16" s="25"/>
      <c r="D16" s="150">
        <v>81</v>
      </c>
      <c r="E16" s="150">
        <v>0</v>
      </c>
      <c r="F16" s="150">
        <v>0</v>
      </c>
      <c r="G16" s="150">
        <v>0</v>
      </c>
      <c r="H16" s="150">
        <v>0</v>
      </c>
      <c r="I16" s="151">
        <v>0</v>
      </c>
    </row>
    <row r="17" spans="2:9" ht="27" customHeight="1">
      <c r="B17" s="4" t="s">
        <v>178</v>
      </c>
      <c r="C17" s="25"/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1">
        <v>0</v>
      </c>
    </row>
    <row r="18" spans="2:9" ht="27" customHeight="1">
      <c r="B18" s="4" t="s">
        <v>261</v>
      </c>
      <c r="C18" s="25"/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1">
        <v>0</v>
      </c>
    </row>
    <row r="19" spans="2:9" ht="27" customHeight="1">
      <c r="B19" s="4" t="s">
        <v>260</v>
      </c>
      <c r="C19" s="25"/>
      <c r="D19" s="150">
        <v>0</v>
      </c>
      <c r="E19" s="150">
        <v>526</v>
      </c>
      <c r="F19" s="150">
        <v>0</v>
      </c>
      <c r="G19" s="150">
        <v>0</v>
      </c>
      <c r="H19" s="150">
        <v>0</v>
      </c>
      <c r="I19" s="151">
        <v>12</v>
      </c>
    </row>
    <row r="20" spans="2:9" ht="27" customHeight="1">
      <c r="B20" s="4" t="s">
        <v>179</v>
      </c>
      <c r="C20" s="25"/>
      <c r="D20" s="150">
        <v>0</v>
      </c>
      <c r="E20" s="150">
        <v>0</v>
      </c>
      <c r="F20" s="150">
        <v>0</v>
      </c>
      <c r="G20" s="150">
        <v>0</v>
      </c>
      <c r="H20" s="150">
        <v>0</v>
      </c>
      <c r="I20" s="151">
        <v>0</v>
      </c>
    </row>
    <row r="21" spans="2:9" ht="27" customHeight="1">
      <c r="B21" s="4" t="s">
        <v>180</v>
      </c>
      <c r="C21" s="25"/>
      <c r="D21" s="150">
        <v>12</v>
      </c>
      <c r="E21" s="150">
        <v>14</v>
      </c>
      <c r="F21" s="150">
        <v>0</v>
      </c>
      <c r="G21" s="150">
        <v>0</v>
      </c>
      <c r="H21" s="150">
        <v>0</v>
      </c>
      <c r="I21" s="151">
        <v>0</v>
      </c>
    </row>
    <row r="22" spans="2:9" ht="27" customHeight="1">
      <c r="B22" s="4" t="s">
        <v>181</v>
      </c>
      <c r="C22" s="25"/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1">
        <v>0</v>
      </c>
    </row>
    <row r="23" spans="2:9" ht="27" customHeight="1">
      <c r="B23" s="4" t="s">
        <v>182</v>
      </c>
      <c r="C23" s="25"/>
      <c r="D23" s="150">
        <v>41</v>
      </c>
      <c r="E23" s="150">
        <v>0</v>
      </c>
      <c r="F23" s="150">
        <v>0</v>
      </c>
      <c r="G23" s="150">
        <v>0</v>
      </c>
      <c r="H23" s="150">
        <v>0</v>
      </c>
      <c r="I23" s="151">
        <v>0</v>
      </c>
    </row>
    <row r="24" spans="2:9" ht="27" customHeight="1">
      <c r="B24" s="4" t="s">
        <v>183</v>
      </c>
      <c r="C24" s="25"/>
      <c r="D24" s="150">
        <v>0</v>
      </c>
      <c r="E24" s="150">
        <v>0</v>
      </c>
      <c r="F24" s="150">
        <v>0</v>
      </c>
      <c r="G24" s="150">
        <v>0</v>
      </c>
      <c r="H24" s="150">
        <v>0</v>
      </c>
      <c r="I24" s="151">
        <v>0</v>
      </c>
    </row>
    <row r="25" spans="2:9" ht="27" customHeight="1">
      <c r="B25" s="4" t="s">
        <v>184</v>
      </c>
      <c r="C25" s="25"/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1">
        <v>0</v>
      </c>
    </row>
    <row r="26" spans="2:9" ht="27" customHeight="1">
      <c r="B26" s="39" t="s">
        <v>232</v>
      </c>
      <c r="C26" s="37"/>
      <c r="D26" s="162">
        <v>0</v>
      </c>
      <c r="E26" s="162">
        <v>0</v>
      </c>
      <c r="F26" s="162">
        <v>0</v>
      </c>
      <c r="G26" s="162">
        <v>0</v>
      </c>
      <c r="H26" s="162">
        <v>0</v>
      </c>
      <c r="I26" s="163">
        <v>0</v>
      </c>
    </row>
    <row r="27" spans="1:9" ht="16.5" customHeight="1">
      <c r="A27" s="158"/>
      <c r="I27" s="2" t="s">
        <v>254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SheetLayoutView="100" zoomScalePageLayoutView="0" workbookViewId="0" topLeftCell="A1">
      <selection activeCell="X30" sqref="X30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281</v>
      </c>
    </row>
    <row r="2" ht="13.5">
      <c r="M2" s="14" t="str">
        <f>'1(1) 試験検査の実施件数'!P4</f>
        <v>令和3年度</v>
      </c>
    </row>
    <row r="3" spans="1:13" ht="24" customHeight="1">
      <c r="A3" s="84"/>
      <c r="B3" s="295" t="s">
        <v>169</v>
      </c>
      <c r="C3" s="296"/>
      <c r="D3" s="81"/>
      <c r="E3" s="301" t="s">
        <v>185</v>
      </c>
      <c r="F3" s="301" t="s">
        <v>10</v>
      </c>
      <c r="G3" s="285" t="s">
        <v>186</v>
      </c>
      <c r="H3" s="285"/>
      <c r="I3" s="285"/>
      <c r="J3" s="285"/>
      <c r="K3" s="285"/>
      <c r="L3" s="285"/>
      <c r="M3" s="299" t="s">
        <v>187</v>
      </c>
    </row>
    <row r="4" spans="1:13" ht="39" customHeight="1">
      <c r="A4" s="85"/>
      <c r="B4" s="297"/>
      <c r="C4" s="298"/>
      <c r="D4" s="82"/>
      <c r="E4" s="302"/>
      <c r="F4" s="302"/>
      <c r="G4" s="26" t="s">
        <v>188</v>
      </c>
      <c r="H4" s="16" t="s">
        <v>189</v>
      </c>
      <c r="I4" s="27" t="s">
        <v>1</v>
      </c>
      <c r="J4" s="26" t="s">
        <v>190</v>
      </c>
      <c r="K4" s="27" t="s">
        <v>2</v>
      </c>
      <c r="L4" s="16" t="s">
        <v>232</v>
      </c>
      <c r="M4" s="300"/>
    </row>
    <row r="5" spans="1:13" ht="24.75" customHeight="1">
      <c r="A5" s="86"/>
      <c r="B5" s="305" t="s">
        <v>175</v>
      </c>
      <c r="C5" s="287"/>
      <c r="D5" s="18"/>
      <c r="E5" s="160">
        <f>SUM(E6:E31)</f>
        <v>254</v>
      </c>
      <c r="F5" s="160">
        <f>SUM(F6:F31)</f>
        <v>3</v>
      </c>
      <c r="G5" s="160">
        <f aca="true" t="shared" si="0" ref="G5:M5">SUM(G6:G31)</f>
        <v>3</v>
      </c>
      <c r="H5" s="160">
        <f t="shared" si="0"/>
        <v>0</v>
      </c>
      <c r="I5" s="160">
        <f t="shared" si="0"/>
        <v>0</v>
      </c>
      <c r="J5" s="160">
        <f t="shared" si="0"/>
        <v>0</v>
      </c>
      <c r="K5" s="160">
        <f t="shared" si="0"/>
        <v>0</v>
      </c>
      <c r="L5" s="160">
        <f t="shared" si="0"/>
        <v>0</v>
      </c>
      <c r="M5" s="161">
        <f t="shared" si="0"/>
        <v>0</v>
      </c>
    </row>
    <row r="6" spans="2:13" ht="24.75" customHeight="1">
      <c r="B6" s="306" t="s">
        <v>155</v>
      </c>
      <c r="C6" s="307"/>
      <c r="D6" s="164"/>
      <c r="E6" s="165">
        <v>6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  <c r="L6" s="150">
        <v>0</v>
      </c>
      <c r="M6" s="149">
        <v>0</v>
      </c>
    </row>
    <row r="7" spans="2:13" ht="24.75" customHeight="1">
      <c r="B7" s="303" t="s">
        <v>330</v>
      </c>
      <c r="C7" s="304"/>
      <c r="D7" s="166"/>
      <c r="E7" s="150">
        <v>2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  <c r="L7" s="150">
        <v>0</v>
      </c>
      <c r="M7" s="151">
        <v>0</v>
      </c>
    </row>
    <row r="8" spans="2:13" ht="24.75" customHeight="1">
      <c r="B8" s="303" t="s">
        <v>156</v>
      </c>
      <c r="C8" s="304"/>
      <c r="D8" s="166"/>
      <c r="E8" s="150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  <c r="L8" s="150">
        <v>0</v>
      </c>
      <c r="M8" s="151">
        <v>0</v>
      </c>
    </row>
    <row r="9" spans="2:13" ht="24.75" customHeight="1">
      <c r="B9" s="303" t="s">
        <v>191</v>
      </c>
      <c r="C9" s="308"/>
      <c r="D9" s="25"/>
      <c r="E9" s="167">
        <v>6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1">
        <v>0</v>
      </c>
    </row>
    <row r="10" spans="2:13" ht="24.75" customHeight="1">
      <c r="B10" s="294" t="s">
        <v>192</v>
      </c>
      <c r="C10" s="4" t="s">
        <v>193</v>
      </c>
      <c r="D10" s="25"/>
      <c r="E10" s="167">
        <v>4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  <c r="L10" s="150">
        <v>0</v>
      </c>
      <c r="M10" s="151">
        <v>0</v>
      </c>
    </row>
    <row r="11" spans="2:13" ht="24.75" customHeight="1">
      <c r="B11" s="294"/>
      <c r="C11" s="5" t="s">
        <v>194</v>
      </c>
      <c r="D11" s="17"/>
      <c r="E11" s="167">
        <v>1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  <c r="L11" s="150">
        <v>0</v>
      </c>
      <c r="M11" s="151">
        <v>0</v>
      </c>
    </row>
    <row r="12" spans="2:13" ht="24.75" customHeight="1">
      <c r="B12" s="294"/>
      <c r="C12" s="5" t="s">
        <v>195</v>
      </c>
      <c r="D12" s="17"/>
      <c r="E12" s="167">
        <v>6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1">
        <v>0</v>
      </c>
    </row>
    <row r="13" spans="2:13" ht="24.75" customHeight="1">
      <c r="B13" s="294"/>
      <c r="C13" s="4" t="s">
        <v>196</v>
      </c>
      <c r="D13" s="25"/>
      <c r="E13" s="150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1">
        <v>0</v>
      </c>
    </row>
    <row r="14" spans="2:13" ht="24.75" customHeight="1">
      <c r="B14" s="290" t="s">
        <v>197</v>
      </c>
      <c r="C14" s="291"/>
      <c r="D14" s="17"/>
      <c r="E14" s="167">
        <v>18</v>
      </c>
      <c r="F14" s="150">
        <v>0</v>
      </c>
      <c r="G14" s="150">
        <v>0</v>
      </c>
      <c r="H14" s="150">
        <v>0</v>
      </c>
      <c r="I14" s="150">
        <v>0</v>
      </c>
      <c r="J14" s="150">
        <v>0</v>
      </c>
      <c r="K14" s="150">
        <v>0</v>
      </c>
      <c r="L14" s="150">
        <v>0</v>
      </c>
      <c r="M14" s="151">
        <v>0</v>
      </c>
    </row>
    <row r="15" spans="2:13" ht="24.75" customHeight="1">
      <c r="B15" s="290" t="s">
        <v>198</v>
      </c>
      <c r="C15" s="291"/>
      <c r="D15" s="17"/>
      <c r="E15" s="167">
        <v>14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1">
        <v>0</v>
      </c>
    </row>
    <row r="16" spans="2:13" ht="24.75" customHeight="1">
      <c r="B16" s="290" t="s">
        <v>199</v>
      </c>
      <c r="C16" s="291"/>
      <c r="D16" s="17"/>
      <c r="E16" s="167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1">
        <v>0</v>
      </c>
    </row>
    <row r="17" spans="2:13" ht="24.75" customHeight="1">
      <c r="B17" s="290" t="s">
        <v>200</v>
      </c>
      <c r="C17" s="291"/>
      <c r="D17" s="17"/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1">
        <v>0</v>
      </c>
    </row>
    <row r="18" spans="2:13" ht="24.75" customHeight="1">
      <c r="B18" s="290" t="s">
        <v>279</v>
      </c>
      <c r="C18" s="291"/>
      <c r="D18" s="17"/>
      <c r="E18" s="167">
        <v>1</v>
      </c>
      <c r="F18" s="150"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1">
        <v>0</v>
      </c>
    </row>
    <row r="19" spans="2:13" ht="24.75" customHeight="1">
      <c r="B19" s="290" t="s">
        <v>201</v>
      </c>
      <c r="C19" s="291"/>
      <c r="D19" s="17"/>
      <c r="E19" s="167">
        <v>3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1">
        <v>0</v>
      </c>
    </row>
    <row r="20" spans="2:13" ht="24.75" customHeight="1">
      <c r="B20" s="290" t="s">
        <v>202</v>
      </c>
      <c r="C20" s="291"/>
      <c r="D20" s="17"/>
      <c r="E20" s="167">
        <v>135</v>
      </c>
      <c r="F20" s="150">
        <v>0</v>
      </c>
      <c r="G20" s="150">
        <v>0</v>
      </c>
      <c r="H20" s="150">
        <v>0</v>
      </c>
      <c r="I20" s="150">
        <v>0</v>
      </c>
      <c r="J20" s="150">
        <v>0</v>
      </c>
      <c r="K20" s="150">
        <v>0</v>
      </c>
      <c r="L20" s="150">
        <v>0</v>
      </c>
      <c r="M20" s="151">
        <v>0</v>
      </c>
    </row>
    <row r="21" spans="2:13" ht="24.75" customHeight="1">
      <c r="B21" s="290" t="s">
        <v>203</v>
      </c>
      <c r="C21" s="291"/>
      <c r="D21" s="17"/>
      <c r="E21" s="167">
        <v>10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1">
        <v>0</v>
      </c>
    </row>
    <row r="22" spans="2:13" ht="24.75" customHeight="1">
      <c r="B22" s="290" t="s">
        <v>204</v>
      </c>
      <c r="C22" s="291"/>
      <c r="D22" s="17"/>
      <c r="E22" s="167">
        <v>16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0">
        <v>0</v>
      </c>
      <c r="M22" s="151">
        <v>0</v>
      </c>
    </row>
    <row r="23" spans="2:13" ht="24.75" customHeight="1">
      <c r="B23" s="290" t="s">
        <v>205</v>
      </c>
      <c r="C23" s="291"/>
      <c r="D23" s="17"/>
      <c r="E23" s="167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1">
        <v>0</v>
      </c>
    </row>
    <row r="24" spans="2:13" ht="24.75" customHeight="1">
      <c r="B24" s="290" t="s">
        <v>206</v>
      </c>
      <c r="C24" s="291"/>
      <c r="D24" s="17"/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1">
        <v>0</v>
      </c>
    </row>
    <row r="25" spans="2:13" ht="24.75" customHeight="1">
      <c r="B25" s="290" t="s">
        <v>207</v>
      </c>
      <c r="C25" s="291"/>
      <c r="D25" s="17"/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v>0</v>
      </c>
      <c r="K25" s="150">
        <v>0</v>
      </c>
      <c r="L25" s="150">
        <v>0</v>
      </c>
      <c r="M25" s="151">
        <v>0</v>
      </c>
    </row>
    <row r="26" spans="2:13" ht="24.75" customHeight="1">
      <c r="B26" s="290" t="s">
        <v>208</v>
      </c>
      <c r="C26" s="291"/>
      <c r="D26" s="17"/>
      <c r="E26" s="167">
        <v>0</v>
      </c>
      <c r="F26" s="150"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1">
        <v>0</v>
      </c>
    </row>
    <row r="27" spans="2:13" ht="24.75" customHeight="1">
      <c r="B27" s="290" t="s">
        <v>209</v>
      </c>
      <c r="C27" s="291"/>
      <c r="D27" s="17"/>
      <c r="E27" s="167">
        <v>32</v>
      </c>
      <c r="F27" s="150">
        <v>3</v>
      </c>
      <c r="G27" s="150">
        <v>3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1">
        <v>0</v>
      </c>
    </row>
    <row r="28" spans="2:13" ht="24.75" customHeight="1">
      <c r="B28" s="294" t="s">
        <v>210</v>
      </c>
      <c r="C28" s="5" t="s">
        <v>328</v>
      </c>
      <c r="D28" s="17"/>
      <c r="E28" s="150">
        <v>0</v>
      </c>
      <c r="F28" s="150"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1">
        <v>0</v>
      </c>
    </row>
    <row r="29" spans="2:13" ht="24.75" customHeight="1">
      <c r="B29" s="294"/>
      <c r="C29" s="5" t="s">
        <v>211</v>
      </c>
      <c r="D29" s="17"/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1">
        <v>0</v>
      </c>
    </row>
    <row r="30" spans="2:13" ht="29.25" customHeight="1">
      <c r="B30" s="290" t="s">
        <v>212</v>
      </c>
      <c r="C30" s="291"/>
      <c r="D30" s="17"/>
      <c r="E30" s="167">
        <v>0</v>
      </c>
      <c r="F30" s="150"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1">
        <v>0</v>
      </c>
    </row>
    <row r="31" spans="2:13" ht="24.75" customHeight="1">
      <c r="B31" s="292" t="s">
        <v>382</v>
      </c>
      <c r="C31" s="293"/>
      <c r="D31" s="64"/>
      <c r="E31" s="168">
        <v>0</v>
      </c>
      <c r="F31" s="162">
        <v>0</v>
      </c>
      <c r="G31" s="162">
        <v>0</v>
      </c>
      <c r="H31" s="162">
        <v>0</v>
      </c>
      <c r="I31" s="162">
        <v>0</v>
      </c>
      <c r="J31" s="162">
        <v>0</v>
      </c>
      <c r="K31" s="162">
        <v>0</v>
      </c>
      <c r="L31" s="162">
        <v>0</v>
      </c>
      <c r="M31" s="163">
        <v>0</v>
      </c>
    </row>
    <row r="32" spans="1:13" s="9" customFormat="1" ht="16.5" customHeight="1">
      <c r="A32" s="87" t="s">
        <v>213</v>
      </c>
      <c r="G32" s="88"/>
      <c r="H32" s="88"/>
      <c r="I32" s="88"/>
      <c r="J32" s="88"/>
      <c r="M32" s="2" t="s">
        <v>254</v>
      </c>
    </row>
    <row r="33" spans="1:13" s="9" customFormat="1" ht="13.5">
      <c r="A33" s="87" t="s">
        <v>276</v>
      </c>
      <c r="G33" s="88"/>
      <c r="H33" s="88"/>
      <c r="I33" s="88"/>
      <c r="J33" s="88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SheetLayoutView="100" zoomScalePageLayoutView="0" workbookViewId="0" topLeftCell="A1">
      <selection activeCell="X30" sqref="X30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282</v>
      </c>
    </row>
    <row r="2" ht="13.5">
      <c r="K2" s="14" t="str">
        <f>'1(1) 試験検査の実施件数'!$P$4</f>
        <v>令和3年度</v>
      </c>
    </row>
    <row r="3" spans="1:11" ht="30" customHeight="1">
      <c r="A3" s="295" t="s">
        <v>169</v>
      </c>
      <c r="B3" s="285" t="s">
        <v>144</v>
      </c>
      <c r="C3" s="285"/>
      <c r="D3" s="285"/>
      <c r="E3" s="285"/>
      <c r="F3" s="285"/>
      <c r="G3" s="285"/>
      <c r="H3" s="285"/>
      <c r="I3" s="285"/>
      <c r="J3" s="301" t="s">
        <v>145</v>
      </c>
      <c r="K3" s="286"/>
    </row>
    <row r="4" spans="1:11" ht="30" customHeight="1">
      <c r="A4" s="297"/>
      <c r="B4" s="310" t="s">
        <v>185</v>
      </c>
      <c r="C4" s="310" t="s">
        <v>146</v>
      </c>
      <c r="D4" s="311" t="s">
        <v>147</v>
      </c>
      <c r="E4" s="311"/>
      <c r="F4" s="311"/>
      <c r="G4" s="311"/>
      <c r="H4" s="311"/>
      <c r="I4" s="311"/>
      <c r="J4" s="309"/>
      <c r="K4" s="287"/>
    </row>
    <row r="5" spans="1:11" ht="51.75" customHeight="1">
      <c r="A5" s="297"/>
      <c r="B5" s="310"/>
      <c r="C5" s="310"/>
      <c r="D5" s="26" t="s">
        <v>148</v>
      </c>
      <c r="E5" s="16" t="s">
        <v>149</v>
      </c>
      <c r="F5" s="16" t="s">
        <v>150</v>
      </c>
      <c r="G5" s="16" t="s">
        <v>151</v>
      </c>
      <c r="H5" s="16" t="s">
        <v>152</v>
      </c>
      <c r="I5" s="26" t="s">
        <v>153</v>
      </c>
      <c r="J5" s="26" t="s">
        <v>185</v>
      </c>
      <c r="K5" s="28" t="s">
        <v>154</v>
      </c>
    </row>
    <row r="6" spans="1:11" ht="34.5" customHeight="1">
      <c r="A6" s="89" t="s">
        <v>293</v>
      </c>
      <c r="B6" s="101">
        <v>0</v>
      </c>
      <c r="C6" s="101">
        <v>0</v>
      </c>
      <c r="D6" s="101">
        <v>0</v>
      </c>
      <c r="E6" s="101">
        <v>0</v>
      </c>
      <c r="F6" s="101">
        <v>0</v>
      </c>
      <c r="G6" s="101">
        <v>0</v>
      </c>
      <c r="H6" s="101">
        <v>0</v>
      </c>
      <c r="I6" s="101">
        <v>0</v>
      </c>
      <c r="J6" s="101">
        <v>0</v>
      </c>
      <c r="K6" s="102">
        <v>0</v>
      </c>
    </row>
    <row r="7" spans="1:11" ht="34.5" customHeight="1">
      <c r="A7" s="90" t="s">
        <v>294</v>
      </c>
      <c r="B7" s="103">
        <v>6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4">
        <v>0</v>
      </c>
    </row>
    <row r="8" spans="1:11" ht="34.5" customHeight="1">
      <c r="A8" s="90" t="s">
        <v>380</v>
      </c>
      <c r="B8" s="103">
        <v>2</v>
      </c>
      <c r="C8" s="103">
        <v>0</v>
      </c>
      <c r="D8" s="103">
        <v>0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4">
        <v>0</v>
      </c>
    </row>
    <row r="9" spans="1:11" ht="34.5" customHeight="1">
      <c r="A9" s="90" t="s">
        <v>292</v>
      </c>
      <c r="B9" s="103">
        <v>0</v>
      </c>
      <c r="C9" s="103">
        <v>0</v>
      </c>
      <c r="D9" s="103">
        <v>0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4">
        <v>0</v>
      </c>
    </row>
    <row r="10" spans="1:11" ht="34.5" customHeight="1">
      <c r="A10" s="91" t="s">
        <v>157</v>
      </c>
      <c r="B10" s="105">
        <v>0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6">
        <v>0</v>
      </c>
    </row>
    <row r="11" ht="16.5" customHeight="1">
      <c r="K11" s="2" t="s">
        <v>254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98" zoomScaleSheetLayoutView="98" zoomScalePageLayoutView="0" workbookViewId="0" topLeftCell="A1">
      <selection activeCell="K18" sqref="K18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6" t="s">
        <v>159</v>
      </c>
      <c r="C1" s="6"/>
    </row>
    <row r="2" ht="18.75" customHeight="1">
      <c r="A2" s="1" t="s">
        <v>283</v>
      </c>
    </row>
    <row r="3" ht="13.5">
      <c r="G3" s="14" t="str">
        <f>'1(1) 試験検査の実施件数'!P4</f>
        <v>令和3年度</v>
      </c>
    </row>
    <row r="4" spans="1:7" ht="24" customHeight="1">
      <c r="A4" s="92"/>
      <c r="B4" s="288" t="s">
        <v>169</v>
      </c>
      <c r="C4" s="288"/>
      <c r="D4" s="288"/>
      <c r="E4" s="53"/>
      <c r="F4" s="34" t="s">
        <v>160</v>
      </c>
      <c r="G4" s="38" t="s">
        <v>161</v>
      </c>
    </row>
    <row r="5" spans="1:7" ht="24" customHeight="1">
      <c r="A5" s="86"/>
      <c r="B5" s="316" t="s">
        <v>175</v>
      </c>
      <c r="C5" s="316"/>
      <c r="D5" s="316"/>
      <c r="E5" s="18"/>
      <c r="F5" s="169">
        <f>SUM(F6:F9,F13:F14,F21:F22)</f>
        <v>6928</v>
      </c>
      <c r="G5" s="170">
        <f>SUM(G6:G9,G13:G14,G21:G22)</f>
        <v>8342</v>
      </c>
    </row>
    <row r="6" spans="2:7" ht="24" customHeight="1">
      <c r="B6" s="317" t="s">
        <v>218</v>
      </c>
      <c r="C6" s="317"/>
      <c r="D6" s="317"/>
      <c r="E6" s="20"/>
      <c r="F6" s="109">
        <v>228</v>
      </c>
      <c r="G6" s="102">
        <v>228</v>
      </c>
    </row>
    <row r="7" spans="2:7" ht="24" customHeight="1">
      <c r="B7" s="303" t="s">
        <v>221</v>
      </c>
      <c r="C7" s="303"/>
      <c r="D7" s="312"/>
      <c r="E7" s="25"/>
      <c r="F7" s="109">
        <f>81+314</f>
        <v>395</v>
      </c>
      <c r="G7" s="104">
        <f>81+314*2</f>
        <v>709</v>
      </c>
    </row>
    <row r="8" spans="2:7" ht="24" customHeight="1">
      <c r="B8" s="303" t="s">
        <v>162</v>
      </c>
      <c r="C8" s="303"/>
      <c r="D8" s="312"/>
      <c r="E8" s="25"/>
      <c r="F8" s="109">
        <v>0</v>
      </c>
      <c r="G8" s="110">
        <v>0</v>
      </c>
    </row>
    <row r="9" spans="2:7" ht="24" customHeight="1">
      <c r="B9" s="303" t="s">
        <v>237</v>
      </c>
      <c r="C9" s="303"/>
      <c r="D9" s="312"/>
      <c r="E9" s="4"/>
      <c r="F9" s="104">
        <f>SUM(F10:F12)</f>
        <v>87</v>
      </c>
      <c r="G9" s="104">
        <f>SUM(G10:G12)</f>
        <v>694</v>
      </c>
    </row>
    <row r="10" spans="2:7" ht="24" customHeight="1">
      <c r="B10" s="4"/>
      <c r="C10" s="312" t="s">
        <v>163</v>
      </c>
      <c r="D10" s="312"/>
      <c r="E10" s="152"/>
      <c r="F10" s="103">
        <v>72</v>
      </c>
      <c r="G10" s="104">
        <f>15*9+35*8+18*9+0*8+4</f>
        <v>581</v>
      </c>
    </row>
    <row r="11" spans="2:7" ht="24" customHeight="1">
      <c r="B11" s="4"/>
      <c r="C11" s="312" t="s">
        <v>164</v>
      </c>
      <c r="D11" s="312"/>
      <c r="E11" s="152"/>
      <c r="F11" s="103">
        <v>15</v>
      </c>
      <c r="G11" s="104">
        <f>14*8+1</f>
        <v>113</v>
      </c>
    </row>
    <row r="12" spans="2:7" ht="24" customHeight="1">
      <c r="B12" s="4"/>
      <c r="C12" s="312" t="s">
        <v>165</v>
      </c>
      <c r="D12" s="312"/>
      <c r="E12" s="152"/>
      <c r="F12" s="103">
        <v>0</v>
      </c>
      <c r="G12" s="104">
        <v>0</v>
      </c>
    </row>
    <row r="13" spans="2:7" ht="24" customHeight="1">
      <c r="B13" s="312" t="s">
        <v>166</v>
      </c>
      <c r="C13" s="312"/>
      <c r="D13" s="312"/>
      <c r="E13" s="25"/>
      <c r="F13" s="103">
        <v>60</v>
      </c>
      <c r="G13" s="104">
        <v>227</v>
      </c>
    </row>
    <row r="14" spans="2:7" ht="24" customHeight="1">
      <c r="B14" s="312" t="s">
        <v>383</v>
      </c>
      <c r="C14" s="312"/>
      <c r="D14" s="312"/>
      <c r="E14" s="4"/>
      <c r="F14" s="104">
        <f>SUM(F15:F20)</f>
        <v>6081</v>
      </c>
      <c r="G14" s="104">
        <f>SUM(G15:G20)</f>
        <v>6407</v>
      </c>
    </row>
    <row r="15" spans="2:7" ht="24" customHeight="1">
      <c r="B15" s="4"/>
      <c r="C15" s="315" t="s">
        <v>95</v>
      </c>
      <c r="D15" s="5" t="s">
        <v>384</v>
      </c>
      <c r="E15" s="17"/>
      <c r="F15" s="103">
        <v>190</v>
      </c>
      <c r="G15" s="104">
        <v>190</v>
      </c>
    </row>
    <row r="16" spans="2:7" ht="24" customHeight="1">
      <c r="B16" s="4"/>
      <c r="C16" s="315"/>
      <c r="D16" s="5" t="s">
        <v>329</v>
      </c>
      <c r="E16" s="17"/>
      <c r="F16" s="103">
        <f>4741+824</f>
        <v>5565</v>
      </c>
      <c r="G16" s="104">
        <f>F16</f>
        <v>5565</v>
      </c>
    </row>
    <row r="17" spans="2:7" ht="24" customHeight="1">
      <c r="B17" s="4"/>
      <c r="C17" s="314" t="s">
        <v>96</v>
      </c>
      <c r="D17" s="314"/>
      <c r="E17" s="152"/>
      <c r="F17" s="109">
        <v>0</v>
      </c>
      <c r="G17" s="110">
        <v>0</v>
      </c>
    </row>
    <row r="18" spans="2:7" ht="24" customHeight="1">
      <c r="B18" s="4"/>
      <c r="C18" s="315" t="s">
        <v>97</v>
      </c>
      <c r="D18" s="5" t="s">
        <v>98</v>
      </c>
      <c r="E18" s="17"/>
      <c r="F18" s="103">
        <v>0</v>
      </c>
      <c r="G18" s="104">
        <v>0</v>
      </c>
    </row>
    <row r="19" spans="2:7" ht="24" customHeight="1">
      <c r="B19" s="4"/>
      <c r="C19" s="315"/>
      <c r="D19" s="5" t="s">
        <v>385</v>
      </c>
      <c r="E19" s="17"/>
      <c r="F19" s="103">
        <v>326</v>
      </c>
      <c r="G19" s="104">
        <f>326*2</f>
        <v>652</v>
      </c>
    </row>
    <row r="20" spans="2:7" ht="24" customHeight="1">
      <c r="B20" s="4"/>
      <c r="C20" s="315"/>
      <c r="D20" s="5" t="s">
        <v>99</v>
      </c>
      <c r="E20" s="17"/>
      <c r="F20" s="103">
        <v>0</v>
      </c>
      <c r="G20" s="104">
        <v>0</v>
      </c>
    </row>
    <row r="21" spans="2:7" ht="23.25" customHeight="1">
      <c r="B21" s="312" t="s">
        <v>386</v>
      </c>
      <c r="C21" s="312"/>
      <c r="D21" s="312"/>
      <c r="E21" s="25"/>
      <c r="F21" s="103">
        <v>0</v>
      </c>
      <c r="G21" s="104">
        <v>0</v>
      </c>
    </row>
    <row r="22" spans="1:7" ht="23.25" customHeight="1">
      <c r="A22" s="43"/>
      <c r="B22" s="313" t="s">
        <v>100</v>
      </c>
      <c r="C22" s="313"/>
      <c r="D22" s="313"/>
      <c r="E22" s="37"/>
      <c r="F22" s="105">
        <v>77</v>
      </c>
      <c r="G22" s="106">
        <v>77</v>
      </c>
    </row>
    <row r="23" ht="16.5" customHeight="1">
      <c r="G23" s="2" t="s">
        <v>254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130" zoomScaleSheetLayoutView="130" zoomScalePageLayoutView="0" workbookViewId="0" topLeftCell="A1">
      <selection activeCell="X30" sqref="X30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284</v>
      </c>
    </row>
    <row r="2" ht="13.5">
      <c r="M2" s="14" t="str">
        <f>'1(1) 試験検査の実施件数'!P4</f>
        <v>令和3年度</v>
      </c>
    </row>
    <row r="3" spans="1:13" ht="30" customHeight="1">
      <c r="A3" s="84"/>
      <c r="B3" s="321" t="s">
        <v>115</v>
      </c>
      <c r="C3" s="94"/>
      <c r="D3" s="318" t="s">
        <v>101</v>
      </c>
      <c r="E3" s="319"/>
      <c r="F3" s="318" t="s">
        <v>102</v>
      </c>
      <c r="G3" s="319"/>
      <c r="H3" s="318" t="s">
        <v>103</v>
      </c>
      <c r="I3" s="319"/>
      <c r="J3" s="318" t="s">
        <v>104</v>
      </c>
      <c r="K3" s="319"/>
      <c r="L3" s="318" t="s">
        <v>387</v>
      </c>
      <c r="M3" s="320"/>
    </row>
    <row r="4" spans="1:13" ht="30" customHeight="1">
      <c r="A4" s="85"/>
      <c r="B4" s="322"/>
      <c r="C4" s="95"/>
      <c r="D4" s="16" t="s">
        <v>160</v>
      </c>
      <c r="E4" s="16" t="s">
        <v>105</v>
      </c>
      <c r="F4" s="16" t="s">
        <v>160</v>
      </c>
      <c r="G4" s="16" t="s">
        <v>105</v>
      </c>
      <c r="H4" s="16" t="s">
        <v>160</v>
      </c>
      <c r="I4" s="16" t="s">
        <v>105</v>
      </c>
      <c r="J4" s="16" t="s">
        <v>160</v>
      </c>
      <c r="K4" s="16" t="s">
        <v>105</v>
      </c>
      <c r="L4" s="16" t="s">
        <v>160</v>
      </c>
      <c r="M4" s="29" t="s">
        <v>105</v>
      </c>
    </row>
    <row r="5" spans="2:13" ht="30" customHeight="1">
      <c r="B5" s="83" t="s">
        <v>158</v>
      </c>
      <c r="C5" s="18"/>
      <c r="D5" s="107">
        <f aca="true" t="shared" si="0" ref="D5:M5">SUM(D6:D8)</f>
        <v>0</v>
      </c>
      <c r="E5" s="107">
        <f t="shared" si="0"/>
        <v>0</v>
      </c>
      <c r="F5" s="107">
        <f t="shared" si="0"/>
        <v>0</v>
      </c>
      <c r="G5" s="107">
        <f t="shared" si="0"/>
        <v>0</v>
      </c>
      <c r="H5" s="107">
        <f t="shared" si="0"/>
        <v>0</v>
      </c>
      <c r="I5" s="107">
        <f t="shared" si="0"/>
        <v>0</v>
      </c>
      <c r="J5" s="107">
        <f t="shared" si="0"/>
        <v>228</v>
      </c>
      <c r="K5" s="107">
        <f t="shared" si="0"/>
        <v>21</v>
      </c>
      <c r="L5" s="107">
        <f t="shared" si="0"/>
        <v>0</v>
      </c>
      <c r="M5" s="108">
        <f t="shared" si="0"/>
        <v>0</v>
      </c>
    </row>
    <row r="6" spans="1:13" ht="30" customHeight="1">
      <c r="A6" s="93"/>
      <c r="B6" s="33" t="s">
        <v>106</v>
      </c>
      <c r="C6" s="25"/>
      <c r="D6" s="103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3">
        <v>177</v>
      </c>
      <c r="K6" s="103">
        <v>21</v>
      </c>
      <c r="L6" s="109">
        <v>0</v>
      </c>
      <c r="M6" s="110" t="s">
        <v>503</v>
      </c>
    </row>
    <row r="7" spans="2:13" ht="30" customHeight="1">
      <c r="B7" s="4" t="s">
        <v>107</v>
      </c>
      <c r="C7" s="25"/>
      <c r="D7" s="109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51</v>
      </c>
      <c r="K7" s="109">
        <v>0</v>
      </c>
      <c r="L7" s="103">
        <v>0</v>
      </c>
      <c r="M7" s="110" t="s">
        <v>503</v>
      </c>
    </row>
    <row r="8" spans="1:13" ht="30" customHeight="1">
      <c r="A8" s="43"/>
      <c r="B8" s="39" t="s">
        <v>232</v>
      </c>
      <c r="C8" s="37"/>
      <c r="D8" s="111" t="s">
        <v>503</v>
      </c>
      <c r="E8" s="111" t="s">
        <v>503</v>
      </c>
      <c r="F8" s="111" t="s">
        <v>503</v>
      </c>
      <c r="G8" s="111" t="s">
        <v>503</v>
      </c>
      <c r="H8" s="111" t="s">
        <v>503</v>
      </c>
      <c r="I8" s="111" t="s">
        <v>503</v>
      </c>
      <c r="J8" s="111" t="s">
        <v>503</v>
      </c>
      <c r="K8" s="111" t="s">
        <v>503</v>
      </c>
      <c r="L8" s="111" t="s">
        <v>503</v>
      </c>
      <c r="M8" s="112" t="s">
        <v>503</v>
      </c>
    </row>
    <row r="9" ht="16.5" customHeight="1">
      <c r="M9" s="2" t="s">
        <v>254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view="pageBreakPreview" zoomScale="60" zoomScalePageLayoutView="0" workbookViewId="0" topLeftCell="A1">
      <selection activeCell="X30" sqref="X30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6" t="s">
        <v>108</v>
      </c>
    </row>
    <row r="2" ht="18.75" customHeight="1">
      <c r="A2" s="1" t="s">
        <v>495</v>
      </c>
    </row>
    <row r="3" ht="13.5">
      <c r="J3" s="14" t="s">
        <v>507</v>
      </c>
    </row>
    <row r="4" spans="1:10" ht="36.75" customHeight="1">
      <c r="A4" s="321" t="s">
        <v>109</v>
      </c>
      <c r="B4" s="321"/>
      <c r="C4" s="321"/>
      <c r="D4" s="328"/>
      <c r="E4" s="338" t="s">
        <v>331</v>
      </c>
      <c r="F4" s="318" t="s">
        <v>332</v>
      </c>
      <c r="G4" s="327"/>
      <c r="H4" s="340" t="s">
        <v>340</v>
      </c>
      <c r="I4" s="340" t="s">
        <v>341</v>
      </c>
      <c r="J4" s="323" t="s">
        <v>111</v>
      </c>
    </row>
    <row r="5" spans="1:10" ht="21" customHeight="1">
      <c r="A5" s="322"/>
      <c r="B5" s="322"/>
      <c r="C5" s="322"/>
      <c r="D5" s="329"/>
      <c r="E5" s="339"/>
      <c r="F5" s="119" t="s">
        <v>342</v>
      </c>
      <c r="G5" s="119" t="s">
        <v>339</v>
      </c>
      <c r="H5" s="341"/>
      <c r="I5" s="342"/>
      <c r="J5" s="324"/>
    </row>
    <row r="6" spans="1:10" ht="21" customHeight="1">
      <c r="A6" s="86"/>
      <c r="B6" s="297" t="s">
        <v>112</v>
      </c>
      <c r="C6" s="298"/>
      <c r="D6" s="54"/>
      <c r="E6" s="169">
        <f aca="true" t="shared" si="0" ref="E6:J6">SUM(E7:E12)</f>
        <v>13731</v>
      </c>
      <c r="F6" s="169">
        <f t="shared" si="0"/>
        <v>174</v>
      </c>
      <c r="G6" s="169">
        <f t="shared" si="0"/>
        <v>371</v>
      </c>
      <c r="H6" s="169">
        <f t="shared" si="0"/>
        <v>484</v>
      </c>
      <c r="I6" s="169">
        <f t="shared" si="0"/>
        <v>32</v>
      </c>
      <c r="J6" s="170">
        <f t="shared" si="0"/>
        <v>15</v>
      </c>
    </row>
    <row r="7" spans="2:10" ht="21" customHeight="1">
      <c r="B7" s="317" t="s">
        <v>365</v>
      </c>
      <c r="C7" s="317"/>
      <c r="D7" s="4"/>
      <c r="E7" s="335">
        <v>13731</v>
      </c>
      <c r="F7" s="113">
        <v>13</v>
      </c>
      <c r="G7" s="330">
        <v>371</v>
      </c>
      <c r="H7" s="330">
        <v>484</v>
      </c>
      <c r="I7" s="113">
        <v>3</v>
      </c>
      <c r="J7" s="114">
        <v>0</v>
      </c>
    </row>
    <row r="8" spans="2:10" ht="21" customHeight="1">
      <c r="B8" s="312" t="s">
        <v>366</v>
      </c>
      <c r="C8" s="312"/>
      <c r="D8" s="4"/>
      <c r="E8" s="336"/>
      <c r="F8" s="109">
        <v>16</v>
      </c>
      <c r="G8" s="331"/>
      <c r="H8" s="331"/>
      <c r="I8" s="103">
        <v>2</v>
      </c>
      <c r="J8" s="104">
        <v>1</v>
      </c>
    </row>
    <row r="9" spans="2:10" ht="21" customHeight="1">
      <c r="B9" s="312" t="s">
        <v>367</v>
      </c>
      <c r="C9" s="312"/>
      <c r="D9" s="4"/>
      <c r="E9" s="336"/>
      <c r="F9" s="109">
        <v>20</v>
      </c>
      <c r="G9" s="331"/>
      <c r="H9" s="331"/>
      <c r="I9" s="109">
        <v>1</v>
      </c>
      <c r="J9" s="110">
        <v>0</v>
      </c>
    </row>
    <row r="10" spans="2:10" ht="21" customHeight="1">
      <c r="B10" s="312" t="s">
        <v>337</v>
      </c>
      <c r="C10" s="312"/>
      <c r="D10" s="4"/>
      <c r="E10" s="336"/>
      <c r="F10" s="109">
        <v>11</v>
      </c>
      <c r="G10" s="331"/>
      <c r="H10" s="331"/>
      <c r="I10" s="109">
        <v>2</v>
      </c>
      <c r="J10" s="110">
        <v>0</v>
      </c>
    </row>
    <row r="11" spans="2:10" ht="21" customHeight="1">
      <c r="B11" s="312" t="s">
        <v>338</v>
      </c>
      <c r="C11" s="312"/>
      <c r="D11" s="4"/>
      <c r="E11" s="336"/>
      <c r="F11" s="109">
        <v>106</v>
      </c>
      <c r="G11" s="331"/>
      <c r="H11" s="331"/>
      <c r="I11" s="103">
        <v>24</v>
      </c>
      <c r="J11" s="104">
        <v>14</v>
      </c>
    </row>
    <row r="12" spans="1:11" ht="21" customHeight="1">
      <c r="A12" s="43"/>
      <c r="B12" s="313" t="s">
        <v>12</v>
      </c>
      <c r="C12" s="313"/>
      <c r="D12" s="39"/>
      <c r="E12" s="337"/>
      <c r="F12" s="111">
        <v>8</v>
      </c>
      <c r="G12" s="332"/>
      <c r="H12" s="332"/>
      <c r="I12" s="105">
        <v>0</v>
      </c>
      <c r="J12" s="106">
        <v>0</v>
      </c>
      <c r="K12" s="9"/>
    </row>
    <row r="13" spans="2:10" s="9" customFormat="1" ht="16.5" customHeight="1">
      <c r="B13" s="87" t="s">
        <v>388</v>
      </c>
      <c r="J13" s="2" t="s">
        <v>254</v>
      </c>
    </row>
    <row r="14" spans="2:11" s="9" customFormat="1" ht="13.5" customHeight="1">
      <c r="B14" s="87"/>
      <c r="J14" s="2"/>
      <c r="K14" s="2"/>
    </row>
    <row r="15" spans="2:11" s="9" customFormat="1" ht="13.5" customHeight="1">
      <c r="B15" s="87"/>
      <c r="K15" s="2"/>
    </row>
    <row r="16" spans="2:11" s="9" customFormat="1" ht="13.5" customHeight="1">
      <c r="B16" s="87"/>
      <c r="K16" s="2"/>
    </row>
    <row r="17" ht="13.5" customHeight="1"/>
    <row r="18" ht="18.75" customHeight="1">
      <c r="A18" s="1" t="s">
        <v>480</v>
      </c>
    </row>
    <row r="19" ht="13.5">
      <c r="J19" s="14" t="str">
        <f>J3</f>
        <v>令和3年度</v>
      </c>
    </row>
    <row r="20" spans="1:10" ht="27" customHeight="1">
      <c r="A20" s="92"/>
      <c r="B20" s="295" t="s">
        <v>169</v>
      </c>
      <c r="C20" s="296"/>
      <c r="D20" s="53"/>
      <c r="E20" s="40" t="s">
        <v>110</v>
      </c>
      <c r="F20" s="318" t="s">
        <v>332</v>
      </c>
      <c r="G20" s="327"/>
      <c r="H20" s="42" t="s">
        <v>389</v>
      </c>
      <c r="I20" s="42" t="s">
        <v>343</v>
      </c>
      <c r="J20" s="41" t="s">
        <v>111</v>
      </c>
    </row>
    <row r="21" spans="1:10" ht="27" customHeight="1">
      <c r="A21" s="93"/>
      <c r="B21" s="333" t="s">
        <v>390</v>
      </c>
      <c r="C21" s="334"/>
      <c r="D21" s="96"/>
      <c r="E21" s="117">
        <v>12358</v>
      </c>
      <c r="F21" s="325">
        <v>0</v>
      </c>
      <c r="G21" s="326"/>
      <c r="H21" s="224">
        <v>0</v>
      </c>
      <c r="I21" s="117">
        <v>6</v>
      </c>
      <c r="J21" s="106">
        <v>0</v>
      </c>
    </row>
    <row r="22" s="9" customFormat="1" ht="16.5" customHeight="1">
      <c r="J22" s="2" t="s">
        <v>254</v>
      </c>
    </row>
    <row r="23" s="9" customFormat="1" ht="13.5" customHeight="1">
      <c r="J23" s="2"/>
    </row>
    <row r="24" s="9" customFormat="1" ht="13.5" customHeight="1">
      <c r="J24" s="2"/>
    </row>
    <row r="25" s="9" customFormat="1" ht="13.5" customHeight="1">
      <c r="J25" s="2"/>
    </row>
    <row r="26" ht="13.5" customHeight="1"/>
    <row r="27" ht="18.75" customHeight="1">
      <c r="A27" s="1" t="s">
        <v>481</v>
      </c>
    </row>
    <row r="28" ht="13.5">
      <c r="J28" s="14" t="str">
        <f>J3</f>
        <v>令和3年度</v>
      </c>
    </row>
    <row r="29" spans="1:10" ht="27" customHeight="1">
      <c r="A29" s="92"/>
      <c r="B29" s="288" t="s">
        <v>169</v>
      </c>
      <c r="C29" s="288"/>
      <c r="D29" s="53"/>
      <c r="E29" s="40" t="s">
        <v>110</v>
      </c>
      <c r="F29" s="318" t="s">
        <v>332</v>
      </c>
      <c r="G29" s="327"/>
      <c r="H29" s="42" t="s">
        <v>389</v>
      </c>
      <c r="I29" s="42" t="s">
        <v>343</v>
      </c>
      <c r="J29" s="41" t="s">
        <v>111</v>
      </c>
    </row>
    <row r="30" spans="1:10" ht="27" customHeight="1">
      <c r="A30" s="93"/>
      <c r="B30" s="345" t="s">
        <v>391</v>
      </c>
      <c r="C30" s="345"/>
      <c r="D30" s="96"/>
      <c r="E30" s="117">
        <v>5386</v>
      </c>
      <c r="F30" s="343">
        <v>90</v>
      </c>
      <c r="G30" s="344"/>
      <c r="H30" s="115">
        <v>82</v>
      </c>
      <c r="I30" s="117">
        <v>61</v>
      </c>
      <c r="J30" s="116">
        <v>29</v>
      </c>
    </row>
    <row r="31" s="9" customFormat="1" ht="16.5" customHeight="1">
      <c r="J31" s="2" t="s">
        <v>254</v>
      </c>
    </row>
    <row r="32" s="9" customFormat="1" ht="13.5" customHeight="1">
      <c r="J32" s="2"/>
    </row>
    <row r="33" s="9" customFormat="1" ht="13.5" customHeight="1">
      <c r="J33" s="2"/>
    </row>
    <row r="34" s="9" customFormat="1" ht="13.5" customHeight="1">
      <c r="J34" s="2"/>
    </row>
    <row r="35" ht="13.5" customHeight="1"/>
  </sheetData>
  <sheetProtection/>
  <mergeCells count="24">
    <mergeCell ref="B29:C29"/>
    <mergeCell ref="B30:C30"/>
    <mergeCell ref="B7:C7"/>
    <mergeCell ref="B8:C8"/>
    <mergeCell ref="B9:C9"/>
    <mergeCell ref="B10:C10"/>
    <mergeCell ref="B11:C11"/>
    <mergeCell ref="B12:C12"/>
    <mergeCell ref="E4:E5"/>
    <mergeCell ref="F4:G4"/>
    <mergeCell ref="H4:H5"/>
    <mergeCell ref="I4:I5"/>
    <mergeCell ref="F30:G30"/>
    <mergeCell ref="F29:G29"/>
    <mergeCell ref="J4:J5"/>
    <mergeCell ref="F21:G21"/>
    <mergeCell ref="F20:G20"/>
    <mergeCell ref="A4:D5"/>
    <mergeCell ref="G7:G12"/>
    <mergeCell ref="H7:H12"/>
    <mergeCell ref="B6:C6"/>
    <mergeCell ref="B21:C21"/>
    <mergeCell ref="B20:C20"/>
    <mergeCell ref="E7:E12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="96" zoomScaleSheetLayoutView="96" zoomScalePageLayoutView="0" workbookViewId="0" topLeftCell="A1">
      <selection activeCell="C2" sqref="C2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496</v>
      </c>
    </row>
    <row r="2" spans="1:5" ht="13.5">
      <c r="A2" s="43"/>
      <c r="E2" s="14" t="str">
        <f>'1(1) 試験検査の実施件数'!P4</f>
        <v>令和3年度</v>
      </c>
    </row>
    <row r="3" spans="1:5" ht="21" customHeight="1">
      <c r="A3" s="92"/>
      <c r="B3" s="295" t="s">
        <v>169</v>
      </c>
      <c r="C3" s="346"/>
      <c r="D3" s="181"/>
      <c r="E3" s="41" t="s">
        <v>13</v>
      </c>
    </row>
    <row r="4" spans="2:5" ht="21" customHeight="1">
      <c r="B4" s="297" t="s">
        <v>14</v>
      </c>
      <c r="C4" s="347"/>
      <c r="D4" s="182"/>
      <c r="E4" s="170">
        <f>SUM(E5:E8)</f>
        <v>920</v>
      </c>
    </row>
    <row r="5" spans="1:5" ht="21" customHeight="1">
      <c r="A5" s="93"/>
      <c r="B5" s="348" t="s">
        <v>0</v>
      </c>
      <c r="C5" s="33" t="s">
        <v>347</v>
      </c>
      <c r="D5" s="33"/>
      <c r="E5" s="102">
        <v>518</v>
      </c>
    </row>
    <row r="6" spans="1:5" ht="21" customHeight="1">
      <c r="A6" s="13"/>
      <c r="B6" s="349"/>
      <c r="C6" s="4" t="s">
        <v>381</v>
      </c>
      <c r="D6" s="4"/>
      <c r="E6" s="104">
        <v>153</v>
      </c>
    </row>
    <row r="7" spans="2:5" ht="21" customHeight="1">
      <c r="B7" s="317" t="s">
        <v>15</v>
      </c>
      <c r="C7" s="33" t="s">
        <v>348</v>
      </c>
      <c r="D7" s="33"/>
      <c r="E7" s="114">
        <v>249</v>
      </c>
    </row>
    <row r="8" spans="2:5" ht="21" customHeight="1">
      <c r="B8" s="313"/>
      <c r="C8" s="39" t="s">
        <v>476</v>
      </c>
      <c r="D8" s="39"/>
      <c r="E8" s="106">
        <v>0</v>
      </c>
    </row>
    <row r="9" spans="1:5" ht="16.5" customHeight="1">
      <c r="A9" s="84"/>
      <c r="B9" s="3"/>
      <c r="E9" s="2" t="s">
        <v>254</v>
      </c>
    </row>
  </sheetData>
  <sheetProtection/>
  <mergeCells count="4">
    <mergeCell ref="B7:B8"/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="124" zoomScaleSheetLayoutView="124" zoomScalePageLayoutView="0" workbookViewId="0" topLeftCell="A1">
      <selection activeCell="G16" sqref="G16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6" t="s">
        <v>333</v>
      </c>
    </row>
    <row r="2" spans="6:8" ht="13.5" customHeight="1">
      <c r="F2" s="155"/>
      <c r="G2" s="14" t="s">
        <v>507</v>
      </c>
      <c r="H2" s="155"/>
    </row>
    <row r="3" spans="1:7" ht="30" customHeight="1">
      <c r="A3" s="84"/>
      <c r="B3" s="319" t="s">
        <v>115</v>
      </c>
      <c r="C3" s="318"/>
      <c r="D3" s="65"/>
      <c r="E3" s="34" t="s">
        <v>175</v>
      </c>
      <c r="F3" s="34" t="s">
        <v>76</v>
      </c>
      <c r="G3" s="38" t="s">
        <v>277</v>
      </c>
    </row>
    <row r="4" spans="1:7" ht="15" customHeight="1">
      <c r="A4" s="13"/>
      <c r="B4" s="305" t="s">
        <v>160</v>
      </c>
      <c r="C4" s="287"/>
      <c r="D4" s="193"/>
      <c r="E4" s="169">
        <v>41</v>
      </c>
      <c r="F4" s="169">
        <v>41</v>
      </c>
      <c r="G4" s="205">
        <v>0</v>
      </c>
    </row>
    <row r="5" spans="1:8" ht="15" customHeight="1">
      <c r="A5" s="86"/>
      <c r="B5" s="305" t="s">
        <v>392</v>
      </c>
      <c r="C5" s="287"/>
      <c r="D5" s="18"/>
      <c r="E5" s="169">
        <f>SUM(E6:E20)</f>
        <v>202</v>
      </c>
      <c r="F5" s="169">
        <f>SUM(F6:F20)</f>
        <v>202</v>
      </c>
      <c r="G5" s="169">
        <f>SUM(G6:G20)</f>
        <v>0</v>
      </c>
      <c r="H5" s="155"/>
    </row>
    <row r="6" spans="1:8" ht="15" customHeight="1">
      <c r="A6" s="93"/>
      <c r="B6" s="349" t="s">
        <v>393</v>
      </c>
      <c r="C6" s="4" t="s">
        <v>77</v>
      </c>
      <c r="D6" s="25"/>
      <c r="E6" s="171">
        <v>34</v>
      </c>
      <c r="F6" s="101">
        <v>34</v>
      </c>
      <c r="G6" s="114">
        <v>0</v>
      </c>
      <c r="H6" s="155"/>
    </row>
    <row r="7" spans="2:7" ht="15" customHeight="1">
      <c r="B7" s="349"/>
      <c r="C7" s="4" t="s">
        <v>78</v>
      </c>
      <c r="D7" s="4"/>
      <c r="E7" s="172">
        <v>0</v>
      </c>
      <c r="F7" s="103">
        <v>0</v>
      </c>
      <c r="G7" s="110">
        <v>0</v>
      </c>
    </row>
    <row r="8" spans="2:7" ht="15" customHeight="1">
      <c r="B8" s="312" t="s">
        <v>394</v>
      </c>
      <c r="C8" s="312"/>
      <c r="D8" s="4"/>
      <c r="E8" s="173">
        <v>0</v>
      </c>
      <c r="F8" s="109">
        <v>0</v>
      </c>
      <c r="G8" s="110">
        <v>0</v>
      </c>
    </row>
    <row r="9" spans="2:7" ht="15" customHeight="1">
      <c r="B9" s="350" t="s">
        <v>79</v>
      </c>
      <c r="C9" s="351"/>
      <c r="D9" s="4"/>
      <c r="E9" s="173">
        <v>0</v>
      </c>
      <c r="F9" s="109">
        <v>0</v>
      </c>
      <c r="G9" s="110">
        <v>0</v>
      </c>
    </row>
    <row r="10" spans="1:7" ht="15" customHeight="1">
      <c r="A10" s="1">
        <v>1</v>
      </c>
      <c r="B10" s="350" t="s">
        <v>80</v>
      </c>
      <c r="C10" s="351"/>
      <c r="D10" s="4"/>
      <c r="E10" s="173">
        <v>0</v>
      </c>
      <c r="F10" s="109">
        <v>0</v>
      </c>
      <c r="G10" s="110">
        <v>0</v>
      </c>
    </row>
    <row r="11" spans="2:7" ht="15" customHeight="1">
      <c r="B11" s="350" t="s">
        <v>81</v>
      </c>
      <c r="C11" s="351"/>
      <c r="D11" s="4"/>
      <c r="E11" s="173">
        <v>0</v>
      </c>
      <c r="F11" s="109">
        <v>0</v>
      </c>
      <c r="G11" s="104">
        <v>0</v>
      </c>
    </row>
    <row r="12" spans="2:7" ht="15" customHeight="1">
      <c r="B12" s="350" t="s">
        <v>395</v>
      </c>
      <c r="C12" s="351"/>
      <c r="D12" s="4"/>
      <c r="E12" s="173">
        <v>0</v>
      </c>
      <c r="F12" s="109">
        <v>0</v>
      </c>
      <c r="G12" s="110">
        <v>0</v>
      </c>
    </row>
    <row r="13" spans="2:7" ht="15" customHeight="1">
      <c r="B13" s="312" t="s">
        <v>396</v>
      </c>
      <c r="C13" s="312"/>
      <c r="D13" s="25"/>
      <c r="E13" s="173">
        <v>0</v>
      </c>
      <c r="F13" s="109">
        <v>0</v>
      </c>
      <c r="G13" s="110">
        <v>0</v>
      </c>
    </row>
    <row r="14" spans="2:7" ht="15" customHeight="1">
      <c r="B14" s="312" t="s">
        <v>397</v>
      </c>
      <c r="C14" s="312"/>
      <c r="D14" s="25"/>
      <c r="E14" s="173">
        <v>0</v>
      </c>
      <c r="F14" s="109">
        <v>0</v>
      </c>
      <c r="G14" s="110">
        <v>0</v>
      </c>
    </row>
    <row r="15" spans="2:7" ht="15" customHeight="1">
      <c r="B15" s="312" t="s">
        <v>398</v>
      </c>
      <c r="C15" s="312"/>
      <c r="D15" s="25"/>
      <c r="E15" s="173">
        <v>0</v>
      </c>
      <c r="F15" s="109">
        <v>0</v>
      </c>
      <c r="G15" s="110">
        <v>0</v>
      </c>
    </row>
    <row r="16" spans="2:7" ht="15" customHeight="1">
      <c r="B16" s="350" t="s">
        <v>399</v>
      </c>
      <c r="C16" s="351"/>
      <c r="D16" s="4"/>
      <c r="E16" s="173">
        <v>168</v>
      </c>
      <c r="F16" s="109">
        <v>168</v>
      </c>
      <c r="G16" s="110">
        <v>0</v>
      </c>
    </row>
    <row r="17" spans="2:7" ht="15" customHeight="1">
      <c r="B17" s="350" t="s">
        <v>400</v>
      </c>
      <c r="C17" s="351"/>
      <c r="D17" s="4"/>
      <c r="E17" s="173">
        <v>0</v>
      </c>
      <c r="F17" s="109">
        <v>0</v>
      </c>
      <c r="G17" s="110">
        <v>0</v>
      </c>
    </row>
    <row r="18" spans="2:7" ht="15" customHeight="1">
      <c r="B18" s="350" t="s">
        <v>401</v>
      </c>
      <c r="C18" s="351"/>
      <c r="D18" s="4"/>
      <c r="E18" s="173">
        <v>0</v>
      </c>
      <c r="F18" s="109">
        <v>0</v>
      </c>
      <c r="G18" s="110">
        <v>0</v>
      </c>
    </row>
    <row r="19" spans="2:7" ht="15" customHeight="1">
      <c r="B19" s="350" t="s">
        <v>402</v>
      </c>
      <c r="C19" s="351"/>
      <c r="D19" s="4"/>
      <c r="E19" s="173">
        <v>0</v>
      </c>
      <c r="F19" s="109">
        <v>0</v>
      </c>
      <c r="G19" s="110">
        <v>0</v>
      </c>
    </row>
    <row r="20" spans="1:7" ht="15" customHeight="1">
      <c r="A20" s="43"/>
      <c r="B20" s="352" t="s">
        <v>403</v>
      </c>
      <c r="C20" s="353"/>
      <c r="D20" s="39"/>
      <c r="E20" s="206">
        <v>0</v>
      </c>
      <c r="F20" s="111">
        <v>0</v>
      </c>
      <c r="G20" s="106">
        <v>0</v>
      </c>
    </row>
    <row r="21" spans="1:7" s="9" customFormat="1" ht="16.5" customHeight="1">
      <c r="A21" s="87"/>
      <c r="B21" s="194"/>
      <c r="C21" s="194"/>
      <c r="D21" s="194"/>
      <c r="F21" s="194"/>
      <c r="G21" s="2" t="s">
        <v>254</v>
      </c>
    </row>
    <row r="22" spans="2:6" ht="13.5">
      <c r="B22" s="155"/>
      <c r="C22" s="155"/>
      <c r="D22" s="155"/>
      <c r="F22" s="155"/>
    </row>
    <row r="23" spans="2:6" ht="13.5">
      <c r="B23" s="155"/>
      <c r="C23" s="155"/>
      <c r="D23" s="155"/>
      <c r="F23" s="155"/>
    </row>
    <row r="24" spans="2:6" ht="13.5">
      <c r="B24" s="155"/>
      <c r="C24" s="155"/>
      <c r="D24" s="155"/>
      <c r="F24" s="155"/>
    </row>
    <row r="25" spans="2:6" ht="13.5">
      <c r="B25" s="155"/>
      <c r="C25" s="155"/>
      <c r="D25" s="155"/>
      <c r="F25" s="155"/>
    </row>
    <row r="26" spans="2:6" ht="13.5">
      <c r="B26" s="155"/>
      <c r="C26" s="155"/>
      <c r="D26" s="155"/>
      <c r="F26" s="155"/>
    </row>
    <row r="27" spans="2:6" ht="13.5">
      <c r="B27" s="155"/>
      <c r="C27" s="155"/>
      <c r="D27" s="155"/>
      <c r="F27" s="155"/>
    </row>
    <row r="28" spans="2:6" ht="13.5">
      <c r="B28" s="155"/>
      <c r="C28" s="155"/>
      <c r="D28" s="155"/>
      <c r="F28" s="155"/>
    </row>
    <row r="29" spans="2:6" ht="13.5">
      <c r="B29" s="155"/>
      <c r="C29" s="155"/>
      <c r="D29" s="155"/>
      <c r="F29" s="155"/>
    </row>
    <row r="30" spans="2:6" ht="13.5">
      <c r="B30" s="155"/>
      <c r="C30" s="155"/>
      <c r="D30" s="155"/>
      <c r="F30" s="155"/>
    </row>
    <row r="31" spans="2:6" ht="13.5">
      <c r="B31" s="155"/>
      <c r="C31" s="155"/>
      <c r="D31" s="155"/>
      <c r="F31" s="155"/>
    </row>
    <row r="32" spans="2:6" ht="13.5">
      <c r="B32" s="155"/>
      <c r="C32" s="155"/>
      <c r="D32" s="155"/>
      <c r="F32" s="155"/>
    </row>
    <row r="33" spans="2:6" ht="13.5">
      <c r="B33" s="155"/>
      <c r="C33" s="155"/>
      <c r="D33" s="155"/>
      <c r="F33" s="155"/>
    </row>
    <row r="34" spans="2:6" ht="13.5">
      <c r="B34" s="155"/>
      <c r="C34" s="155"/>
      <c r="D34" s="155"/>
      <c r="F34" s="155"/>
    </row>
    <row r="35" spans="2:6" ht="13.5">
      <c r="B35" s="155"/>
      <c r="C35" s="155"/>
      <c r="D35" s="155"/>
      <c r="F35" s="155"/>
    </row>
    <row r="36" spans="2:6" ht="13.5">
      <c r="B36" s="155"/>
      <c r="C36" s="155"/>
      <c r="D36" s="155"/>
      <c r="F36" s="155"/>
    </row>
    <row r="37" spans="2:6" ht="13.5">
      <c r="B37" s="155"/>
      <c r="C37" s="155"/>
      <c r="D37" s="155"/>
      <c r="F37" s="155"/>
    </row>
    <row r="38" spans="2:6" ht="13.5">
      <c r="B38" s="155"/>
      <c r="C38" s="155"/>
      <c r="D38" s="155"/>
      <c r="F38" s="155"/>
    </row>
    <row r="39" spans="2:6" ht="13.5">
      <c r="B39" s="155"/>
      <c r="C39" s="155"/>
      <c r="D39" s="155"/>
      <c r="F39" s="155"/>
    </row>
    <row r="40" spans="2:6" ht="13.5">
      <c r="B40" s="155"/>
      <c r="C40" s="155"/>
      <c r="D40" s="155"/>
      <c r="F40" s="155"/>
    </row>
    <row r="41" spans="2:6" ht="13.5">
      <c r="B41" s="155"/>
      <c r="C41" s="155"/>
      <c r="D41" s="155"/>
      <c r="F41" s="155"/>
    </row>
    <row r="42" spans="2:6" ht="13.5">
      <c r="B42" s="155"/>
      <c r="C42" s="155"/>
      <c r="D42" s="155"/>
      <c r="F42" s="155"/>
    </row>
    <row r="43" spans="2:6" ht="13.5">
      <c r="B43" s="155"/>
      <c r="C43" s="155"/>
      <c r="D43" s="155"/>
      <c r="F43" s="155"/>
    </row>
    <row r="44" spans="2:6" ht="13.5">
      <c r="B44" s="155"/>
      <c r="C44" s="155"/>
      <c r="D44" s="155"/>
      <c r="F44" s="155"/>
    </row>
    <row r="45" spans="2:6" ht="13.5">
      <c r="B45" s="155"/>
      <c r="C45" s="155"/>
      <c r="D45" s="155"/>
      <c r="F45" s="155"/>
    </row>
    <row r="46" spans="2:6" ht="13.5">
      <c r="B46" s="155"/>
      <c r="C46" s="155"/>
      <c r="D46" s="155"/>
      <c r="F46" s="155"/>
    </row>
    <row r="47" spans="2:6" ht="13.5">
      <c r="B47" s="155"/>
      <c r="C47" s="155"/>
      <c r="D47" s="155"/>
      <c r="F47" s="155"/>
    </row>
    <row r="48" spans="2:6" ht="13.5">
      <c r="B48" s="155"/>
      <c r="C48" s="155"/>
      <c r="D48" s="155"/>
      <c r="F48" s="155"/>
    </row>
    <row r="49" spans="2:6" ht="13.5">
      <c r="B49" s="155"/>
      <c r="C49" s="155"/>
      <c r="D49" s="155"/>
      <c r="F49" s="155"/>
    </row>
    <row r="50" spans="2:6" ht="13.5">
      <c r="B50" s="155"/>
      <c r="C50" s="155"/>
      <c r="D50" s="155"/>
      <c r="F50" s="155"/>
    </row>
    <row r="51" spans="2:6" ht="13.5">
      <c r="B51" s="155"/>
      <c r="C51" s="155"/>
      <c r="D51" s="155"/>
      <c r="F51" s="155"/>
    </row>
    <row r="52" spans="2:6" ht="13.5">
      <c r="B52" s="155"/>
      <c r="C52" s="155"/>
      <c r="D52" s="155"/>
      <c r="F52" s="155"/>
    </row>
    <row r="53" spans="2:6" ht="13.5">
      <c r="B53" s="155"/>
      <c r="C53" s="155"/>
      <c r="D53" s="155"/>
      <c r="F53" s="155"/>
    </row>
    <row r="57" ht="13.5">
      <c r="F57" s="155"/>
    </row>
    <row r="58" ht="13.5">
      <c r="F58" s="155"/>
    </row>
    <row r="59" ht="13.5">
      <c r="F59" s="155"/>
    </row>
    <row r="60" ht="13.5">
      <c r="F60" s="155"/>
    </row>
    <row r="61" ht="13.5">
      <c r="F61" s="155"/>
    </row>
    <row r="62" ht="13.5">
      <c r="F62" s="155"/>
    </row>
    <row r="63" ht="13.5">
      <c r="F63" s="155"/>
    </row>
    <row r="64" ht="13.5">
      <c r="F64" s="155"/>
    </row>
    <row r="65" ht="13.5">
      <c r="F65" s="155"/>
    </row>
    <row r="66" ht="13.5">
      <c r="F66" s="155"/>
    </row>
    <row r="67" ht="13.5">
      <c r="F67" s="155"/>
    </row>
    <row r="68" ht="13.5">
      <c r="F68" s="155"/>
    </row>
    <row r="69" ht="13.5">
      <c r="F69" s="155"/>
    </row>
    <row r="70" ht="13.5">
      <c r="F70" s="155"/>
    </row>
    <row r="71" ht="13.5">
      <c r="F71" s="155"/>
    </row>
    <row r="72" ht="13.5">
      <c r="F72" s="155"/>
    </row>
    <row r="73" ht="13.5">
      <c r="F73" s="155"/>
    </row>
    <row r="74" ht="13.5">
      <c r="F74" s="155"/>
    </row>
    <row r="75" ht="13.5">
      <c r="F75" s="155"/>
    </row>
    <row r="76" ht="13.5">
      <c r="F76" s="155"/>
    </row>
    <row r="77" ht="13.5">
      <c r="F77" s="155"/>
    </row>
    <row r="78" ht="13.5">
      <c r="F78" s="155"/>
    </row>
    <row r="79" ht="13.5">
      <c r="F79" s="155"/>
    </row>
    <row r="80" ht="13.5">
      <c r="F80" s="155"/>
    </row>
    <row r="81" ht="13.5">
      <c r="F81" s="155"/>
    </row>
    <row r="82" ht="13.5">
      <c r="F82" s="155"/>
    </row>
    <row r="83" ht="13.5">
      <c r="F83" s="155"/>
    </row>
    <row r="84" ht="13.5">
      <c r="F84" s="155"/>
    </row>
    <row r="85" ht="13.5">
      <c r="F85" s="155"/>
    </row>
    <row r="86" ht="13.5">
      <c r="F86" s="155"/>
    </row>
    <row r="87" ht="13.5">
      <c r="F87" s="155"/>
    </row>
    <row r="88" ht="13.5">
      <c r="F88" s="155"/>
    </row>
    <row r="89" ht="13.5">
      <c r="F89" s="155"/>
    </row>
    <row r="90" ht="13.5">
      <c r="F90" s="155"/>
    </row>
    <row r="91" ht="13.5">
      <c r="F91" s="155"/>
    </row>
    <row r="92" ht="13.5">
      <c r="F92" s="155"/>
    </row>
    <row r="93" ht="13.5">
      <c r="F93" s="155"/>
    </row>
    <row r="94" ht="13.5">
      <c r="F94" s="155"/>
    </row>
    <row r="95" ht="13.5">
      <c r="F95" s="155"/>
    </row>
    <row r="96" ht="13.5">
      <c r="F96" s="155"/>
    </row>
    <row r="97" ht="13.5">
      <c r="F97" s="155"/>
    </row>
    <row r="98" ht="13.5">
      <c r="F98" s="155"/>
    </row>
    <row r="99" ht="13.5">
      <c r="F99" s="155"/>
    </row>
    <row r="100" ht="13.5">
      <c r="F100" s="155"/>
    </row>
    <row r="101" ht="13.5">
      <c r="F101" s="155"/>
    </row>
    <row r="102" ht="13.5">
      <c r="F102" s="155"/>
    </row>
    <row r="103" ht="13.5">
      <c r="F103" s="155"/>
    </row>
    <row r="104" ht="13.5">
      <c r="F104" s="155"/>
    </row>
    <row r="105" ht="13.5">
      <c r="F105" s="155"/>
    </row>
    <row r="106" ht="13.5">
      <c r="F106" s="155"/>
    </row>
    <row r="107" ht="13.5">
      <c r="F107" s="155"/>
    </row>
    <row r="108" ht="13.5">
      <c r="F108" s="155"/>
    </row>
    <row r="109" ht="13.5">
      <c r="F109" s="155"/>
    </row>
    <row r="110" ht="13.5">
      <c r="F110" s="155"/>
    </row>
    <row r="111" ht="13.5">
      <c r="F111" s="155"/>
    </row>
    <row r="112" ht="13.5">
      <c r="F112" s="155"/>
    </row>
    <row r="113" ht="13.5">
      <c r="F113" s="155"/>
    </row>
    <row r="114" ht="13.5">
      <c r="F114" s="155"/>
    </row>
    <row r="115" ht="13.5">
      <c r="F115" s="155"/>
    </row>
    <row r="116" ht="13.5">
      <c r="F116" s="155"/>
    </row>
    <row r="117" ht="13.5">
      <c r="F117" s="155"/>
    </row>
    <row r="118" ht="13.5">
      <c r="F118" s="155"/>
    </row>
    <row r="119" ht="13.5">
      <c r="F119" s="155"/>
    </row>
    <row r="120" ht="13.5">
      <c r="F120" s="155"/>
    </row>
    <row r="121" ht="13.5">
      <c r="F121" s="155"/>
    </row>
    <row r="122" ht="13.5">
      <c r="F122" s="155"/>
    </row>
    <row r="123" ht="13.5">
      <c r="F123" s="155"/>
    </row>
    <row r="124" ht="13.5">
      <c r="F124" s="155"/>
    </row>
    <row r="125" ht="13.5">
      <c r="F125" s="155"/>
    </row>
    <row r="126" ht="13.5">
      <c r="F126" s="155"/>
    </row>
    <row r="127" ht="13.5">
      <c r="F127" s="155"/>
    </row>
    <row r="128" ht="13.5">
      <c r="F128" s="155"/>
    </row>
    <row r="129" ht="13.5">
      <c r="F129" s="155"/>
    </row>
  </sheetData>
  <sheetProtection/>
  <mergeCells count="17">
    <mergeCell ref="B3:C3"/>
    <mergeCell ref="B4:C4"/>
    <mergeCell ref="B8:C8"/>
    <mergeCell ref="B15:C15"/>
    <mergeCell ref="B11:C11"/>
    <mergeCell ref="B12:C12"/>
    <mergeCell ref="B13:C13"/>
    <mergeCell ref="B14:C14"/>
    <mergeCell ref="B18:C18"/>
    <mergeCell ref="B19:C19"/>
    <mergeCell ref="B20:C20"/>
    <mergeCell ref="B9:C9"/>
    <mergeCell ref="B10:C10"/>
    <mergeCell ref="B5:C5"/>
    <mergeCell ref="B6:B7"/>
    <mergeCell ref="B16:C16"/>
    <mergeCell ref="B17:C17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Masanobu　sato</dc:creator>
  <cp:keywords/>
  <dc:description/>
  <cp:lastModifiedBy>S116</cp:lastModifiedBy>
  <cp:lastPrinted>2023-03-17T00:19:42Z</cp:lastPrinted>
  <dcterms:created xsi:type="dcterms:W3CDTF">2000-06-13T14:38:50Z</dcterms:created>
  <dcterms:modified xsi:type="dcterms:W3CDTF">2023-03-17T01:12:12Z</dcterms:modified>
  <cp:category/>
  <cp:version/>
  <cp:contentType/>
  <cp:contentStatus/>
</cp:coreProperties>
</file>