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6.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7.xml" ContentType="application/vnd.openxmlformats-officedocument.drawing+xml"/>
  <Override PartName="/xl/worksheets/sheet61.xml" ContentType="application/vnd.openxmlformats-officedocument.spreadsheetml.worksheet+xml"/>
  <Override PartName="/xl/drawings/drawing8.xml" ContentType="application/vnd.openxmlformats-officedocument.drawing+xml"/>
  <Override PartName="/xl/worksheets/sheet62.xml" ContentType="application/vnd.openxmlformats-officedocument.spreadsheetml.worksheet+xml"/>
  <Override PartName="/xl/drawings/drawing9.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drawings/drawing10.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drawings/drawing11.xml" ContentType="application/vnd.openxmlformats-officedocument.drawing+xml"/>
  <Override PartName="/xl/worksheets/sheet74.xml" ContentType="application/vnd.openxmlformats-officedocument.spreadsheetml.worksheet+xml"/>
  <Override PartName="/xl/drawings/drawing12.xml" ContentType="application/vnd.openxmlformats-officedocument.drawing+xml"/>
  <Override PartName="/xl/worksheets/sheet75.xml" ContentType="application/vnd.openxmlformats-officedocument.spreadsheetml.worksheet+xml"/>
  <Override PartName="/xl/drawings/drawing13.xml" ContentType="application/vnd.openxmlformats-officedocument.drawing+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drawings/drawing14.xml" ContentType="application/vnd.openxmlformats-officedocument.drawing+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7800" tabRatio="479" firstSheet="81" activeTab="81"/>
  </bookViews>
  <sheets>
    <sheet name="1 伝染病等年次推移" sheetId="1" r:id="rId1"/>
    <sheet name="2 年次推移" sheetId="2" r:id="rId2"/>
    <sheet name="3　月別発生状況" sheetId="3" r:id="rId3"/>
    <sheet name="4　年齢階級別発生状況" sheetId="4" r:id="rId4"/>
    <sheet name="1 予防接種実施内容" sheetId="5" r:id="rId5"/>
    <sheet name="2 予防接種実施状況　" sheetId="6" r:id="rId6"/>
    <sheet name="3 定期予防接種実施内訳　" sheetId="7" r:id="rId7"/>
    <sheet name="1 住民健診及び結核予防接種実施状況" sheetId="8" r:id="rId8"/>
    <sheet name="2 管理検診実施状況 (2)" sheetId="9" r:id="rId9"/>
    <sheet name="3 接触者検診実施状況 (2)" sheetId="10" r:id="rId10"/>
    <sheet name="4 結核患者登録及び抹消状況，年次別" sheetId="11" r:id="rId11"/>
    <sheet name="5 年末現在登録患者数" sheetId="12" r:id="rId12"/>
    <sheet name="6 年末現在登録患者受療状況" sheetId="13" r:id="rId13"/>
    <sheet name="7 年末喀痰塗抹陽性患者" sheetId="14" r:id="rId14"/>
    <sheet name="8 結核登録患者数，活動性分類・年齢階級別" sheetId="15" r:id="rId15"/>
    <sheet name="9 年度末現在勧告・措置入院患者数" sheetId="16" r:id="rId16"/>
    <sheet name="10 保険の種類別医療の公費負担状況" sheetId="17" r:id="rId17"/>
    <sheet name="1 妊娠月別届出状況 " sheetId="18" r:id="rId18"/>
    <sheet name="2 出産報告状況 " sheetId="19" r:id="rId19"/>
    <sheet name="3 母親教室実施状況 " sheetId="20" r:id="rId20"/>
    <sheet name="4 両親教室実施状況 " sheetId="21" r:id="rId21"/>
    <sheet name="5 勤労妊婦母親教室 " sheetId="22" r:id="rId22"/>
    <sheet name="6 母子栄養指導実施状況" sheetId="23" r:id="rId23"/>
    <sheet name="7 離乳期講習会実施状況 " sheetId="24" r:id="rId24"/>
    <sheet name="8 育児教室実施状況 " sheetId="25" r:id="rId25"/>
    <sheet name="9 新生児，妊産婦，未熟児訪問指導 " sheetId="26" r:id="rId26"/>
    <sheet name="10 妊産婦健康相談実施状況 " sheetId="27" r:id="rId27"/>
    <sheet name="11女性の健康相談実施状況 " sheetId="28" r:id="rId28"/>
    <sheet name="12思春期ヘルスケア事業" sheetId="29" r:id="rId29"/>
    <sheet name="13 思春期・婚前教室実施状況 " sheetId="30" r:id="rId30"/>
    <sheet name="14 乳幼児健康診査回数 " sheetId="31" r:id="rId31"/>
    <sheet name="15(1) 乳児健康相談 " sheetId="32" r:id="rId32"/>
    <sheet name="15(2) 幼児健康相談 " sheetId="33" r:id="rId33"/>
    <sheet name="16(1) 1歳6ｶ月児健診 " sheetId="34" r:id="rId34"/>
    <sheet name="16(2) 1歳6ｶ月児歯科検診 " sheetId="35" r:id="rId35"/>
    <sheet name="17（1） 3歳児健診 " sheetId="36" r:id="rId36"/>
    <sheet name="17(2) 3歳児聴覚検査 " sheetId="37" r:id="rId37"/>
    <sheet name="17(3)  3歳児歯科健康診査 (2)" sheetId="38" r:id="rId38"/>
    <sheet name="18　心理相談 " sheetId="39" r:id="rId39"/>
    <sheet name="19(1) (2)乳幼児精神発達相談事業 " sheetId="40" r:id="rId40"/>
    <sheet name="19(3) 乳幼児精神発達相談事業 " sheetId="41" r:id="rId41"/>
    <sheet name="20 妊婦一般健康診査受診状況 " sheetId="42" r:id="rId42"/>
    <sheet name="21人工妊娠中絶" sheetId="43" r:id="rId43"/>
    <sheet name="22不妊手術 " sheetId="44" r:id="rId44"/>
    <sheet name="1 妊産婦歯科健診実施状況" sheetId="45" r:id="rId45"/>
    <sheet name="2 歯科集団保健指導実施状況" sheetId="46" r:id="rId46"/>
    <sheet name="3～5 個別指導、普及啓発、電話相談" sheetId="47" r:id="rId47"/>
    <sheet name="6 歯周疾患検診" sheetId="48" r:id="rId48"/>
    <sheet name="1(1) 集団健康教育の実施状況" sheetId="49" r:id="rId49"/>
    <sheet name="1(2)一般健康教育の実施内訳" sheetId="50" r:id="rId50"/>
    <sheet name="2・3 特定健診・特定保健指導" sheetId="51" r:id="rId51"/>
    <sheet name="4 肝炎ウイルス検診 " sheetId="52" r:id="rId52"/>
    <sheet name="5(1) 訪問指導" sheetId="53" r:id="rId53"/>
    <sheet name="5(2) 訪問指導(従事者数)" sheetId="54" r:id="rId54"/>
    <sheet name="6(1) 胃がん検診 " sheetId="55" r:id="rId55"/>
    <sheet name="6(2) 大腸がん検診" sheetId="56" r:id="rId56"/>
    <sheet name="6(3) 肺がん検診 " sheetId="57" r:id="rId57"/>
    <sheet name="6(4) 子宮がん検診 " sheetId="58" r:id="rId58"/>
    <sheet name="6(5) 乳がん検診 " sheetId="59" r:id="rId59"/>
    <sheet name="7(1)(2) 健康度測定" sheetId="60" r:id="rId60"/>
    <sheet name="8女性のフレッシュ健診 " sheetId="61" r:id="rId61"/>
    <sheet name="9体力測定" sheetId="62" r:id="rId62"/>
    <sheet name="10 運動指導事業" sheetId="63" r:id="rId63"/>
    <sheet name="1 精神障害者把握数" sheetId="64" r:id="rId64"/>
    <sheet name="2 精神障害者受療状況" sheetId="65" r:id="rId65"/>
    <sheet name="3 新規カード作成状況" sheetId="66" r:id="rId66"/>
    <sheet name="4 カード除外状況" sheetId="67" r:id="rId67"/>
    <sheet name="5 自立支援医療延件数" sheetId="68" r:id="rId68"/>
    <sheet name="6 精神保健福祉法処理件数" sheetId="69" r:id="rId69"/>
    <sheet name="7(1) 精神保健相談指導状況" sheetId="70" r:id="rId70"/>
    <sheet name="7(2) 精神保健相談指導状況" sheetId="71" r:id="rId71"/>
    <sheet name="7(3) 精神保健訪問指導状況" sheetId="72" r:id="rId72"/>
    <sheet name="1(1) 保健師業務(総数)" sheetId="73" r:id="rId73"/>
    <sheet name="1(2) 保健師業務(保健福祉課)" sheetId="74" r:id="rId74"/>
    <sheet name="1(3) 保健師業務(健康・子ども課)" sheetId="75" r:id="rId75"/>
    <sheet name="2(1) 家庭訪問(総数)" sheetId="76" r:id="rId76"/>
    <sheet name="2(2) 家庭訪問(保健福祉課)" sheetId="77" r:id="rId77"/>
    <sheet name="2(3) 家庭訪問(健康・子ども課)" sheetId="78" r:id="rId78"/>
    <sheet name="3(1) 家庭訪問以外(総数)" sheetId="79" r:id="rId79"/>
    <sheet name="3(2) 家庭訪問以外(保健福祉課)" sheetId="80" r:id="rId80"/>
    <sheet name="3(3) 家庭訪問以外(健康・子ども課)" sheetId="81" r:id="rId81"/>
    <sheet name="1(1) 個別集団指導件数" sheetId="82" r:id="rId82"/>
    <sheet name="1(2) 集団指導内訳" sheetId="83" r:id="rId83"/>
    <sheet name="2(1)(2)(3) 特定給食施設等指導状況" sheetId="84" r:id="rId84"/>
  </sheets>
  <definedNames>
    <definedName name="_xlnm.Print_Area" localSheetId="63">'1 精神障害者把握数'!$A$1:$U$21</definedName>
    <definedName name="_xlnm.Print_Area" localSheetId="0">'1 伝染病等年次推移'!$A$1:$AM$17</definedName>
    <definedName name="_xlnm.Print_Area" localSheetId="44">'1 妊産婦歯科健診実施状況'!$A$1:$I$19</definedName>
    <definedName name="_xlnm.Print_Area" localSheetId="4">'1 予防接種実施内容'!$A$1:$H$24</definedName>
    <definedName name="_xlnm.Print_Area" localSheetId="72">'1(1) 保健師業務(総数)'!$A$1:$AC$32</definedName>
    <definedName name="_xlnm.Print_Area" localSheetId="82">'1(2) 集団指導内訳'!$A$1:$AA$28</definedName>
    <definedName name="_xlnm.Print_Area" localSheetId="73">'1(2) 保健師業務(保健福祉課)'!$A$1:$AG$58</definedName>
    <definedName name="_xlnm.Print_Area" localSheetId="74">'1(3) 保健師業務(健康・子ども課)'!$A$1:$AG$59</definedName>
    <definedName name="_xlnm.Print_Area" localSheetId="31">'15(1) 乳児健康相談 '!$A$1:$R$19</definedName>
    <definedName name="_xlnm.Print_Area" localSheetId="35">'17（1） 3歳児健診 '!$A$1:$O$18</definedName>
    <definedName name="_xlnm.Print_Area" localSheetId="36">'17(2) 3歳児聴覚検査 '!$A$1:$I$7</definedName>
    <definedName name="_xlnm.Print_Area" localSheetId="8">'2 管理検診実施状況 (2)'!$A$1:$K$24</definedName>
    <definedName name="_xlnm.Print_Area" localSheetId="45">'2 歯科集団保健指導実施状況'!$A$1:$J$20</definedName>
    <definedName name="_xlnm.Print_Area" localSheetId="1">'2 年次推移'!$A$1:$BG$39</definedName>
    <definedName name="_xlnm.Print_Area" localSheetId="5">'2 予防接種実施状況　'!$A$1:$K$26</definedName>
    <definedName name="_xlnm.Print_Area" localSheetId="75">'2(1) 家庭訪問(総数)'!$A$1:$Q$55</definedName>
    <definedName name="_xlnm.Print_Area" localSheetId="76">'2(2) 家庭訪問(保健福祉課)'!$A$1:$AK$54</definedName>
    <definedName name="_xlnm.Print_Area" localSheetId="77">'2(3) 家庭訪問(健康・子ども課)'!$A$1:$AK$54</definedName>
    <definedName name="_xlnm.Print_Area" localSheetId="50">'2・3 特定健診・特定保健指導'!$A$1:$S$49</definedName>
    <definedName name="_xlnm.Print_Area" localSheetId="42">'21人工妊娠中絶'!$A$1:$S$27</definedName>
    <definedName name="_xlnm.Print_Area" localSheetId="65">'3 新規カード作成状況'!$A$1:$U$18</definedName>
    <definedName name="_xlnm.Print_Area" localSheetId="9">'3 接触者検診実施状況 (2)'!$A$1:$N$22</definedName>
    <definedName name="_xlnm.Print_Area" localSheetId="6">'3 定期予防接種実施内訳　'!$A$1:$Q$27</definedName>
    <definedName name="_xlnm.Print_Area" localSheetId="78">'3(1) 家庭訪問以外(総数)'!$A$1:$Q$28</definedName>
    <definedName name="_xlnm.Print_Area" localSheetId="79">'3(2) 家庭訪問以外(保健福祉課)'!$A$1:$Q$41</definedName>
    <definedName name="_xlnm.Print_Area" localSheetId="80">'3(3) 家庭訪問以外(健康・子ども課)'!$A$1:$Q$41</definedName>
    <definedName name="_xlnm.Print_Area" localSheetId="66">'4 カード除外状況'!$A$1:$G$16</definedName>
    <definedName name="_xlnm.Print_Area" localSheetId="51">'4 肝炎ウイルス検診 '!$A$1:$I$15</definedName>
    <definedName name="_xlnm.Print_Area" localSheetId="10">'4 結核患者登録及び抹消状況，年次別'!$A$1:$J$25</definedName>
    <definedName name="_xlnm.Print_Area" localSheetId="3">'4　年齢階級別発生状況'!$A$1:$Y$33</definedName>
    <definedName name="_xlnm.Print_Area" localSheetId="21">'5 勤労妊婦母親教室 '!$A$1:$D$7</definedName>
    <definedName name="_xlnm.Print_Area" localSheetId="67">'5 自立支援医療延件数'!$A$1:$G$16</definedName>
    <definedName name="_xlnm.Print_Area" localSheetId="11">'5 年末現在登録患者数'!$A$1:$N$15</definedName>
    <definedName name="_xlnm.Print_Area" localSheetId="47">'6 歯周疾患検診'!$A$1:$H$11</definedName>
    <definedName name="_xlnm.Print_Area" localSheetId="68">'6 精神保健福祉法処理件数'!$A$1:$I$16</definedName>
    <definedName name="_xlnm.Print_Area" localSheetId="13">'7 年末喀痰塗抹陽性患者'!$A$1:$AE$13</definedName>
    <definedName name="_xlnm.Print_Area" localSheetId="69">'7(1) 精神保健相談指導状況'!$A$1:$S$28</definedName>
    <definedName name="_xlnm.Print_Area" localSheetId="70">'7(2) 精神保健相談指導状況'!$A$1:$S$18</definedName>
    <definedName name="_xlnm.Print_Area" localSheetId="14">'8 結核登録患者数，活動性分類・年齢階級別'!$A$1:$N$14</definedName>
    <definedName name="Z_12123792_9512_4C03_9AA5_2DF0068ABCAC_.wvu.Cols" localSheetId="35" hidden="1">'17（1） 3歳児健診 '!$P:$Q</definedName>
    <definedName name="Z_12123792_9512_4C03_9AA5_2DF0068ABCAC_.wvu.PrintArea" localSheetId="31" hidden="1">'15(1) 乳児健康相談 '!$A$1:$R$19</definedName>
    <definedName name="Z_12123792_9512_4C03_9AA5_2DF0068ABCAC_.wvu.PrintArea" localSheetId="35" hidden="1">'17（1） 3歳児健診 '!$A$1:$Q$18</definedName>
    <definedName name="Z_12123792_9512_4C03_9AA5_2DF0068ABCAC_.wvu.PrintArea" localSheetId="36" hidden="1">'17(2) 3歳児聴覚検査 '!$A$1:$I$7</definedName>
    <definedName name="Z_5E4E86CE_73CF_4DC3_8831_99A285D120DA_.wvu.PrintArea" localSheetId="31" hidden="1">'15(1) 乳児健康相談 '!$A$1:$R$19</definedName>
    <definedName name="Z_5E4E86CE_73CF_4DC3_8831_99A285D120DA_.wvu.PrintArea" localSheetId="35" hidden="1">'17（1） 3歳児健診 '!$A$1:$N$18</definedName>
    <definedName name="Z_5E4E86CE_73CF_4DC3_8831_99A285D120DA_.wvu.PrintArea" localSheetId="36" hidden="1">'17(2) 3歳児聴覚検査 '!$A$1:$I$7</definedName>
    <definedName name="Z_9A30F43B_391B_4F8C_AC24_CD393478F775_.wvu.PrintArea" localSheetId="72" hidden="1">'1(1) 保健師業務(総数)'!$A$1:$AC$32</definedName>
    <definedName name="Z_9A30F43B_391B_4F8C_AC24_CD393478F775_.wvu.PrintArea" localSheetId="77" hidden="1">'2(3) 家庭訪問(健康・子ども課)'!$A$1:$AK$54</definedName>
    <definedName name="Z_C0696B9D_7881_4FC4_9F45_0D6808951A6E_.wvu.Cols" localSheetId="35" hidden="1">'17（1） 3歳児健診 '!$P:$Q</definedName>
    <definedName name="Z_C0696B9D_7881_4FC4_9F45_0D6808951A6E_.wvu.PrintArea" localSheetId="31" hidden="1">'15(1) 乳児健康相談 '!$A$1:$R$19</definedName>
    <definedName name="Z_C0696B9D_7881_4FC4_9F45_0D6808951A6E_.wvu.PrintArea" localSheetId="35" hidden="1">'17（1） 3歳児健診 '!$A$1:$Q$18</definedName>
    <definedName name="Z_C0696B9D_7881_4FC4_9F45_0D6808951A6E_.wvu.PrintArea" localSheetId="36" hidden="1">'17(2) 3歳児聴覚検査 '!$A$1:$I$7</definedName>
    <definedName name="Z_C606AA2F_AFE1_4D17_82CA_7263641ECC7C_.wvu.PrintArea" localSheetId="72" hidden="1">'1(1) 保健師業務(総数)'!$A$1:$AC$32</definedName>
    <definedName name="Z_C606AA2F_AFE1_4D17_82CA_7263641ECC7C_.wvu.PrintArea" localSheetId="77" hidden="1">'2(3) 家庭訪問(健康・子ども課)'!$A$1:$AK$54</definedName>
    <definedName name="Z_D55FE1E6_81F4_4487_A6A1_1AD06AC3055A_.wvu.Cols" localSheetId="35" hidden="1">'17（1） 3歳児健診 '!$P:$Q</definedName>
    <definedName name="Z_D55FE1E6_81F4_4487_A6A1_1AD06AC3055A_.wvu.PrintArea" localSheetId="31" hidden="1">'15(1) 乳児健康相談 '!$A$1:$R$19</definedName>
    <definedName name="Z_D55FE1E6_81F4_4487_A6A1_1AD06AC3055A_.wvu.PrintArea" localSheetId="35" hidden="1">'17（1） 3歳児健診 '!$A$1:$Q$18</definedName>
    <definedName name="Z_D55FE1E6_81F4_4487_A6A1_1AD06AC3055A_.wvu.PrintArea" localSheetId="36" hidden="1">'17(2) 3歳児聴覚検査 '!$A$1:$I$7</definedName>
  </definedNames>
  <calcPr fullCalcOnLoad="1"/>
</workbook>
</file>

<file path=xl/comments1.xml><?xml version="1.0" encoding="utf-8"?>
<comments xmlns="http://schemas.openxmlformats.org/spreadsheetml/2006/main">
  <authors>
    <author> </author>
  </authors>
  <commentList>
    <comment ref="AD8" authorId="0">
      <text>
        <r>
          <rPr>
            <b/>
            <sz val="9"/>
            <rFont val="ＭＳ Ｐゴシック"/>
            <family val="3"/>
          </rPr>
          <t xml:space="preserve"> :</t>
        </r>
        <r>
          <rPr>
            <sz val="9"/>
            <rFont val="ＭＳ Ｐゴシック"/>
            <family val="3"/>
          </rPr>
          <t xml:space="preserve">
麻しんに変更
</t>
        </r>
      </text>
    </comment>
  </commentList>
</comments>
</file>

<file path=xl/comments7.xml><?xml version="1.0" encoding="utf-8"?>
<comments xmlns="http://schemas.openxmlformats.org/spreadsheetml/2006/main">
  <authors>
    <author>sa21139</author>
  </authors>
  <commentList>
    <comment ref="D15" authorId="0">
      <text>
        <r>
          <rPr>
            <b/>
            <sz val="9"/>
            <rFont val="ＭＳ Ｐゴシック"/>
            <family val="3"/>
          </rPr>
          <t>（全市集計版）平成24年度ＢＣＧ接種実績.xlsより
ＢＣＧ定期接種者数(昨年までは任意接種含む総接種者数としていたが今年から変更)</t>
        </r>
      </text>
    </comment>
    <comment ref="C15" authorId="0">
      <text>
        <r>
          <rPr>
            <b/>
            <sz val="9"/>
            <rFont val="ＭＳ Ｐゴシック"/>
            <family val="3"/>
          </rPr>
          <t xml:space="preserve">年齢・地域別人口（住民基本台帳人口）＜第1表＞区、年齢（各歳）、男女別人口のＨ25.4.1現在の0歳児人口より（過去3年も同様の算出方法を採用している）
</t>
        </r>
      </text>
    </comment>
  </commentList>
</comments>
</file>

<file path=xl/sharedStrings.xml><?xml version="1.0" encoding="utf-8"?>
<sst xmlns="http://schemas.openxmlformats.org/spreadsheetml/2006/main" count="4712" uniqueCount="1587">
  <si>
    <t xml:space="preserve">- </t>
  </si>
  <si>
    <t>-</t>
  </si>
  <si>
    <t>※　（　）内は疑似患者数の別掲である。ただし、エイズの（　）内は患者の別掲である。</t>
  </si>
  <si>
    <t>※　年間り患率は、人口１０万人あたりの患者数である。</t>
  </si>
  <si>
    <t>§1　感染症発生状況</t>
  </si>
  <si>
    <t>1　伝染病、エイズ、性病の年次推移（旧法による分類）</t>
  </si>
  <si>
    <t>年次</t>
  </si>
  <si>
    <t>法　　　定　　　伝　　　染　　　病</t>
  </si>
  <si>
    <t>指　定　伝　染　病</t>
  </si>
  <si>
    <t>　　　　　　　　　　　　　　　届　　　　　出　　　　　伝　　　　　染　　　　　病</t>
  </si>
  <si>
    <t>性病予防法</t>
  </si>
  <si>
    <t>総　数</t>
  </si>
  <si>
    <t>ペスト</t>
  </si>
  <si>
    <t>赤　痢</t>
  </si>
  <si>
    <t>腸チフス</t>
  </si>
  <si>
    <t>パラチフス</t>
  </si>
  <si>
    <t>コレラ</t>
  </si>
  <si>
    <t>しょう紅熱</t>
  </si>
  <si>
    <t>腸管出血性
大腸菌感染症</t>
  </si>
  <si>
    <t>破傷風</t>
  </si>
  <si>
    <t>マラリア</t>
  </si>
  <si>
    <t>インフル
エンザ</t>
  </si>
  <si>
    <t>百日せき</t>
  </si>
  <si>
    <t>　</t>
  </si>
  <si>
    <t>後天性免疫
不全症候群
（エイズ）</t>
  </si>
  <si>
    <t>梅　毒</t>
  </si>
  <si>
    <t>淋　病</t>
  </si>
  <si>
    <t>患者</t>
  </si>
  <si>
    <t>り患率</t>
  </si>
  <si>
    <t>感染者</t>
  </si>
  <si>
    <t>平成
10年</t>
  </si>
  <si>
    <t>　</t>
  </si>
  <si>
    <t>11年
1～3月</t>
  </si>
  <si>
    <t>※　本表には平成11年3月分までを計上している。（平成11年4月分以降は「2　感染症の年次推移」に掲載）</t>
  </si>
  <si>
    <t>-
(1)</t>
  </si>
  <si>
    <t>-
(0.1)</t>
  </si>
  <si>
    <t>10
(5)</t>
  </si>
  <si>
    <t>0.5
(0.3)</t>
  </si>
  <si>
    <t>1
(1)</t>
  </si>
  <si>
    <t>0.1
(0.1)</t>
  </si>
  <si>
    <t>16
(8)</t>
  </si>
  <si>
    <t>0.9
(0.4)</t>
  </si>
  <si>
    <t>33
(11)</t>
  </si>
  <si>
    <t>1.8
(0.6)</t>
  </si>
  <si>
    <t>5</t>
  </si>
  <si>
    <t>0.3</t>
  </si>
  <si>
    <t>8</t>
  </si>
  <si>
    <t>0.4</t>
  </si>
  <si>
    <t>1</t>
  </si>
  <si>
    <t>0.1</t>
  </si>
  <si>
    <t>4
(3)</t>
  </si>
  <si>
    <t>0.2
(0.2)</t>
  </si>
  <si>
    <t>4</t>
  </si>
  <si>
    <t>0.2</t>
  </si>
  <si>
    <t>2</t>
  </si>
  <si>
    <t>3</t>
  </si>
  <si>
    <t>11</t>
  </si>
  <si>
    <t>0.6</t>
  </si>
  <si>
    <t>　　　・感染症の内訳</t>
  </si>
  <si>
    <t>2類感染症（ 6種類）・・・・・・急性灰白髄炎、コレラ、細菌性赤痢、ジフテリア、腸チフス、パラチフス</t>
  </si>
  <si>
    <t>3類感染症（ 1種類）・・・・・・腸管出血性大腸菌感染症</t>
  </si>
  <si>
    <t>2類感染症</t>
  </si>
  <si>
    <t>コレラ</t>
  </si>
  <si>
    <t>パラ
チフス</t>
  </si>
  <si>
    <t>アメー
バ赤痢</t>
  </si>
  <si>
    <t>エキノコックス症</t>
  </si>
  <si>
    <t>クリプトスポリジウム症</t>
  </si>
  <si>
    <t>クロイツフェルト・ヤコブ病</t>
  </si>
  <si>
    <t>ジアル
ジア症</t>
  </si>
  <si>
    <t>デング熱</t>
  </si>
  <si>
    <t>梅毒</t>
  </si>
  <si>
    <t>ライム病</t>
  </si>
  <si>
    <t>Q熱</t>
  </si>
  <si>
    <t>レジオネラ症</t>
  </si>
  <si>
    <r>
      <t xml:space="preserve">平成11年
</t>
    </r>
    <r>
      <rPr>
        <sz val="8"/>
        <rFont val="ＭＳ Ｐ明朝"/>
        <family val="1"/>
      </rPr>
      <t>4～12月</t>
    </r>
  </si>
  <si>
    <t>-</t>
  </si>
  <si>
    <t>8
(1)</t>
  </si>
  <si>
    <t>0.4
(0.1)</t>
  </si>
  <si>
    <t>6
(1)</t>
  </si>
  <si>
    <t>0.3
(0.1)</t>
  </si>
  <si>
    <t>87
(30)</t>
  </si>
  <si>
    <t>4.8
(1.7)</t>
  </si>
  <si>
    <t>27
（-）</t>
  </si>
  <si>
    <t>1.5
（-）</t>
  </si>
  <si>
    <t>4
（-）</t>
  </si>
  <si>
    <t>0.2
（-）</t>
  </si>
  <si>
    <t>　　12年</t>
  </si>
  <si>
    <t>11
(7)</t>
  </si>
  <si>
    <t>0.6
(0.4)</t>
  </si>
  <si>
    <t>　　13年</t>
  </si>
  <si>
    <t>14
(3)</t>
  </si>
  <si>
    <t>0.8
(0.2)</t>
  </si>
  <si>
    <t>1</t>
  </si>
  <si>
    <t>0.1</t>
  </si>
  <si>
    <t>11
(2)</t>
  </si>
  <si>
    <t>0.6
(0.1)</t>
  </si>
  <si>
    <t>2
(1)</t>
  </si>
  <si>
    <t>0.1
(0.1)</t>
  </si>
  <si>
    <t>30
(14)</t>
  </si>
  <si>
    <t>1.6
(0.8)</t>
  </si>
  <si>
    <t>25
（-）</t>
  </si>
  <si>
    <t>1.4
（-）</t>
  </si>
  <si>
    <t>8</t>
  </si>
  <si>
    <t>0.4</t>
  </si>
  <si>
    <t>2</t>
  </si>
  <si>
    <t>3</t>
  </si>
  <si>
    <t>0.2</t>
  </si>
  <si>
    <t>3
（-）</t>
  </si>
  <si>
    <t>　　14年</t>
  </si>
  <si>
    <t>14</t>
  </si>
  <si>
    <t>0.8</t>
  </si>
  <si>
    <t>77
(34)</t>
  </si>
  <si>
    <t>4.2
(1.8)</t>
  </si>
  <si>
    <t>57
(4)</t>
  </si>
  <si>
    <t>3.1
(0.2)</t>
  </si>
  <si>
    <t>15</t>
  </si>
  <si>
    <t>10</t>
  </si>
  <si>
    <t>0.5</t>
  </si>
  <si>
    <t>7</t>
  </si>
  <si>
    <t>11
(4)</t>
  </si>
  <si>
    <t>0.6
(0.2)</t>
  </si>
  <si>
    <r>
      <t xml:space="preserve">　　15年
</t>
    </r>
    <r>
      <rPr>
        <sz val="8"/>
        <rFont val="ＭＳ Ｐ明朝"/>
        <family val="1"/>
      </rPr>
      <t>1月1日～
11月4日</t>
    </r>
  </si>
  <si>
    <t>5</t>
  </si>
  <si>
    <t>0.3</t>
  </si>
  <si>
    <t>10
(3)</t>
  </si>
  <si>
    <t>0.5
(0.2)</t>
  </si>
  <si>
    <t>33
(5)</t>
  </si>
  <si>
    <t>1.8
(0.3)</t>
  </si>
  <si>
    <t>4</t>
  </si>
  <si>
    <t>7
(5)</t>
  </si>
  <si>
    <t>0.4
(0.3)</t>
  </si>
  <si>
    <t>1類感染症（ 7種類）・・・・・・エボラ出血熱、クリミア・コンゴ熱、重症急性呼吸器感染症(SERS)、痘瘡、ペスト、マールブルグ病、ラッサ熱</t>
  </si>
  <si>
    <t>　　　　(平成15年11月5日～ )</t>
  </si>
  <si>
    <t>4類感染症（30種類）・・・・・・E型肝炎、A型肝炎、黄熱、Q熱、狂犬病、高病原性鳥インフルエンザ、マラリア等</t>
  </si>
  <si>
    <t>5類感染症（41種類）・・・・・・インフルエンザ(高病原性鳥インフルエンザを除く。)、ウイルス性肝炎（E型肝炎及びA型肝炎をのぞく。）、クリプトスポリジウム症、後天性免疫不全症候群、性器クラミジア感染症、梅毒、麻しん、</t>
  </si>
  <si>
    <t>　メチシリン耐性黄色ブドウ球菌感染症等</t>
  </si>
  <si>
    <t>2　類　感　染　症</t>
  </si>
  <si>
    <t>5　　　類　　感　　染　　症</t>
  </si>
  <si>
    <t>細菌性
赤痢</t>
  </si>
  <si>
    <t>急性A・E型ウイルス肝炎</t>
  </si>
  <si>
    <t>バンコマイ
シン耐性腸
球菌感染症</t>
  </si>
  <si>
    <t>急性脳炎</t>
  </si>
  <si>
    <r>
      <t xml:space="preserve">平成15年
</t>
    </r>
    <r>
      <rPr>
        <sz val="8"/>
        <rFont val="ＭＳ Ｐ明朝"/>
        <family val="1"/>
      </rPr>
      <t>11月5日～
12月31日</t>
    </r>
  </si>
  <si>
    <t>2
（2）</t>
  </si>
  <si>
    <t>0.1
（0.1）</t>
  </si>
  <si>
    <t>　　16年</t>
  </si>
  <si>
    <t>6</t>
  </si>
  <si>
    <t>18
(4)</t>
  </si>
  <si>
    <t>1.0
(0.2)</t>
  </si>
  <si>
    <t>16</t>
  </si>
  <si>
    <t>0.9</t>
  </si>
  <si>
    <t>47</t>
  </si>
  <si>
    <t>2.5</t>
  </si>
  <si>
    <t>12</t>
  </si>
  <si>
    <t>0.6</t>
  </si>
  <si>
    <t>13
(7)</t>
  </si>
  <si>
    <t>0.7
(0.4)</t>
  </si>
  <si>
    <t>　　17年</t>
  </si>
  <si>
    <t>60
(16)</t>
  </si>
  <si>
    <t>3.2
(0.8)</t>
  </si>
  <si>
    <t>28</t>
  </si>
  <si>
    <t>1.5</t>
  </si>
  <si>
    <t>41</t>
  </si>
  <si>
    <t>2.2</t>
  </si>
  <si>
    <t>13
(2)</t>
  </si>
  <si>
    <t>0.7
(0.1)</t>
  </si>
  <si>
    <t>　　18年</t>
  </si>
  <si>
    <t>17
(6)</t>
  </si>
  <si>
    <t>0.9
(0.3)</t>
  </si>
  <si>
    <t>0.7</t>
  </si>
  <si>
    <t>22
(6)</t>
  </si>
  <si>
    <t>1.2
(0.3)</t>
  </si>
  <si>
    <t>3　月別感染症患者数</t>
  </si>
  <si>
    <t>区分</t>
  </si>
  <si>
    <t>5　　　　類　　　　感　　　　染　　　　症</t>
  </si>
  <si>
    <t>総数</t>
  </si>
  <si>
    <t>細菌性赤痢</t>
  </si>
  <si>
    <t>パラチフス</t>
  </si>
  <si>
    <t>腸管出血性
大腸菌感染症</t>
  </si>
  <si>
    <t>患者
総数</t>
  </si>
  <si>
    <t>マラ
リア</t>
  </si>
  <si>
    <t>患　者
総　数</t>
  </si>
  <si>
    <t>アメーバ赤痢</t>
  </si>
  <si>
    <t>劇症型溶血性レンサ球菌感染症</t>
  </si>
  <si>
    <t>後天性免疫
不全症候群</t>
  </si>
  <si>
    <t>梅毒</t>
  </si>
  <si>
    <t>バンコマイシン耐性腸球菌感染症</t>
  </si>
  <si>
    <t>急性
脳炎</t>
  </si>
  <si>
    <t>患者</t>
  </si>
  <si>
    <t>疑似症</t>
  </si>
  <si>
    <t>病原体
保有者</t>
  </si>
  <si>
    <t>患者
(再掲）</t>
  </si>
  <si>
    <t>患者</t>
  </si>
  <si>
    <t>　1 月　</t>
  </si>
  <si>
    <t xml:space="preserve"> 2 月　</t>
  </si>
  <si>
    <t xml:space="preserve"> 3 月　</t>
  </si>
  <si>
    <t xml:space="preserve"> 4 月　</t>
  </si>
  <si>
    <t xml:space="preserve"> 5 月　</t>
  </si>
  <si>
    <t xml:space="preserve"> 6 月　</t>
  </si>
  <si>
    <t xml:space="preserve"> 7 月　</t>
  </si>
  <si>
    <t xml:space="preserve"> 8 月　</t>
  </si>
  <si>
    <t>　9 月　</t>
  </si>
  <si>
    <t>10 月　</t>
  </si>
  <si>
    <t>11 月　</t>
  </si>
  <si>
    <t>12 月　</t>
  </si>
  <si>
    <t>患者</t>
  </si>
  <si>
    <t>6</t>
  </si>
  <si>
    <t>7</t>
  </si>
  <si>
    <t>9</t>
  </si>
  <si>
    <t>4　年齢階級別感染症患者数</t>
  </si>
  <si>
    <t>4類感染症</t>
  </si>
  <si>
    <t>5　類　感　染　症</t>
  </si>
  <si>
    <t>コレラ</t>
  </si>
  <si>
    <t>大腸菌感染症
腸管出血性</t>
  </si>
  <si>
    <t>ト・ヤコブ病
クロイツフェル</t>
  </si>
  <si>
    <t>レンサ球菌感染症
劇症型溶血性</t>
  </si>
  <si>
    <t>不全症候群
後天性免疫</t>
  </si>
  <si>
    <t>梅　　毒</t>
  </si>
  <si>
    <t>破傷風</t>
  </si>
  <si>
    <t>ジアルジア</t>
  </si>
  <si>
    <t>擬似症</t>
  </si>
  <si>
    <t>患者（再掲）</t>
  </si>
  <si>
    <t xml:space="preserve">   0歳</t>
  </si>
  <si>
    <t>1</t>
  </si>
  <si>
    <t>10～14</t>
  </si>
  <si>
    <t>15～19</t>
  </si>
  <si>
    <t>20～24</t>
  </si>
  <si>
    <t>25～29</t>
  </si>
  <si>
    <t>30～34</t>
  </si>
  <si>
    <t>35～39</t>
  </si>
  <si>
    <t>40～44</t>
  </si>
  <si>
    <t>45～49</t>
  </si>
  <si>
    <t>50～54</t>
  </si>
  <si>
    <t>55～59</t>
  </si>
  <si>
    <t>60～64</t>
  </si>
  <si>
    <t>65～69</t>
  </si>
  <si>
    <t>70～74</t>
  </si>
  <si>
    <t xml:space="preserve">75～   </t>
  </si>
  <si>
    <t xml:space="preserve">    19年</t>
  </si>
  <si>
    <t>3類　感　染　症</t>
  </si>
  <si>
    <t>3　類　感　染　症</t>
  </si>
  <si>
    <t>資料　保健所感染症総合対策課</t>
  </si>
  <si>
    <r>
      <t>資料　保健所</t>
    </r>
    <r>
      <rPr>
        <sz val="10"/>
        <color indexed="8"/>
        <rFont val="ＭＳ Ｐ明朝"/>
        <family val="1"/>
      </rPr>
      <t>感染症総合対策</t>
    </r>
    <r>
      <rPr>
        <sz val="10"/>
        <rFont val="ＭＳ Ｐ明朝"/>
        <family val="1"/>
      </rPr>
      <t>課</t>
    </r>
  </si>
  <si>
    <t>ジアルジ　ア</t>
  </si>
  <si>
    <t>4　類　感　染　症　</t>
  </si>
  <si>
    <t xml:space="preserve">    20年</t>
  </si>
  <si>
    <t>9</t>
  </si>
  <si>
    <t>13</t>
  </si>
  <si>
    <t>E型肝炎
A型肝炎</t>
  </si>
  <si>
    <t>22
(14)</t>
  </si>
  <si>
    <t>1.2
(0.7)</t>
  </si>
  <si>
    <t>24</t>
  </si>
  <si>
    <t>19
(7)</t>
  </si>
  <si>
    <t>1.0
(0.4)</t>
  </si>
  <si>
    <t>23
（8）</t>
  </si>
  <si>
    <t>0.1
（0.4）</t>
  </si>
  <si>
    <t>19
（8）</t>
  </si>
  <si>
    <t>1.0
（0.4）</t>
  </si>
  <si>
    <t>Ｅ型肝炎
A型肝炎</t>
  </si>
  <si>
    <t>エキノ
コック
ス症</t>
  </si>
  <si>
    <t>ウイルス性肝炎（A，E型を除く）</t>
  </si>
  <si>
    <t>A型肝炎
E型肝炎</t>
  </si>
  <si>
    <r>
      <t>（E，A型を除く）</t>
    </r>
    <r>
      <rPr>
        <sz val="8"/>
        <rFont val="ＭＳ Ｐ明朝"/>
        <family val="1"/>
      </rPr>
      <t xml:space="preserve">
ウイルス肝炎</t>
    </r>
  </si>
  <si>
    <t xml:space="preserve">    21年</t>
  </si>
  <si>
    <t>43
（11）</t>
  </si>
  <si>
    <t>2.3
（0.6）</t>
  </si>
  <si>
    <t xml:space="preserve">    22年</t>
  </si>
  <si>
    <t>-</t>
  </si>
  <si>
    <t>1</t>
  </si>
  <si>
    <t>30
(5)</t>
  </si>
  <si>
    <t>13</t>
  </si>
  <si>
    <t>9
(0)</t>
  </si>
  <si>
    <t>5</t>
  </si>
  <si>
    <t>1.6
(0.3)</t>
  </si>
  <si>
    <t>8</t>
  </si>
  <si>
    <t>結核</t>
  </si>
  <si>
    <t>※　結核は平成19年4月から「感染症の予防及び感染症の患者に対する医療に関する法律」の２類感染症に規定された。</t>
  </si>
  <si>
    <t>※　年間り患率は、人口１０万人あたりの患者数である。</t>
  </si>
  <si>
    <t>　　なお、平成15年11月5日の法改正における分類の再編により、11月4日までを上段の表に、11月5日以降を下段の表に分割して計上している。</t>
  </si>
  <si>
    <t>2　感染症の年次推移 (「感染症の予防及び感染症の患者に対する医療に関する法律」による分類)</t>
  </si>
  <si>
    <t>※　（　）内は疑似患者数の別掲である。ただし、腸管出血性大腸菌感染症の（　）内は無症状病原体保有者、エイズの（　）内は患者の再掲である。</t>
  </si>
  <si>
    <t xml:space="preserve">    23年</t>
  </si>
  <si>
    <t>細菌性
赤痢</t>
  </si>
  <si>
    <t>腸チフス</t>
  </si>
  <si>
    <t>ライム病</t>
  </si>
  <si>
    <t>Q熱</t>
  </si>
  <si>
    <t>ﾚｼﾞｵﾈﾗ症</t>
  </si>
  <si>
    <t>アメー
バ赤痢</t>
  </si>
  <si>
    <t>劇症型溶血性レンサ球菌感染症</t>
  </si>
  <si>
    <t>後天性免疫不全症候群
（エイズ）</t>
  </si>
  <si>
    <t>急性ウイルス肝炎（B・C・D型）</t>
  </si>
  <si>
    <t>3類感染症</t>
  </si>
  <si>
    <t xml:space="preserve"> 4　類　感　染　症</t>
  </si>
  <si>
    <t>細菌性
赤　痢</t>
  </si>
  <si>
    <t>腸管出血性大腸菌感染症</t>
  </si>
  <si>
    <t>急性ウイルス性肝炎（A・E・B・C・D型）</t>
  </si>
  <si>
    <t>劇症型
溶血性レンサ球菌感染症</t>
  </si>
  <si>
    <t>バンコマイ
シン耐性腸球菌感染症</t>
  </si>
  <si>
    <t>バンコマイシン耐性腸球菌感染症</t>
  </si>
  <si>
    <t>腸管出血性大腸菌感染症</t>
  </si>
  <si>
    <t>総　数</t>
  </si>
  <si>
    <t>マラリア</t>
  </si>
  <si>
    <t>ライム病</t>
  </si>
  <si>
    <t>ﾚｼﾞｵﾈﾗ症</t>
  </si>
  <si>
    <t>ウイルス性
肝炎
（A，E型を
除く）</t>
  </si>
  <si>
    <t>急性脳炎</t>
  </si>
  <si>
    <t>4　類　感　染　症</t>
  </si>
  <si>
    <t>5　　　類　　感　　染　　症</t>
  </si>
  <si>
    <t>-</t>
  </si>
  <si>
    <t>-</t>
  </si>
  <si>
    <t>類鼻疽</t>
  </si>
  <si>
    <t>風しん</t>
  </si>
  <si>
    <t>麻しん</t>
  </si>
  <si>
    <t>平成20年度より全数報告対象</t>
  </si>
  <si>
    <t>腸管出血性大腸菌感染症</t>
  </si>
  <si>
    <t>4</t>
  </si>
  <si>
    <t>1.2
(0.5)</t>
  </si>
  <si>
    <t>24
(7)</t>
  </si>
  <si>
    <t>1.2
(0.4)</t>
  </si>
  <si>
    <t>類鼻疽</t>
  </si>
  <si>
    <t>クロイツフェルト・ヤコブ病</t>
  </si>
  <si>
    <t>1</t>
  </si>
  <si>
    <t>67</t>
  </si>
  <si>
    <t>7</t>
  </si>
  <si>
    <t>エイズ予防法</t>
  </si>
  <si>
    <t>年次</t>
  </si>
  <si>
    <t>4　　　類　　感　　染　　症</t>
  </si>
  <si>
    <t>資料　保健所感染症総合対策課</t>
  </si>
  <si>
    <t>3 類 感 染 症</t>
  </si>
  <si>
    <t>〔伝染病予防法、性病予防法及び後天性免疫不全症候群の予防に関する法律（エイズ予防法）を廃止統合　　し、平成１１年４月1日から感染症の予防及び感染症の患者に対する医療に関する法律が施行された。〕</t>
  </si>
  <si>
    <t>28</t>
  </si>
  <si>
    <t>1.5</t>
  </si>
  <si>
    <t>59</t>
  </si>
  <si>
    <t>3.1</t>
  </si>
  <si>
    <t>第1章　保　　健　　衛　　生　　　　　</t>
  </si>
  <si>
    <t>麻しん</t>
  </si>
  <si>
    <t xml:space="preserve">    24年</t>
  </si>
  <si>
    <t>平成24年</t>
  </si>
  <si>
    <t>　　平成24年</t>
  </si>
  <si>
    <t>※　本表には、平成24年に届出のあったもののみを計上している。</t>
  </si>
  <si>
    <t>-</t>
  </si>
  <si>
    <t>-</t>
  </si>
  <si>
    <t>1</t>
  </si>
  <si>
    <t>127
（22）</t>
  </si>
  <si>
    <t>6.6
（1.1）</t>
  </si>
  <si>
    <t>2</t>
  </si>
  <si>
    <t>4</t>
  </si>
  <si>
    <t>3</t>
  </si>
  <si>
    <t>※　本表には「感染症の予防及び感染症の患者に対する医療に関する法律」に規定する全数届出の感染症のうち平成11年4月以降に届出のあったものを計上している。</t>
  </si>
  <si>
    <t>18
(5)</t>
  </si>
  <si>
    <t>0.9
(0.3)</t>
  </si>
  <si>
    <t>76</t>
  </si>
  <si>
    <t>13</t>
  </si>
  <si>
    <t>16</t>
  </si>
  <si>
    <t>2</t>
  </si>
  <si>
    <t>体保有者
無症状病原</t>
  </si>
  <si>
    <t>24
(7)</t>
  </si>
  <si>
    <t>24
(9)</t>
  </si>
  <si>
    <t>1.3
（0.4)</t>
  </si>
  <si>
    <t>※　本表には平成24年に届出のあったもののみを計上している。</t>
  </si>
  <si>
    <t>資料　保健所感染症総合対策課</t>
  </si>
  <si>
    <t>※5　原則４か月児健診と同時実施</t>
  </si>
  <si>
    <t>※4　麻しん風しんの3期、4期は、平成20年度から平成24年度までの5年間の実施</t>
  </si>
  <si>
    <t>※2　平成24年9月1日より、経口生ポリオワクチンから不活化ポリオワクチンに切替え
※3　平成24年8月31日までは、各区健康子ども課で経口生ポリオワクチンを集団接種（平成24年5月に実施）</t>
  </si>
  <si>
    <t>※1　平成24年11月1日より、4種混合（ジフテリア、百日せき、破傷風、ポリオ）の接種開始</t>
  </si>
  <si>
    <t>委託医療機関
（10月～12月）</t>
  </si>
  <si>
    <t>（自己負担あり）
公費負担</t>
  </si>
  <si>
    <t>１回／年</t>
  </si>
  <si>
    <t>・65歳以上の者
・60歳以上65歳未満の者であって、心臓、じん臓若しくは呼吸器の機能又はヒト免疫不全ウイルスによる免疫の機能に障がいを有するものとして厚生労働省令で定めるもの　　　　　　　　　　　　　　　</t>
  </si>
  <si>
    <t>　インフルエンザ</t>
  </si>
  <si>
    <t>各区
健康・子ども課
（保健センター)
（※5）</t>
  </si>
  <si>
    <t>１回</t>
  </si>
  <si>
    <t>生後6か月未満の者</t>
  </si>
  <si>
    <t>結核（BCG)</t>
  </si>
  <si>
    <t>１回</t>
  </si>
  <si>
    <t>高校3年生の年齢にあたる者
（18歳になる年度）</t>
  </si>
  <si>
    <t>4 期
※4</t>
  </si>
  <si>
    <t>中学1年生の年齢にあたる者
（13歳になる年度）</t>
  </si>
  <si>
    <t>3 期
※4</t>
  </si>
  <si>
    <t>１回</t>
  </si>
  <si>
    <t>5歳以上7歳未満の者で小学校就学前１年間</t>
  </si>
  <si>
    <t>2 期</t>
  </si>
  <si>
    <t>委託医療機関
（通　　　年）</t>
  </si>
  <si>
    <t>生後12か月以上24か月未満の者</t>
  </si>
  <si>
    <t>1 期</t>
  </si>
  <si>
    <t>麻しん、風しん</t>
  </si>
  <si>
    <t xml:space="preserve">委託医療機関
（9月1日～）
</t>
  </si>
  <si>
    <t xml:space="preserve">
初回　3回
〔20～56日間間隔〕
追加　１回
初回接種完了後
6か月以上の間隔
</t>
  </si>
  <si>
    <t>各　　　区
健康・子ども課
（保健センター）
（5月）※3</t>
  </si>
  <si>
    <t xml:space="preserve">
2回
〔41日以上の間隔〕</t>
  </si>
  <si>
    <t>生後3か月以上90か月未満の者</t>
  </si>
  <si>
    <t>　急性灰白髄炎(ポリオ)</t>
  </si>
  <si>
    <t>11歳以上13歳未満の者</t>
  </si>
  <si>
    <t>2期</t>
  </si>
  <si>
    <t>１回
初回接種完了後
6か月以上の間隔</t>
  </si>
  <si>
    <t>追加</t>
  </si>
  <si>
    <t xml:space="preserve">委託医療機関
（通　　　年）
</t>
  </si>
  <si>
    <t>公費負担</t>
  </si>
  <si>
    <t>3回
〔20～56日間間隔〕</t>
  </si>
  <si>
    <t>初回</t>
  </si>
  <si>
    <t>生後3ヶ月以上90か月未満の者</t>
  </si>
  <si>
    <t>１期</t>
  </si>
  <si>
    <t>定期予防接種</t>
  </si>
  <si>
    <t>実施場所
（実施期間）</t>
  </si>
  <si>
    <t>費用
負担</t>
  </si>
  <si>
    <t>接種回数</t>
  </si>
  <si>
    <t>対象者</t>
  </si>
  <si>
    <t>種　　　　　　　　別</t>
  </si>
  <si>
    <t>区分</t>
  </si>
  <si>
    <t>平成24年度</t>
  </si>
  <si>
    <t>1　予防接種実施内容</t>
  </si>
  <si>
    <t>§2　予防接種</t>
  </si>
  <si>
    <t>資料　保健所感染症総合対策課</t>
  </si>
  <si>
    <t>※3　BCGの接種については、§3-1に記載</t>
  </si>
  <si>
    <t xml:space="preserve">※2　平成24年9月1日より、経口生ポリオワクチンから不活化ポリオワクチンに切替え
     　平成24年8月31日までは、各区健康子ども課で経口生ポリオワクチンを集団接種（平成24年5月に実施）
　　   </t>
  </si>
  <si>
    <t>※１　平成24年11月1日より、4種混合（ジフテリア、百日せき、破傷風、ポリオ）の接種開始</t>
  </si>
  <si>
    <t>委託医療機関</t>
  </si>
  <si>
    <t>手稲区健康・子ども課
（手稲保健センター）</t>
  </si>
  <si>
    <t>西区健康・子ども課
（西保健センター）</t>
  </si>
  <si>
    <t>南区健康・子ども課
（南保健センター）</t>
  </si>
  <si>
    <t>清田区健康・子ども課
（清田保健センター）</t>
  </si>
  <si>
    <t>豊平区健康・子ども課
（豊平保健センター）</t>
  </si>
  <si>
    <t>厚別区健康・子ども課
（厚別保健センター）</t>
  </si>
  <si>
    <t>白石区健康・子ども課
（白石保健センター）</t>
  </si>
  <si>
    <t>東区健康・子ども課
（東保健センター）</t>
  </si>
  <si>
    <t>北区健康・子ども課
（北保健センター）</t>
  </si>
  <si>
    <r>
      <t>中央区健康・子ども課</t>
    </r>
    <r>
      <rPr>
        <sz val="9"/>
        <rFont val="ＭＳ Ｐ明朝"/>
        <family val="1"/>
      </rPr>
      <t xml:space="preserve">
（中央保健センター）</t>
    </r>
  </si>
  <si>
    <t>総数</t>
  </si>
  <si>
    <t>破傷風
ジフテリア</t>
  </si>
  <si>
    <t>破傷風
ジフテリア
百日せき</t>
  </si>
  <si>
    <t>ポリオ
破傷風
ジフテリア
百日せき</t>
  </si>
  <si>
    <t>インフルエンザ</t>
  </si>
  <si>
    <t>風　　し　　ん</t>
  </si>
  <si>
    <t>麻　　し　　ん</t>
  </si>
  <si>
    <t>麻しん風しん混合</t>
  </si>
  <si>
    <t>（ポリオ）※2
急性灰白髄炎</t>
  </si>
  <si>
    <t xml:space="preserve">二種混合 </t>
  </si>
  <si>
    <t xml:space="preserve">三種混合 </t>
  </si>
  <si>
    <t xml:space="preserve">四種混合※１ </t>
  </si>
  <si>
    <t>定期</t>
  </si>
  <si>
    <t>区　　　　分</t>
  </si>
  <si>
    <t>平成24年度</t>
  </si>
  <si>
    <t>平成24年度</t>
  </si>
  <si>
    <t>2　予防接種実施状況</t>
  </si>
  <si>
    <t>　（5）　インフルエンザ……対象者は65歳以上の総人口</t>
  </si>
  <si>
    <t>　（4）　結核(BCG)……0歳児人口</t>
  </si>
  <si>
    <t>　（3）　麻しん風しん混合・麻しん・風しん……第１期は１歳の総人口、第２期は5歳の総人口、第3期は12歳総人口、第4期は17歳総人口</t>
  </si>
  <si>
    <t>　（2）　急性灰白髄炎（ポリオ）……生後3月から90月未満の総人口を12月相当人口に推計</t>
  </si>
  <si>
    <t>　（1）　三種・二種混合……第１期は生後3月から90月未満の総人口を12月相当人口に推計、第２期は11歳及び12歳の総人口を12月相当に推計</t>
  </si>
  <si>
    <t>※対象者の算出方法</t>
  </si>
  <si>
    <t>結核（B    　C 　    G）</t>
  </si>
  <si>
    <t>風　　　　し　　　　ん</t>
  </si>
  <si>
    <t>麻　　　　し　　　　ん</t>
  </si>
  <si>
    <t>急性灰白髄炎
（ポ　　リ　　オ）※1</t>
  </si>
  <si>
    <t xml:space="preserve">四種混合・三種混合
二種混合
</t>
  </si>
  <si>
    <t>接種率(%)</t>
  </si>
  <si>
    <t>接種者数</t>
  </si>
  <si>
    <t>対象者</t>
  </si>
  <si>
    <t>第3回</t>
  </si>
  <si>
    <t>第2回</t>
  </si>
  <si>
    <t>第１回</t>
  </si>
  <si>
    <t>第　　　　4　　　　期</t>
  </si>
  <si>
    <t>第　　　　3　　　　期</t>
  </si>
  <si>
    <t>第　　　　２　　　　期</t>
  </si>
  <si>
    <t>第　　　　　１　　　　　期</t>
  </si>
  <si>
    <t>3　定期予防接種実施内訳</t>
  </si>
  <si>
    <t>資料　保健所感染症総合対策課</t>
  </si>
  <si>
    <r>
      <t>　</t>
    </r>
  </si>
  <si>
    <t>※　住民健診及びエックス線間接撮影は、感染症の予防及び感染症の患者に対する医療に関する法律第53条の２第３項の規定に基づき、市長が一般住民を対象とする定期の健康診断を結核予防会に委託し、各区内において実施した内訳である。</t>
  </si>
  <si>
    <t>結核予防会
札幌複十字総合健診センター</t>
  </si>
  <si>
    <t>手稲</t>
  </si>
  <si>
    <t>西</t>
  </si>
  <si>
    <t>南</t>
  </si>
  <si>
    <t>清田</t>
  </si>
  <si>
    <t>豊平</t>
  </si>
  <si>
    <t>厚別</t>
  </si>
  <si>
    <t>白石</t>
  </si>
  <si>
    <t>東</t>
  </si>
  <si>
    <t>北</t>
  </si>
  <si>
    <t>中央</t>
  </si>
  <si>
    <t>ＢＣＧ</t>
  </si>
  <si>
    <t>結核予防接種
実　施　回　数</t>
  </si>
  <si>
    <t>エックス線間接撮影
受　　　 診 　　　数</t>
  </si>
  <si>
    <t>住　民　健　診
実　施　回　数</t>
  </si>
  <si>
    <t>1　住民健診及び結核予防接種実施状況</t>
  </si>
  <si>
    <t>§3　結核予防</t>
  </si>
  <si>
    <t>資料　保健所感染症総合対策課</t>
  </si>
  <si>
    <t>※　本表は、感染症の予防及び感染症の患者に対する医療に関する法律第53条の13の規定に基づき、治療終了後の患者のうち結核再発のおそれが著しい者に対して行った健康診断の実施状況である。</t>
  </si>
  <si>
    <t>結核予防会</t>
  </si>
  <si>
    <t>要通院</t>
  </si>
  <si>
    <t>要入院</t>
  </si>
  <si>
    <t>要医療</t>
  </si>
  <si>
    <t>要注意
要観察</t>
  </si>
  <si>
    <t>治ゆ</t>
  </si>
  <si>
    <t>培養</t>
  </si>
  <si>
    <t>塗抹</t>
  </si>
  <si>
    <t>無所見</t>
  </si>
  <si>
    <t>有所見</t>
  </si>
  <si>
    <t>総数</t>
  </si>
  <si>
    <t>喀痰検査</t>
  </si>
  <si>
    <t>エックス線撮影（直接）</t>
  </si>
  <si>
    <t>検査成績</t>
  </si>
  <si>
    <t>検査内訳</t>
  </si>
  <si>
    <t>受診者数</t>
  </si>
  <si>
    <t>2　管理検診実施状況</t>
  </si>
  <si>
    <t>※　本表は、感染症の予防及び感染症の患者に対する医療に関する法律第17条の規定に基づく結核患者の接触者に対する健康診断の実施状況である。</t>
  </si>
  <si>
    <t>指定医療機関</t>
  </si>
  <si>
    <t>治　ゆ</t>
  </si>
  <si>
    <t>間接</t>
  </si>
  <si>
    <t>直接</t>
  </si>
  <si>
    <t>エックス線撮影</t>
  </si>
  <si>
    <t>ＱＦＴ</t>
  </si>
  <si>
    <t>ツ反</t>
  </si>
  <si>
    <t>3　接触者健診実施状況</t>
  </si>
  <si>
    <t>資料　保健所感染症総合対策課</t>
  </si>
  <si>
    <t>※　平成１１年の前年末現在と平成10年末現在の数が一致しないのは、非定型抗酸菌症の101人を除いたことによる。</t>
  </si>
  <si>
    <t xml:space="preserve">      なお、死亡の欄は、結核登録患者が結核以外の死因により死亡した数を含んでいる。</t>
  </si>
  <si>
    <t xml:space="preserve">※　本表は、結核患者の登録及び抹消状況である。    </t>
  </si>
  <si>
    <t>18</t>
  </si>
  <si>
    <t>17</t>
  </si>
  <si>
    <t>16</t>
  </si>
  <si>
    <t>14</t>
  </si>
  <si>
    <t>13</t>
  </si>
  <si>
    <t>12</t>
  </si>
  <si>
    <t>10</t>
  </si>
  <si>
    <t xml:space="preserve"> 平成9年</t>
  </si>
  <si>
    <t>転　出　　　その他</t>
  </si>
  <si>
    <t>治　ゆ</t>
  </si>
  <si>
    <t>死　亡</t>
  </si>
  <si>
    <t>転　入　　　その他</t>
  </si>
  <si>
    <t>新　規</t>
  </si>
  <si>
    <t>年　末
現　在</t>
  </si>
  <si>
    <t>抹消</t>
  </si>
  <si>
    <t>登録</t>
  </si>
  <si>
    <t>前年末
現   在</t>
  </si>
  <si>
    <t>区   分</t>
  </si>
  <si>
    <t>4　結核患者登録及び抹消状況、年次別</t>
  </si>
  <si>
    <t>資料　保健所感染症総合対策課</t>
  </si>
  <si>
    <t>（別掲） 潜在性結核感染症</t>
  </si>
  <si>
    <t>活動性不明</t>
  </si>
  <si>
    <t>不活動性結核</t>
  </si>
  <si>
    <t>肺外結核活動性</t>
  </si>
  <si>
    <t>菌陰性・その他</t>
  </si>
  <si>
    <t>その他の結核菌陽性</t>
  </si>
  <si>
    <t>再治療</t>
  </si>
  <si>
    <t>初回治療</t>
  </si>
  <si>
    <t>抹陽性
喀痰塗</t>
  </si>
  <si>
    <t>総　　　　　　　数</t>
  </si>
  <si>
    <t>不詳</t>
  </si>
  <si>
    <t>70～</t>
  </si>
  <si>
    <t>60～69</t>
  </si>
  <si>
    <t>50～59</t>
  </si>
  <si>
    <t>40～49</t>
  </si>
  <si>
    <t>30～39</t>
  </si>
  <si>
    <t>20～29</t>
  </si>
  <si>
    <t>5～9</t>
  </si>
  <si>
    <t>0～4歳</t>
  </si>
  <si>
    <t>区　　　　　　　分</t>
  </si>
  <si>
    <t>5　年末現在登録患者数（活動性分類・年齢階級別）</t>
  </si>
  <si>
    <t>資料　保健所感染症総合対策課</t>
  </si>
  <si>
    <t>不明</t>
  </si>
  <si>
    <t>医療なし</t>
  </si>
  <si>
    <t>在宅医療</t>
  </si>
  <si>
    <t>入院</t>
  </si>
  <si>
    <t>24年</t>
  </si>
  <si>
    <t>23年</t>
  </si>
  <si>
    <t>22年</t>
  </si>
  <si>
    <t>24年</t>
  </si>
  <si>
    <t>23年</t>
  </si>
  <si>
    <t>観察中</t>
  </si>
  <si>
    <t>治療中</t>
  </si>
  <si>
    <t>登録時菌陰性
・その他</t>
  </si>
  <si>
    <t>登録時その他
の結核菌陽性</t>
  </si>
  <si>
    <t>登録時喀痰塗抹陽性</t>
  </si>
  <si>
    <t>肺外結核活動性</t>
  </si>
  <si>
    <t>肺結核活動性</t>
  </si>
  <si>
    <t>（別掲）潜在性結核感染症</t>
  </si>
  <si>
    <t>　　活　　　　　　　　　　　　　動　　　　　　　　　　　　　性　　　　　　　　　　　　　結　　　　　　　　　　　　　核</t>
  </si>
  <si>
    <t>区    分</t>
  </si>
  <si>
    <t>6　年末現在結核登録患者数（活動性分類・受療状況別）</t>
  </si>
  <si>
    <t>不　　　　明</t>
  </si>
  <si>
    <t>入　　　　院</t>
  </si>
  <si>
    <t>総　　　　数</t>
  </si>
  <si>
    <t>24年</t>
  </si>
  <si>
    <t>22年</t>
  </si>
  <si>
    <t>退職家族</t>
  </si>
  <si>
    <t>退職本人</t>
  </si>
  <si>
    <t>一　　　　般</t>
  </si>
  <si>
    <t>家　　　　族</t>
  </si>
  <si>
    <t>本　　　　人</t>
  </si>
  <si>
    <t>不　　明</t>
  </si>
  <si>
    <t>その他</t>
  </si>
  <si>
    <r>
      <t xml:space="preserve">後期高齢者医療　
</t>
    </r>
    <r>
      <rPr>
        <sz val="8"/>
        <rFont val="ＭＳ Ｐ明朝"/>
        <family val="1"/>
      </rPr>
      <t xml:space="preserve"> (H19年は老人保健法）</t>
    </r>
  </si>
  <si>
    <t>国　　民　　健　　康　　保　　険</t>
  </si>
  <si>
    <t>被用者保険</t>
  </si>
  <si>
    <t>生活保護法</t>
  </si>
  <si>
    <t>総　　　　　数</t>
  </si>
  <si>
    <t>7　年末現在肺結核登録患者中登録時喀痰塗抹陽性患者数（受療状況別）</t>
  </si>
  <si>
    <t>資料　保健所感染症総合対策課</t>
  </si>
  <si>
    <t>※　本表は、感染症の予防及び感染症の患者に対する医療に関する法律第53条の12の規定に基づき保健所が登　録した結核患者の状況について計上したものである。</t>
  </si>
  <si>
    <t>（別掲）潜在性結核感染症</t>
  </si>
  <si>
    <t>喀痰塗抹陽性</t>
  </si>
  <si>
    <t>不　詳</t>
  </si>
  <si>
    <t>70～</t>
  </si>
  <si>
    <t>60～69</t>
  </si>
  <si>
    <t>50～59</t>
  </si>
  <si>
    <t>40～49</t>
  </si>
  <si>
    <t>30～39</t>
  </si>
  <si>
    <t>20～29</t>
  </si>
  <si>
    <t>15～19</t>
  </si>
  <si>
    <t>10～14</t>
  </si>
  <si>
    <t>5～9</t>
  </si>
  <si>
    <t>0歳～4歳</t>
  </si>
  <si>
    <t>総　数</t>
  </si>
  <si>
    <t>平成24年</t>
  </si>
  <si>
    <t>8　結核新登録患者数（活動性分類・年齢階級別）</t>
  </si>
  <si>
    <t>※　感染症の予防及び感染症の患者に対する医療に関する法律第37条第1項の規定に基づく公費負担申請の内訳である。</t>
  </si>
  <si>
    <t>24年度末</t>
  </si>
  <si>
    <t>23年度末</t>
  </si>
  <si>
    <t>22年度末</t>
  </si>
  <si>
    <t>21年度末</t>
  </si>
  <si>
    <t>20年度末</t>
  </si>
  <si>
    <t>平　 　　成
19年度末</t>
  </si>
  <si>
    <t>一　　般</t>
  </si>
  <si>
    <t>家　　族</t>
  </si>
  <si>
    <t>本　　人</t>
  </si>
  <si>
    <t>生　　活
保護法</t>
  </si>
  <si>
    <r>
      <t>後期高齢者医療</t>
    </r>
    <r>
      <rPr>
        <sz val="9"/>
        <rFont val="ＭＳ Ｐ明朝"/>
        <family val="1"/>
      </rPr>
      <t>　</t>
    </r>
    <r>
      <rPr>
        <sz val="8"/>
        <rFont val="ＭＳ Ｐ明朝"/>
        <family val="1"/>
      </rPr>
      <t>（19年度末については老人保健法）</t>
    </r>
  </si>
  <si>
    <t>国民健康保険</t>
  </si>
  <si>
    <t>総　　数</t>
  </si>
  <si>
    <t>区　　分</t>
  </si>
  <si>
    <t>9　年度末現在勧告・措置入院患者数</t>
  </si>
  <si>
    <t>※　本表は、感染症の予防及び感染症の患者に対する医療に関する法律第37条の2第1項の規定に基づく公費負担申請の内訳である。</t>
  </si>
  <si>
    <t>承認</t>
  </si>
  <si>
    <t>合格</t>
  </si>
  <si>
    <t>申請</t>
  </si>
  <si>
    <t>生　 活
保護法</t>
  </si>
  <si>
    <t>後期高齢
者医療</t>
  </si>
  <si>
    <t>10　保険の種類等別医療の公費負担状況</t>
  </si>
  <si>
    <t>資料　保健所健康企画課</t>
  </si>
  <si>
    <t>手　稲</t>
  </si>
  <si>
    <t>清　田</t>
  </si>
  <si>
    <t>豊　平</t>
  </si>
  <si>
    <t>厚　別</t>
  </si>
  <si>
    <t>白　石</t>
  </si>
  <si>
    <t>中　央</t>
  </si>
  <si>
    <t>不明</t>
  </si>
  <si>
    <t>経　産</t>
  </si>
  <si>
    <t>初　産</t>
  </si>
  <si>
    <t>（10ｶ月以上）</t>
  </si>
  <si>
    <t>（8～9ｶ月）</t>
  </si>
  <si>
    <t>（6～7ｶ月）</t>
  </si>
  <si>
    <t>（4～5ｶ月）</t>
  </si>
  <si>
    <t>（3ｶ月以内）</t>
  </si>
  <si>
    <t>出　産　後</t>
  </si>
  <si>
    <t>35週</t>
  </si>
  <si>
    <t>27週</t>
  </si>
  <si>
    <t>19週</t>
  </si>
  <si>
    <t>不　　　詳</t>
  </si>
  <si>
    <t>満36週以上</t>
  </si>
  <si>
    <t>満28週～</t>
  </si>
  <si>
    <t>満20週～</t>
  </si>
  <si>
    <t>満12週～</t>
  </si>
  <si>
    <t>満１１週以内</t>
  </si>
  <si>
    <t>妊　　　　　　　　娠　　　　　　　　週　　　　　　　　(月)　　　　　　　　数</t>
  </si>
  <si>
    <t>総　　数</t>
  </si>
  <si>
    <t>1　妊娠月別届出状況</t>
  </si>
  <si>
    <t>§4　母　子　保　健</t>
  </si>
  <si>
    <t>第3子以上</t>
  </si>
  <si>
    <t>第2子</t>
  </si>
  <si>
    <t>第1子</t>
  </si>
  <si>
    <t>新生児期間外に受理</t>
  </si>
  <si>
    <t>新生児期間中に受理</t>
  </si>
  <si>
    <t>2　出産報告状況</t>
  </si>
  <si>
    <t>延　　人　　員</t>
  </si>
  <si>
    <t>実　　人　　員</t>
  </si>
  <si>
    <t>(再掲）　夫の参加人員</t>
  </si>
  <si>
    <t>参加人員</t>
  </si>
  <si>
    <t>開催回数</t>
  </si>
  <si>
    <t>区　分</t>
  </si>
  <si>
    <t>3　母親教室実施状況</t>
  </si>
  <si>
    <t>手　稲</t>
  </si>
  <si>
    <t>西</t>
  </si>
  <si>
    <t>南</t>
  </si>
  <si>
    <t>清　田</t>
  </si>
  <si>
    <t>豊　平</t>
  </si>
  <si>
    <t>厚　別</t>
  </si>
  <si>
    <t>白　石</t>
  </si>
  <si>
    <t>東</t>
  </si>
  <si>
    <t>北</t>
  </si>
  <si>
    <t>中　央</t>
  </si>
  <si>
    <t>総　　数</t>
  </si>
  <si>
    <t>延　　人　　員</t>
  </si>
  <si>
    <t>実　　人　　員</t>
  </si>
  <si>
    <t>参　　加　　人　　員</t>
  </si>
  <si>
    <t>開　　催　　回　　数</t>
  </si>
  <si>
    <t>区　 分</t>
  </si>
  <si>
    <t>4　両親教室実施状況</t>
  </si>
  <si>
    <t>　</t>
  </si>
  <si>
    <t>夫・その他</t>
  </si>
  <si>
    <t>妊婦</t>
  </si>
  <si>
    <t>5　ワーキング・マタニティスクール（勤労妊婦母親教室）</t>
  </si>
  <si>
    <t>手稲</t>
  </si>
  <si>
    <t>清田</t>
  </si>
  <si>
    <t>豊平</t>
  </si>
  <si>
    <t>厚別</t>
  </si>
  <si>
    <t>白石</t>
  </si>
  <si>
    <t>中央</t>
  </si>
  <si>
    <t>総数</t>
  </si>
  <si>
    <t>人員</t>
  </si>
  <si>
    <t>開催回数</t>
  </si>
  <si>
    <t>集団指導</t>
  </si>
  <si>
    <t>個別指導人員</t>
  </si>
  <si>
    <t>区分</t>
  </si>
  <si>
    <t>6　母子栄養指導実施状況</t>
  </si>
  <si>
    <t>参加人員</t>
  </si>
  <si>
    <t>開催回数</t>
  </si>
  <si>
    <t>区　　分</t>
  </si>
  <si>
    <t>7　離乳期講習会実施状況</t>
  </si>
  <si>
    <t>延　　人　　員</t>
  </si>
  <si>
    <t>実　　人　　員</t>
  </si>
  <si>
    <t>参　　加　　人　　員</t>
  </si>
  <si>
    <t>開　催　回　数</t>
  </si>
  <si>
    <t>8　育児教室実施状況</t>
  </si>
  <si>
    <t>資料　保健所健康企画課</t>
  </si>
  <si>
    <t>*新生児については、生後5か月未満までの乳児を含んでいる。</t>
  </si>
  <si>
    <t>未熟児</t>
  </si>
  <si>
    <t>妊産婦</t>
  </si>
  <si>
    <t>新生児</t>
  </si>
  <si>
    <t>延人員</t>
  </si>
  <si>
    <t>実人員</t>
  </si>
  <si>
    <t>訪問指導員実施数</t>
  </si>
  <si>
    <t>健康・子ども課職員実施数</t>
  </si>
  <si>
    <t>総　　　　　　数</t>
  </si>
  <si>
    <t>区　　　　　分</t>
  </si>
  <si>
    <t>9　新生児、妊産婦、未熟児訪問指導実施状況</t>
  </si>
  <si>
    <t>手稲</t>
  </si>
  <si>
    <t>清田</t>
  </si>
  <si>
    <t>豊平</t>
  </si>
  <si>
    <t>厚別</t>
  </si>
  <si>
    <t>白石</t>
  </si>
  <si>
    <t>総数</t>
  </si>
  <si>
    <t>延人員</t>
  </si>
  <si>
    <t>実人員</t>
  </si>
  <si>
    <t>相　談　人　員</t>
  </si>
  <si>
    <t>10　妊産婦健康相談実施状況</t>
  </si>
  <si>
    <t xml:space="preserve"> </t>
  </si>
  <si>
    <t>相　　談　　人　　員</t>
  </si>
  <si>
    <t>開　催　回　数</t>
  </si>
  <si>
    <t>11　女性の健康相談実施状況</t>
  </si>
  <si>
    <t>*　主なテーマの内訳には重複があり、その合計は実施回数の総数と一致しない。</t>
  </si>
  <si>
    <t xml:space="preserve"> -</t>
  </si>
  <si>
    <t>豊平</t>
  </si>
  <si>
    <t>厚別</t>
  </si>
  <si>
    <t>中央</t>
  </si>
  <si>
    <t>その他</t>
  </si>
  <si>
    <t>アルコールの健康影響</t>
  </si>
  <si>
    <t>たばこの
健康影響</t>
  </si>
  <si>
    <t>妊娠･避妊
人工妊娠
中絶</t>
  </si>
  <si>
    <t>性感染症</t>
  </si>
  <si>
    <t>生命誕生</t>
  </si>
  <si>
    <t>　主　な　テ　ー　マ　　*</t>
  </si>
  <si>
    <t>参加人数</t>
  </si>
  <si>
    <t>実　施　回　数</t>
  </si>
  <si>
    <t>実施
学校数</t>
  </si>
  <si>
    <t>　 授業支援事業</t>
  </si>
  <si>
    <t>12  思春期ヘルスケア事業</t>
  </si>
  <si>
    <t>所外</t>
  </si>
  <si>
    <t>所内</t>
  </si>
  <si>
    <t>実人員</t>
  </si>
  <si>
    <t>参加人員</t>
  </si>
  <si>
    <t>13　思春期・婚前教室実施状況</t>
  </si>
  <si>
    <t>乳　幼　児</t>
  </si>
  <si>
    <t>３　歳　児</t>
  </si>
  <si>
    <t>１歳６か月児</t>
  </si>
  <si>
    <t>４か月児</t>
  </si>
  <si>
    <t>14　乳幼児健康診査回数</t>
  </si>
  <si>
    <t>延人員</t>
  </si>
  <si>
    <t>(再掲)
股関節
精健</t>
  </si>
  <si>
    <t>栄養</t>
  </si>
  <si>
    <t>母性</t>
  </si>
  <si>
    <t>保健</t>
  </si>
  <si>
    <t>要　　治　　療</t>
  </si>
  <si>
    <t>受　　療　　中</t>
  </si>
  <si>
    <t>要　　精　　健</t>
  </si>
  <si>
    <t>要　　観　　察</t>
  </si>
  <si>
    <t>正　　　　　常</t>
  </si>
  <si>
    <t>精健票
発行数</t>
  </si>
  <si>
    <t>相談（実人員）</t>
  </si>
  <si>
    <t>所見あり</t>
  </si>
  <si>
    <t>正常</t>
  </si>
  <si>
    <t>受　診　人　員</t>
  </si>
  <si>
    <t>区　分</t>
  </si>
  <si>
    <t>平成24年度</t>
  </si>
  <si>
    <t xml:space="preserve">  (1)　乳　　　　　児</t>
  </si>
  <si>
    <t>15　乳幼児健康相談実施状況</t>
  </si>
  <si>
    <t>要治療</t>
  </si>
  <si>
    <t>受療中</t>
  </si>
  <si>
    <t>要精健</t>
  </si>
  <si>
    <t>要観察</t>
  </si>
  <si>
    <t>要指導</t>
  </si>
  <si>
    <t>正　　常</t>
  </si>
  <si>
    <t>正常</t>
  </si>
  <si>
    <t>受診
人員</t>
  </si>
  <si>
    <t>3歳児他</t>
  </si>
  <si>
    <t>1歳児～2歳児</t>
  </si>
  <si>
    <t xml:space="preserve">  (2)　幼　　　　　児</t>
  </si>
  <si>
    <t>要精健</t>
  </si>
  <si>
    <t>正　常</t>
  </si>
  <si>
    <t>精健票
発行数</t>
  </si>
  <si>
    <t>所見あり(実人員）</t>
  </si>
  <si>
    <t>正常(実人員）</t>
  </si>
  <si>
    <t>受診人員</t>
  </si>
  <si>
    <t>対象
人員</t>
  </si>
  <si>
    <t xml:space="preserve">  （1)　判　定　区　分</t>
  </si>
  <si>
    <t>16　1歳6か月児健康診査の実施状況</t>
  </si>
  <si>
    <t>資料　保健所健康企画課</t>
  </si>
  <si>
    <t>＊　受診者ひとりあたりのむし歯の数（むし歯の総数/受診人員）</t>
  </si>
  <si>
    <t>平均*</t>
  </si>
  <si>
    <t>総　数</t>
  </si>
  <si>
    <t>Ｃ型</t>
  </si>
  <si>
    <t>Ｂ型</t>
  </si>
  <si>
    <t>Ａ型</t>
  </si>
  <si>
    <t>Ｏ２型</t>
  </si>
  <si>
    <t>Ｏ１型</t>
  </si>
  <si>
    <t>軟組織の
異常あり</t>
  </si>
  <si>
    <t>むし歯数 (本）</t>
  </si>
  <si>
    <t>むし歯のある者</t>
  </si>
  <si>
    <t>むし歯のない者</t>
  </si>
  <si>
    <t>平成24年度</t>
  </si>
  <si>
    <t xml:space="preserve">  (2)　1歳6か月児歯科健康診査</t>
  </si>
  <si>
    <t>(再掲)
聴覚
精健</t>
  </si>
  <si>
    <t>(再掲)
眼科
精健</t>
  </si>
  <si>
    <t>相談(実人員）</t>
  </si>
  <si>
    <t>所見あり（実人員）</t>
  </si>
  <si>
    <t>正常（実人員）</t>
  </si>
  <si>
    <t xml:space="preserve">  (1)　判　定　区　分</t>
  </si>
  <si>
    <t>17　3歳児健康診査の実施状況</t>
  </si>
  <si>
    <t>聴　　覚</t>
  </si>
  <si>
    <t>視　　覚</t>
  </si>
  <si>
    <t>３～６月</t>
  </si>
  <si>
    <t>１ｶ月</t>
  </si>
  <si>
    <t>その他</t>
  </si>
  <si>
    <t>受療中</t>
  </si>
  <si>
    <t>要精検</t>
  </si>
  <si>
    <t xml:space="preserve">  (2)　3歳児視聴覚検査</t>
  </si>
  <si>
    <t>ｆ</t>
  </si>
  <si>
    <t>ｅ</t>
  </si>
  <si>
    <t>ｄ</t>
  </si>
  <si>
    <t>ｃ</t>
  </si>
  <si>
    <t>ｂ</t>
  </si>
  <si>
    <t>ａ</t>
  </si>
  <si>
    <t>Ｃ２型</t>
  </si>
  <si>
    <t>Ｃ１型</t>
  </si>
  <si>
    <t>その他の
異常あり</t>
  </si>
  <si>
    <t>軟組織
の異常
あ　り</t>
  </si>
  <si>
    <t>不正咬合の分類</t>
  </si>
  <si>
    <t>むし歯の型別分類</t>
  </si>
  <si>
    <t>むし歯の数
（本）</t>
  </si>
  <si>
    <t>受　 診
人   員</t>
  </si>
  <si>
    <t xml:space="preserve">  (3)　3歳児歯科健康診査</t>
  </si>
  <si>
    <t>手　　稲</t>
  </si>
  <si>
    <t>清　　田</t>
  </si>
  <si>
    <t>豊　　平</t>
  </si>
  <si>
    <t>厚　　別</t>
  </si>
  <si>
    <t>白　　石</t>
  </si>
  <si>
    <t>中　　央</t>
  </si>
  <si>
    <t>総　　数</t>
  </si>
  <si>
    <t>育児困難・育児不安</t>
  </si>
  <si>
    <t>発達全体の問題</t>
  </si>
  <si>
    <t>対人面の問題</t>
  </si>
  <si>
    <t>多動</t>
  </si>
  <si>
    <t>ことばの遅れ</t>
  </si>
  <si>
    <t>　　実際の問題　</t>
  </si>
  <si>
    <t>落ち着きのなさ</t>
  </si>
  <si>
    <t>　　主訴</t>
  </si>
  <si>
    <t>　(2)　3歳児健診</t>
  </si>
  <si>
    <t>　(1)　1歳6か月児健診</t>
  </si>
  <si>
    <t>　相談者の状況</t>
  </si>
  <si>
    <t>18　心理相談実施状況</t>
  </si>
  <si>
    <t>育児不安・困難</t>
  </si>
  <si>
    <t>習　癖</t>
  </si>
  <si>
    <t>発達に関すること</t>
  </si>
  <si>
    <t>性格行動</t>
  </si>
  <si>
    <t>言　語</t>
  </si>
  <si>
    <t xml:space="preserve">  (2)　実際の問題</t>
  </si>
  <si>
    <t>その他</t>
  </si>
  <si>
    <t>対人面の問題</t>
  </si>
  <si>
    <t xml:space="preserve">  (1)　主　訴</t>
  </si>
  <si>
    <t>19　乳幼児精神発達相談事業実施状況</t>
  </si>
  <si>
    <t>前年度継続</t>
  </si>
  <si>
    <t>保健師</t>
  </si>
  <si>
    <t>他機関</t>
  </si>
  <si>
    <t>保護者</t>
  </si>
  <si>
    <t>同胞の健診</t>
  </si>
  <si>
    <t>３歳児
健　診</t>
  </si>
  <si>
    <t>1歳
6か月児
健 　診</t>
  </si>
  <si>
    <t>総　数</t>
  </si>
  <si>
    <t>6歳以上</t>
  </si>
  <si>
    <t>5～6</t>
  </si>
  <si>
    <t>4～5</t>
  </si>
  <si>
    <t>3～4</t>
  </si>
  <si>
    <t>2～3</t>
  </si>
  <si>
    <t xml:space="preserve"> 1歳～
 2歳未満</t>
  </si>
  <si>
    <t>来所経由</t>
  </si>
  <si>
    <t>来所時の年齢</t>
  </si>
  <si>
    <t>区　分</t>
  </si>
  <si>
    <t>平成24年度</t>
  </si>
  <si>
    <t xml:space="preserve">  (3)　新規相談状況</t>
  </si>
  <si>
    <t>基本健診（１４回目）</t>
  </si>
  <si>
    <t>基本健診（１３回目）</t>
  </si>
  <si>
    <t>基本健診（１２回目）</t>
  </si>
  <si>
    <t>基本健診（１１回目）</t>
  </si>
  <si>
    <t>基本健診（１０回目）</t>
  </si>
  <si>
    <t>基本健診（９回目）</t>
  </si>
  <si>
    <t>基本健診（８回目）</t>
  </si>
  <si>
    <t>基本健診（７回目）</t>
  </si>
  <si>
    <t>基本健診（６回目）</t>
  </si>
  <si>
    <t>基本健診（５回目）</t>
  </si>
  <si>
    <t>基本健診（４回目）</t>
  </si>
  <si>
    <t>基本健診（３回目）</t>
  </si>
  <si>
    <t>基本健診（２回目）</t>
  </si>
  <si>
    <t>基本健診（１回目）</t>
  </si>
  <si>
    <t>件数</t>
  </si>
  <si>
    <t>20　妊婦一般健康診査受診状況</t>
  </si>
  <si>
    <t>資料　保健所健康企画課</t>
  </si>
  <si>
    <t>　　50歳以上の人工妊娠中絶件数は除く。）</t>
  </si>
  <si>
    <t>　　 　「実施率」は、平成23年10月1日現在の15～49歳の女子人口千対。（15歳未満・不詳の人工妊娠中絶件数を含むが、</t>
  </si>
  <si>
    <t>　　「暴行若しくは脅迫によって又は抵抗若しくは拒絶することができない間に姦淫されて妊娠したもの」をいう。</t>
  </si>
  <si>
    <t>　　の健康を著しく害するおそれのあるもの」をいう。また、「第2号該当」とは、母体保護法第14条第1項第2号に該当する者で</t>
  </si>
  <si>
    <t>※　  本表の「第1号該当」とは、母体保護法第14条第1項第1号に該当する者で「妊娠の継続又は分娩が身体的理由により母体</t>
  </si>
  <si>
    <t>第2号該当</t>
  </si>
  <si>
    <t>第１号該当</t>
  </si>
  <si>
    <t>満20週・満21週</t>
  </si>
  <si>
    <t>満16週～満19週</t>
  </si>
  <si>
    <t>満12週～満15週</t>
  </si>
  <si>
    <t>第１号該当</t>
  </si>
  <si>
    <t>満8週～満11週</t>
  </si>
  <si>
    <t>満7週以前</t>
  </si>
  <si>
    <t>総数</t>
  </si>
  <si>
    <t>実施率</t>
  </si>
  <si>
    <t>不　詳</t>
  </si>
  <si>
    <t>50～　</t>
  </si>
  <si>
    <t>19歳</t>
  </si>
  <si>
    <t>18歳</t>
  </si>
  <si>
    <t>17歳</t>
  </si>
  <si>
    <t>16歳</t>
  </si>
  <si>
    <t>15歳</t>
  </si>
  <si>
    <t>15歳
未満</t>
  </si>
  <si>
    <t>総　数</t>
  </si>
  <si>
    <t>妊娠週数</t>
  </si>
  <si>
    <t>21　人工妊娠中絶届出件数・実施率</t>
  </si>
  <si>
    <t>　　　　</t>
  </si>
  <si>
    <t>資料　保健所健康企画課</t>
  </si>
  <si>
    <t>　　分娩ごとに、母体の健康度を著しく低下するおそれのあるもの」をいう。　　　</t>
  </si>
  <si>
    <t>　　れのあるもの」をいう。また、「第2号該当」とは、母体保護法第3条第1項第2号に該当する者で「現に数人の子を有し、かつ、</t>
  </si>
  <si>
    <t>※　本表の「第1号該当」とは、保護法第3条第1項第1号に該当する者で「妊娠又は分娩が、母体の生命に危険を及ぼすおそ</t>
  </si>
  <si>
    <t>女</t>
  </si>
  <si>
    <t>男</t>
  </si>
  <si>
    <t>50～</t>
  </si>
  <si>
    <t>45～49</t>
  </si>
  <si>
    <t>40～44</t>
  </si>
  <si>
    <t>35～39</t>
  </si>
  <si>
    <t>30～34</t>
  </si>
  <si>
    <t>25～29</t>
  </si>
  <si>
    <t>20～24</t>
  </si>
  <si>
    <t>20歳未満</t>
  </si>
  <si>
    <t>平成24年度</t>
  </si>
  <si>
    <t>22　不妊手術届出数</t>
  </si>
  <si>
    <t>手　　稲</t>
  </si>
  <si>
    <t>清　　田</t>
  </si>
  <si>
    <t>豊　　平</t>
  </si>
  <si>
    <t>厚　　別</t>
  </si>
  <si>
    <t>白　　石</t>
  </si>
  <si>
    <t>中　　央</t>
  </si>
  <si>
    <t>要指導</t>
  </si>
  <si>
    <t>要受診</t>
  </si>
  <si>
    <t>計</t>
  </si>
  <si>
    <t>産婦</t>
  </si>
  <si>
    <t>妊婦</t>
  </si>
  <si>
    <t xml:space="preserve">                                                                                                                                                                                                                                                                                                                                                           </t>
  </si>
  <si>
    <t>健診結果内訳</t>
  </si>
  <si>
    <t>受診人員</t>
  </si>
  <si>
    <t>区　　分</t>
  </si>
  <si>
    <t>1　妊産婦歯科健診実施状況</t>
  </si>
  <si>
    <t>§5　歯科衛生</t>
  </si>
  <si>
    <t>保健所</t>
  </si>
  <si>
    <t xml:space="preserve">                                             </t>
  </si>
  <si>
    <t>人　員</t>
  </si>
  <si>
    <t>回　数</t>
  </si>
  <si>
    <t>介護予防事業</t>
  </si>
  <si>
    <t>生活習慣病予防事業</t>
  </si>
  <si>
    <t>母子保健事業</t>
  </si>
  <si>
    <t>総　　　　　数</t>
  </si>
  <si>
    <t>2　歯科集団保健指導実施状況</t>
  </si>
  <si>
    <t>件　　数</t>
  </si>
  <si>
    <t>成人</t>
  </si>
  <si>
    <t>母子</t>
  </si>
  <si>
    <t>平成24年度</t>
  </si>
  <si>
    <t>5　電話相談</t>
  </si>
  <si>
    <t>-</t>
  </si>
  <si>
    <t>回　　数</t>
  </si>
  <si>
    <t>平成24年度</t>
  </si>
  <si>
    <t>4　歯科普及啓発実施状況</t>
  </si>
  <si>
    <t>生活習慣病
予防事業</t>
  </si>
  <si>
    <t>3　歯科個別保健指導実施状況</t>
  </si>
  <si>
    <t>70　歳</t>
  </si>
  <si>
    <t>60　歳</t>
  </si>
  <si>
    <t>50　歳</t>
  </si>
  <si>
    <t>40　歳</t>
  </si>
  <si>
    <t>要精検</t>
  </si>
  <si>
    <t>異常なし</t>
  </si>
  <si>
    <t>女</t>
  </si>
  <si>
    <t>男</t>
  </si>
  <si>
    <t>判定結果別人数</t>
  </si>
  <si>
    <t>受診者数</t>
  </si>
  <si>
    <t>6　歯周疾患検診</t>
  </si>
  <si>
    <t>資料　保健所健康企画課</t>
  </si>
  <si>
    <t>薬健康教育</t>
  </si>
  <si>
    <t>病態別健康教育</t>
  </si>
  <si>
    <t>骨粗しょう症（転倒予防）</t>
  </si>
  <si>
    <t>歯周疾患健康教育</t>
  </si>
  <si>
    <t>一般健康教育</t>
  </si>
  <si>
    <t>総　　　　　　　数</t>
  </si>
  <si>
    <t>栄養士</t>
  </si>
  <si>
    <t>歯   科
衛生士</t>
  </si>
  <si>
    <t>歯科医師</t>
  </si>
  <si>
    <t>医　　師</t>
  </si>
  <si>
    <t>従事者延人員</t>
  </si>
  <si>
    <t>参   加
延人員</t>
  </si>
  <si>
    <t>開催
回数</t>
  </si>
  <si>
    <t>区　　　　　分</t>
  </si>
  <si>
    <t xml:space="preserve">  (1)　集団健康教育の実施状況</t>
  </si>
  <si>
    <t>1　健　康　教　育</t>
  </si>
  <si>
    <t>§6　成人保健</t>
  </si>
  <si>
    <t>歯の健康</t>
  </si>
  <si>
    <t>たばこ</t>
  </si>
  <si>
    <t>休養</t>
  </si>
  <si>
    <t>運動</t>
  </si>
  <si>
    <t>栄養・食生活</t>
  </si>
  <si>
    <t xml:space="preserve">  (2)　一般健康教育の実施内訳</t>
  </si>
  <si>
    <t>※　対象者数及び受診者数、終了者数は法定報告ベース（途中加入、途中脱退者等を除く）
※　社会保険診療報酬支払基金へ報告した値。</t>
  </si>
  <si>
    <t>資料　保険医療部保険企画課</t>
  </si>
  <si>
    <t>※　有所見とは特定健診での保健指導判定域と受診勧奨判定域のもの。</t>
  </si>
  <si>
    <t>※　対象者数及び受診者数は実数ベース（途中加入、途中脱退者等を含む）</t>
  </si>
  <si>
    <t>γ-ＧＴ（γ-ＧＴＰ）</t>
  </si>
  <si>
    <t>ＡＬＴ（ＧＰＴ）</t>
  </si>
  <si>
    <t>ＡＳＴ（ＧＯＴ）</t>
  </si>
  <si>
    <t>※　対象者数及び受診者数、終了者数は法定報
　告ベース（途中加入、途中脱退者等を除く）
※　社会保険診療報酬支払基金へ報告した値。</t>
  </si>
  <si>
    <t>ヘモグロビンＡ１ｃ</t>
  </si>
  <si>
    <t>空腹時血糖</t>
  </si>
  <si>
    <t>終了者数</t>
  </si>
  <si>
    <t>ＬＤＬコレステロール</t>
  </si>
  <si>
    <t>対象者数</t>
  </si>
  <si>
    <t>合計</t>
  </si>
  <si>
    <t>ＨＤＬコレステロール</t>
  </si>
  <si>
    <t>中性脂肪</t>
  </si>
  <si>
    <t>拡張期血圧</t>
  </si>
  <si>
    <t>積極的
支援</t>
  </si>
  <si>
    <t>収縮期血圧</t>
  </si>
  <si>
    <t>健診有所見状況（重複あり）</t>
  </si>
  <si>
    <t>受診率</t>
  </si>
  <si>
    <t>受診者数</t>
  </si>
  <si>
    <t>動機付け
支援</t>
  </si>
  <si>
    <t>特定保健指導</t>
  </si>
  <si>
    <t>対象者数</t>
  </si>
  <si>
    <t>健診</t>
  </si>
  <si>
    <t>女</t>
  </si>
  <si>
    <t>男</t>
  </si>
  <si>
    <t>区　　　　　　分</t>
  </si>
  <si>
    <t>特定健診</t>
  </si>
  <si>
    <t>3　後期高齢者健診</t>
  </si>
  <si>
    <t>（参考）特定健診・特定保健指導法定報告</t>
  </si>
  <si>
    <t>※　特定保健指導利用者は初回面接を実施した者の数。</t>
  </si>
  <si>
    <t>※　有所見とは保健指導判定域と受診勧奨判定域のもの。</t>
  </si>
  <si>
    <t>※　対象者数及び受診（利用）者数は実数ベース（途中加入、途中脱退者等を含む）</t>
  </si>
  <si>
    <t>利用率</t>
  </si>
  <si>
    <t>利用者数</t>
  </si>
  <si>
    <t>動機付け支援</t>
  </si>
  <si>
    <t>積極的支援</t>
  </si>
  <si>
    <t>ＬＤＬコレステロール</t>
  </si>
  <si>
    <t>ＨＤＬコレステロール</t>
  </si>
  <si>
    <t>B M I</t>
  </si>
  <si>
    <t>腹囲</t>
  </si>
  <si>
    <t>特定健診有所見状況（重複あり）</t>
  </si>
  <si>
    <t>70歳～74歳</t>
  </si>
  <si>
    <t>60歳～69歳</t>
  </si>
  <si>
    <t>50歳～59歳</t>
  </si>
  <si>
    <t>40歳～49歳</t>
  </si>
  <si>
    <t>総　　　　　　　　数</t>
  </si>
  <si>
    <t>2特定健診</t>
  </si>
  <si>
    <t xml:space="preserve">                                     資料　保健所感染症総合対策課</t>
  </si>
  <si>
    <t>　　　札幌市内に居住する者でこれまでに肝炎ウイルス検査を受けたことがない者を対象に実施。</t>
  </si>
  <si>
    <t>Ｂ型のみ</t>
  </si>
  <si>
    <t>Ｃ型のみ</t>
  </si>
  <si>
    <t>Ｃ型Ｂ型</t>
  </si>
  <si>
    <t>住民集団検診</t>
  </si>
  <si>
    <t>委託医療機関</t>
  </si>
  <si>
    <t>受診者数</t>
  </si>
  <si>
    <t>総　数</t>
  </si>
  <si>
    <t>平成24年度</t>
  </si>
  <si>
    <t>4　肝炎ウイルス検診</t>
  </si>
  <si>
    <r>
      <t>資料　保健所健康企画</t>
    </r>
    <r>
      <rPr>
        <sz val="10"/>
        <color indexed="8"/>
        <rFont val="ＭＳ Ｐ明朝"/>
        <family val="1"/>
      </rPr>
      <t>課</t>
    </r>
  </si>
  <si>
    <t>対象年齢：40～64歳</t>
  </si>
  <si>
    <r>
      <t>認知症</t>
    </r>
    <r>
      <rPr>
        <sz val="10"/>
        <rFont val="ＭＳ Ｐ明朝"/>
        <family val="1"/>
      </rPr>
      <t>老人</t>
    </r>
  </si>
  <si>
    <t>栄 養 指 導</t>
  </si>
  <si>
    <t xml:space="preserve">(再 掲) </t>
  </si>
  <si>
    <t>口腔衛生指導</t>
  </si>
  <si>
    <t>寝たきり者</t>
  </si>
  <si>
    <t>介護家族者</t>
  </si>
  <si>
    <t>閉じこもり予防</t>
  </si>
  <si>
    <t>個別健康教育対象者</t>
  </si>
  <si>
    <t>要指導者等</t>
  </si>
  <si>
    <t>延人員</t>
  </si>
  <si>
    <t>実人員</t>
  </si>
  <si>
    <t>被訪問指導人員</t>
  </si>
  <si>
    <t>区　　　　　　　　　　　分</t>
  </si>
  <si>
    <t>　（1）　実施状況</t>
  </si>
  <si>
    <t>5　訪　問　指　導</t>
  </si>
  <si>
    <r>
      <t>資料　保健所健康企画</t>
    </r>
    <r>
      <rPr>
        <sz val="10"/>
        <color indexed="8"/>
        <rFont val="ＭＳ Ｐ明朝"/>
        <family val="1"/>
      </rPr>
      <t>課</t>
    </r>
  </si>
  <si>
    <t>*　臨時職員を含む。</t>
  </si>
  <si>
    <t>委託機関等実施分</t>
  </si>
  <si>
    <t>本市職員実施分 *</t>
  </si>
  <si>
    <t>歯科衛生士</t>
  </si>
  <si>
    <t>看護師</t>
  </si>
  <si>
    <t>医　師</t>
  </si>
  <si>
    <t xml:space="preserve">  (2)　従事者延人員</t>
  </si>
  <si>
    <t>80歳以上</t>
  </si>
  <si>
    <t>75　 ～79</t>
  </si>
  <si>
    <t>70　 ～74</t>
  </si>
  <si>
    <t>65　 ～69</t>
  </si>
  <si>
    <t>60　 ～64</t>
  </si>
  <si>
    <t>55　 ～59</t>
  </si>
  <si>
    <t>50　 ～54</t>
  </si>
  <si>
    <t>45　 ～49</t>
  </si>
  <si>
    <t>40歳～44歳</t>
  </si>
  <si>
    <t>　　　　　女</t>
  </si>
  <si>
    <t>　　　　　男</t>
  </si>
  <si>
    <t>未把握</t>
  </si>
  <si>
    <t>がん以外の
疾   患   で
あ っ た 者</t>
  </si>
  <si>
    <t>が ん の 疑 い
の  あ  る  者</t>
  </si>
  <si>
    <t>が   ん   で
あ っ た 者</t>
  </si>
  <si>
    <t>異常認めず</t>
  </si>
  <si>
    <t>総　　数</t>
  </si>
  <si>
    <t>要精密検査者</t>
  </si>
  <si>
    <t>受診者</t>
  </si>
  <si>
    <t>　（1）　胃 が ん 検 診</t>
  </si>
  <si>
    <t>6　が　ん　検　診</t>
  </si>
  <si>
    <t>※大腸がん検診無料クーポン券事業の受診者を含む。</t>
  </si>
  <si>
    <t>75　 ～79</t>
  </si>
  <si>
    <t>70　 ～74</t>
  </si>
  <si>
    <t>65　 ～69</t>
  </si>
  <si>
    <t>60　 ～64</t>
  </si>
  <si>
    <t>55　 ～59</t>
  </si>
  <si>
    <t>50　 ～54</t>
  </si>
  <si>
    <t>45　 ～49</t>
  </si>
  <si>
    <t>平成24年度</t>
  </si>
  <si>
    <t>　（2）　大腸がん検診</t>
  </si>
  <si>
    <t>　（3）　肺 が ん 検 診</t>
  </si>
  <si>
    <t>※子宮頸がん検診無料クーポン券事業の受診者を含む。</t>
  </si>
  <si>
    <t>80歳以上</t>
  </si>
  <si>
    <t>40　 ～44</t>
  </si>
  <si>
    <t>35　 ～39</t>
  </si>
  <si>
    <t>30　 ～34</t>
  </si>
  <si>
    <t>25　 ～29</t>
  </si>
  <si>
    <t>20歳～24歳</t>
  </si>
  <si>
    <t>体　　　　　部</t>
  </si>
  <si>
    <t>頸　　　　　部</t>
  </si>
  <si>
    <t>　（4）　子宮がん検診</t>
  </si>
  <si>
    <t>※乳がん検診無料クーポン券事業の受診者を含む。</t>
  </si>
  <si>
    <t>80歳以上</t>
  </si>
  <si>
    <t>　（5）　乳 が ん 検 診</t>
  </si>
  <si>
    <t>実施回数</t>
  </si>
  <si>
    <t>70歳以上</t>
  </si>
  <si>
    <t>60～69</t>
  </si>
  <si>
    <t>50～59</t>
  </si>
  <si>
    <t>40～49</t>
  </si>
  <si>
    <t>30～39</t>
  </si>
  <si>
    <t>20～29</t>
  </si>
  <si>
    <t>総　　数</t>
  </si>
  <si>
    <t xml:space="preserve">  （2-2）　特定簡易コース受診者数</t>
  </si>
  <si>
    <t xml:space="preserve">  （2-1）　簡易コース受診者数</t>
  </si>
  <si>
    <t>（簡易コース＋特定簡易コース）</t>
  </si>
  <si>
    <t xml:space="preserve">  （2）　簡易コース受診者数</t>
  </si>
  <si>
    <t>70歳以上</t>
  </si>
  <si>
    <t>60～69</t>
  </si>
  <si>
    <t>50～59</t>
  </si>
  <si>
    <t>40～49</t>
  </si>
  <si>
    <t>30～39</t>
  </si>
  <si>
    <t>20～29</t>
  </si>
  <si>
    <t>20歳未満</t>
  </si>
  <si>
    <t xml:space="preserve">  （1）　一般コース受診者数</t>
  </si>
  <si>
    <t>7　健康度測定（中央健康づくりセンター実施）</t>
  </si>
  <si>
    <t>＊　本事業は、18歳以上39歳以下の女性を対象としている。</t>
  </si>
  <si>
    <t>総　　　　数</t>
  </si>
  <si>
    <t>30～39</t>
  </si>
  <si>
    <t>20～29</t>
  </si>
  <si>
    <t>18 ・ 19歳</t>
  </si>
  <si>
    <t>区　　　分</t>
  </si>
  <si>
    <t>平成24年度</t>
  </si>
  <si>
    <t>8　女性のフレッシュ健診（中央健康づくりセンター実施）</t>
  </si>
  <si>
    <t>体脂肪測定</t>
  </si>
  <si>
    <t>脚筋力測定</t>
  </si>
  <si>
    <t>特別判定コース</t>
  </si>
  <si>
    <t>特別コース</t>
  </si>
  <si>
    <t>総　　　　　　数</t>
  </si>
  <si>
    <t>70歳以上</t>
  </si>
  <si>
    <t>20才未満</t>
  </si>
  <si>
    <t>年　　　　　　　　代　　　　　　　　別</t>
  </si>
  <si>
    <t>9　体力測定（西健康づくりセンター実施）</t>
  </si>
  <si>
    <t>運動教室</t>
  </si>
  <si>
    <t>(再掲)　自由参加プログラム参加者</t>
  </si>
  <si>
    <t>一般利用者</t>
  </si>
  <si>
    <t>西健康づくりセンター</t>
  </si>
  <si>
    <t>東健康づくりセンター</t>
  </si>
  <si>
    <t>中央健康づくりセンター</t>
  </si>
  <si>
    <t>10　運動指導事業（健康づくりセンター利用者数）</t>
  </si>
  <si>
    <t>全市</t>
  </si>
  <si>
    <t>(平成24年1月1日現在人口）</t>
  </si>
  <si>
    <t>各年1月1日現在の推計人口</t>
  </si>
  <si>
    <t>以下は、表示しない（出力不要）</t>
  </si>
  <si>
    <t>資料　障がい保健福祉部障がい福祉課</t>
  </si>
  <si>
    <t>-</t>
  </si>
  <si>
    <t>有病率
(人口千対)</t>
  </si>
  <si>
    <t>小計</t>
  </si>
  <si>
    <t>覚せい剤使用</t>
  </si>
  <si>
    <t>アルコール使用</t>
  </si>
  <si>
    <t>血管性認知症</t>
  </si>
  <si>
    <t>アルツハイマー病の
認知症</t>
  </si>
  <si>
    <t>Ｆ１５</t>
  </si>
  <si>
    <t>Ｆ１０</t>
  </si>
  <si>
    <t>Ｆ０１</t>
  </si>
  <si>
    <t>Ｆ００</t>
  </si>
  <si>
    <t>てんかん</t>
  </si>
  <si>
    <t>小児期及び青年期の行動及び情緒障害、特定不能の精神障害</t>
  </si>
  <si>
    <t>心理的発達の障害</t>
  </si>
  <si>
    <t>知的障害</t>
  </si>
  <si>
    <t>成人の人格及び行動の障害</t>
  </si>
  <si>
    <t>生理的障害及び身体的要因の　行動症候群</t>
  </si>
  <si>
    <t>神経症性障害</t>
  </si>
  <si>
    <t>気分（感情）障害</t>
  </si>
  <si>
    <t>統合失調症</t>
  </si>
  <si>
    <t>精神作用物質による精神及び行動の障害</t>
  </si>
  <si>
    <t>脳気質性精神障害</t>
  </si>
  <si>
    <t>Ｇ</t>
  </si>
  <si>
    <t>Ｆ９</t>
  </si>
  <si>
    <t>Ｆ８</t>
  </si>
  <si>
    <t>Ｆ７</t>
  </si>
  <si>
    <t>Ｆ６</t>
  </si>
  <si>
    <t>Ｆ５</t>
  </si>
  <si>
    <t>Ｆ４</t>
  </si>
  <si>
    <t>Ｆ３</t>
  </si>
  <si>
    <t>Ｆ２</t>
  </si>
  <si>
    <t>Ｆ　１</t>
  </si>
  <si>
    <t>Ｆ　０</t>
  </si>
  <si>
    <t>（人口千対）
有病率</t>
  </si>
  <si>
    <t>1　精神障害者把握数</t>
  </si>
  <si>
    <t>§7　精　神　保　健</t>
  </si>
  <si>
    <t>その他の
通院</t>
  </si>
  <si>
    <t>自立支援医療に
よる通院</t>
  </si>
  <si>
    <t>総　　　数</t>
  </si>
  <si>
    <t>その他の
入院</t>
  </si>
  <si>
    <t>医療保護
入院</t>
  </si>
  <si>
    <t>措置入院</t>
  </si>
  <si>
    <t>通　　　　　　　　院</t>
  </si>
  <si>
    <t>平成24年</t>
  </si>
  <si>
    <t>2　精神障害者受療状況</t>
  </si>
  <si>
    <t>(平成24年10月1日現在人口）</t>
  </si>
  <si>
    <t>各年10月1日現在の推計人口</t>
  </si>
  <si>
    <t>アルツハイマー病の認知症</t>
  </si>
  <si>
    <t>3　精神障害者新規カード作成状況</t>
  </si>
  <si>
    <t>道　　　外</t>
  </si>
  <si>
    <t>道　　　内</t>
  </si>
  <si>
    <t>そ　の　他</t>
  </si>
  <si>
    <t>寛解後３年
以上経過
したもの</t>
  </si>
  <si>
    <t>転　　　　　　出</t>
  </si>
  <si>
    <t>死　　　亡</t>
  </si>
  <si>
    <t>4　精神障害者カード除外状況</t>
  </si>
  <si>
    <t>家　族</t>
  </si>
  <si>
    <t>本　人</t>
  </si>
  <si>
    <t>生　保</t>
  </si>
  <si>
    <t>老　保</t>
  </si>
  <si>
    <t>国　保</t>
  </si>
  <si>
    <t>被用者保険</t>
  </si>
  <si>
    <t>5　自立支援医療（精神通院医療）の取扱い延件数</t>
  </si>
  <si>
    <t>市外</t>
  </si>
  <si>
    <r>
      <t>措置入院</t>
    </r>
    <r>
      <rPr>
        <sz val="10"/>
        <rFont val="ＭＳ Ｐ明朝"/>
        <family val="1"/>
      </rPr>
      <t xml:space="preserve">
</t>
    </r>
    <r>
      <rPr>
        <sz val="8"/>
        <rFont val="ＭＳ Ｐ明朝"/>
        <family val="1"/>
      </rPr>
      <t>（法第29条）</t>
    </r>
  </si>
  <si>
    <r>
      <t>精神病院の
管理者の届出</t>
    </r>
    <r>
      <rPr>
        <sz val="10"/>
        <rFont val="ＭＳ Ｐ明朝"/>
        <family val="1"/>
      </rPr>
      <t xml:space="preserve">
</t>
    </r>
    <r>
      <rPr>
        <sz val="7"/>
        <rFont val="ＭＳ Ｐ明朝"/>
        <family val="1"/>
      </rPr>
      <t>（法第26条の2）</t>
    </r>
  </si>
  <si>
    <r>
      <t>矯正施設の
長の通報</t>
    </r>
    <r>
      <rPr>
        <sz val="10"/>
        <rFont val="ＭＳ Ｐ明朝"/>
        <family val="1"/>
      </rPr>
      <t xml:space="preserve">
</t>
    </r>
    <r>
      <rPr>
        <sz val="8"/>
        <rFont val="ＭＳ Ｐ明朝"/>
        <family val="1"/>
      </rPr>
      <t>（法第26条）</t>
    </r>
  </si>
  <si>
    <r>
      <t>保護観察所
の長の通報</t>
    </r>
    <r>
      <rPr>
        <sz val="10"/>
        <rFont val="ＭＳ Ｐ明朝"/>
        <family val="1"/>
      </rPr>
      <t xml:space="preserve">
</t>
    </r>
    <r>
      <rPr>
        <sz val="7"/>
        <rFont val="ＭＳ Ｐ明朝"/>
        <family val="1"/>
      </rPr>
      <t>（法第25条の2）</t>
    </r>
  </si>
  <si>
    <r>
      <t>検察官の
通　　　　報</t>
    </r>
    <r>
      <rPr>
        <sz val="10"/>
        <rFont val="ＭＳ Ｐ明朝"/>
        <family val="1"/>
      </rPr>
      <t xml:space="preserve">
</t>
    </r>
    <r>
      <rPr>
        <sz val="8"/>
        <rFont val="ＭＳ Ｐ明朝"/>
        <family val="1"/>
      </rPr>
      <t>（法第25条）</t>
    </r>
  </si>
  <si>
    <r>
      <t>警察官の
通　　　　報</t>
    </r>
    <r>
      <rPr>
        <sz val="10"/>
        <rFont val="ＭＳ Ｐ明朝"/>
        <family val="1"/>
      </rPr>
      <t xml:space="preserve">
</t>
    </r>
    <r>
      <rPr>
        <sz val="8"/>
        <rFont val="ＭＳ Ｐ明朝"/>
        <family val="1"/>
      </rPr>
      <t>（法第24条）</t>
    </r>
  </si>
  <si>
    <r>
      <t>診察及び
保護申請</t>
    </r>
    <r>
      <rPr>
        <sz val="10"/>
        <rFont val="ＭＳ Ｐ明朝"/>
        <family val="1"/>
      </rPr>
      <t xml:space="preserve">
</t>
    </r>
    <r>
      <rPr>
        <sz val="8"/>
        <rFont val="ＭＳ Ｐ明朝"/>
        <family val="1"/>
      </rPr>
      <t>（法第23条）</t>
    </r>
  </si>
  <si>
    <t>6　精神保健福祉法に基づく処理件数</t>
  </si>
  <si>
    <t>資料　精神保健福祉センター</t>
  </si>
  <si>
    <t>こころの
センター
来所</t>
  </si>
  <si>
    <t>（再掲）　自殺者遺族</t>
  </si>
  <si>
    <t>社会復帰</t>
  </si>
  <si>
    <t>犯罪・被害</t>
  </si>
  <si>
    <t>自殺関連</t>
  </si>
  <si>
    <t>発達障害</t>
  </si>
  <si>
    <t>ひきこもり</t>
  </si>
  <si>
    <t>（再　　　　掲）</t>
  </si>
  <si>
    <t>うつ・うつ状態</t>
  </si>
  <si>
    <t>心の健康づくり</t>
  </si>
  <si>
    <t>思春期</t>
  </si>
  <si>
    <t>薬物</t>
  </si>
  <si>
    <t>アルコール</t>
  </si>
  <si>
    <t>老人精神保健</t>
  </si>
  <si>
    <t>延数</t>
  </si>
  <si>
    <t>実数</t>
  </si>
  <si>
    <t>相談内容</t>
  </si>
  <si>
    <t>平成24年度</t>
  </si>
  <si>
    <t>犯罪被害</t>
  </si>
  <si>
    <t>ひきこもり</t>
  </si>
  <si>
    <t>（再　　　掲）</t>
  </si>
  <si>
    <t>老人精神</t>
  </si>
  <si>
    <t>心の健康
作り相談</t>
  </si>
  <si>
    <t>アルコール</t>
  </si>
  <si>
    <t>（再　　　　　掲）</t>
  </si>
  <si>
    <t>医療費の問題</t>
  </si>
  <si>
    <t>治療上</t>
  </si>
  <si>
    <t>家庭環境</t>
  </si>
  <si>
    <t>職場・学校等</t>
  </si>
  <si>
    <t>疾病・身体</t>
  </si>
  <si>
    <t>延数</t>
  </si>
  <si>
    <t>実数</t>
  </si>
  <si>
    <t>総　　数</t>
  </si>
  <si>
    <t xml:space="preserve">  (1)  相　談　状　況</t>
  </si>
  <si>
    <t>7　精神保健(成人)相談・訪問指導状況</t>
  </si>
  <si>
    <t xml:space="preserve">  (2)  訪問指導状況</t>
  </si>
  <si>
    <t>…</t>
  </si>
  <si>
    <t>こころの
センター
電話</t>
  </si>
  <si>
    <r>
      <t>相談内容</t>
    </r>
    <r>
      <rPr>
        <sz val="9"/>
        <rFont val="ＭＳ 明朝"/>
        <family val="1"/>
      </rPr>
      <t>（</t>
    </r>
    <r>
      <rPr>
        <sz val="9"/>
        <rFont val="ＭＳ Ｐ明朝"/>
        <family val="1"/>
      </rPr>
      <t>重複あり）</t>
    </r>
  </si>
  <si>
    <t xml:space="preserve">  (3)  電話相談状況</t>
  </si>
  <si>
    <t>*　個人支援並びに地域ケア体制の確立及び保健福祉事業の推進のための関係機関との連絡調整に関すること。半日を1単　位とする。</t>
  </si>
  <si>
    <t>そ　　の　　他</t>
  </si>
  <si>
    <t>研　修　参　加</t>
  </si>
  <si>
    <t>業務連絡・事務</t>
  </si>
  <si>
    <t>業　務　管　理</t>
  </si>
  <si>
    <t>実習指導</t>
  </si>
  <si>
    <t>研修企画</t>
  </si>
  <si>
    <t>教育研修</t>
  </si>
  <si>
    <t>会議以外</t>
  </si>
  <si>
    <t>会議</t>
  </si>
  <si>
    <t>地域</t>
  </si>
  <si>
    <t>個別</t>
  </si>
  <si>
    <t>コーディネート*</t>
  </si>
  <si>
    <t>-</t>
  </si>
  <si>
    <t>予防接種</t>
  </si>
  <si>
    <t>地区組織活動</t>
  </si>
  <si>
    <t>機能訓練</t>
  </si>
  <si>
    <t>デイケア</t>
  </si>
  <si>
    <t>健康教育</t>
  </si>
  <si>
    <t>健康診査</t>
  </si>
  <si>
    <t>健康相談</t>
  </si>
  <si>
    <t>保健指導</t>
  </si>
  <si>
    <t>家庭訪問</t>
  </si>
  <si>
    <t>保　健　福　祉　事　業</t>
  </si>
  <si>
    <t>地区管理</t>
  </si>
  <si>
    <t>調査研究</t>
  </si>
  <si>
    <t>総　　　　　　数</t>
  </si>
  <si>
    <t>災害対策
業務</t>
  </si>
  <si>
    <t>個　　　別
健康教育</t>
  </si>
  <si>
    <t>介護保険
業　　　務</t>
  </si>
  <si>
    <t>割合 ％</t>
  </si>
  <si>
    <t>(再掲)</t>
  </si>
  <si>
    <t>単　位</t>
  </si>
  <si>
    <t>精神保健福祉センター</t>
  </si>
  <si>
    <t>保　健　所</t>
  </si>
  <si>
    <t>区健康・子ども課</t>
  </si>
  <si>
    <t>区保健福祉課</t>
  </si>
  <si>
    <t>区　　　　　　分</t>
  </si>
  <si>
    <t>　（1）　札 幌 市 総 数</t>
  </si>
  <si>
    <t>1　保健師業務内容</t>
  </si>
  <si>
    <t>§8　保健師活動状況</t>
  </si>
  <si>
    <t>*　個人支援並びに地域ケア体制の確立及び保健福祉事業の推進のための関係機関との連絡調整に関すること。</t>
  </si>
  <si>
    <t>教 育 研 修</t>
  </si>
  <si>
    <r>
      <t>ネート</t>
    </r>
    <r>
      <rPr>
        <sz val="6"/>
        <rFont val="ＭＳ Ｐゴシック"/>
        <family val="3"/>
      </rPr>
      <t>*</t>
    </r>
    <r>
      <rPr>
        <sz val="9"/>
        <rFont val="ＭＳ Ｐゴシック"/>
        <family val="3"/>
      </rPr>
      <t xml:space="preserve">
コーディ</t>
    </r>
  </si>
  <si>
    <t>保健福祉事業</t>
  </si>
  <si>
    <t>地 区 管 理</t>
  </si>
  <si>
    <t>災害対策
業務</t>
  </si>
  <si>
    <t>個　　別
健康教育</t>
  </si>
  <si>
    <t>介護保険
業　　務</t>
  </si>
  <si>
    <t>災害対策業務</t>
  </si>
  <si>
    <t>個別健康教育</t>
  </si>
  <si>
    <t>割合％</t>
  </si>
  <si>
    <t>手　　　　稲</t>
  </si>
  <si>
    <t>西</t>
  </si>
  <si>
    <t xml:space="preserve">南   </t>
  </si>
  <si>
    <t>清　　　　田</t>
  </si>
  <si>
    <t>豊　　　　平</t>
  </si>
  <si>
    <t>保健福祉事業</t>
  </si>
  <si>
    <t>厚　　　　別</t>
  </si>
  <si>
    <t>白　　　　石</t>
  </si>
  <si>
    <t>東</t>
  </si>
  <si>
    <t>北</t>
  </si>
  <si>
    <t>中　　　　　央</t>
  </si>
  <si>
    <t>総　　　　　数</t>
  </si>
  <si>
    <t>　（2）　区別保健福祉課</t>
  </si>
  <si>
    <t>介護保険業務</t>
  </si>
  <si>
    <t>　（3）　区別健康・子ども課</t>
  </si>
  <si>
    <t>延数</t>
  </si>
  <si>
    <t>実数</t>
  </si>
  <si>
    <t>看護</t>
  </si>
  <si>
    <t>介護家族</t>
  </si>
  <si>
    <t>（再掲）</t>
  </si>
  <si>
    <t>災害対策</t>
  </si>
  <si>
    <t>家族計画</t>
  </si>
  <si>
    <t>障害児
(乳幼児再掲)</t>
  </si>
  <si>
    <t>幼児</t>
  </si>
  <si>
    <t>新生児</t>
  </si>
  <si>
    <t>(再掲)</t>
  </si>
  <si>
    <t>乳児</t>
  </si>
  <si>
    <t>低体重児</t>
  </si>
  <si>
    <t>その他の疾患</t>
  </si>
  <si>
    <t>特定疾患</t>
  </si>
  <si>
    <t>生活習慣病</t>
  </si>
  <si>
    <t>心身障害</t>
  </si>
  <si>
    <t>(再掲）</t>
  </si>
  <si>
    <t>老人精神保健</t>
  </si>
  <si>
    <t>社会復帰</t>
  </si>
  <si>
    <t>(再掲）</t>
  </si>
  <si>
    <t>精神保健</t>
  </si>
  <si>
    <t>感染症</t>
  </si>
  <si>
    <t>家庭訪問件数</t>
  </si>
  <si>
    <t>不在・不明件数</t>
  </si>
  <si>
    <t>被訪問世帯数</t>
  </si>
  <si>
    <t>介護保険業務</t>
  </si>
  <si>
    <t>割合　％</t>
  </si>
  <si>
    <t>(再掲)</t>
  </si>
  <si>
    <t>件　　数</t>
  </si>
  <si>
    <t>保　　健　　所</t>
  </si>
  <si>
    <t>区　　　　　　　　分</t>
  </si>
  <si>
    <t>平成24年度</t>
  </si>
  <si>
    <t>　（1）　札　幌　市　総　数</t>
  </si>
  <si>
    <t>2　家庭訪問活動</t>
  </si>
  <si>
    <t>介護家族</t>
  </si>
  <si>
    <t>(再掲）</t>
  </si>
  <si>
    <t>アルコール</t>
  </si>
  <si>
    <t>老人精神保健</t>
  </si>
  <si>
    <t>社会復帰</t>
  </si>
  <si>
    <t>(再掲）　　　</t>
  </si>
  <si>
    <t>介護保
険業務</t>
  </si>
  <si>
    <t>割合 ％</t>
  </si>
  <si>
    <t>(再掲)</t>
  </si>
  <si>
    <t>件数</t>
  </si>
  <si>
    <t>南</t>
  </si>
  <si>
    <t>東</t>
  </si>
  <si>
    <t>平成24年度</t>
  </si>
  <si>
    <t>　（2）　区別保健福祉課</t>
  </si>
  <si>
    <t>（再掲）</t>
  </si>
  <si>
    <t>災害対策</t>
  </si>
  <si>
    <t>(再掲)
新　　生　　児</t>
  </si>
  <si>
    <t>電話相談等</t>
  </si>
  <si>
    <t>そ　の　他</t>
  </si>
  <si>
    <t>デイケア</t>
  </si>
  <si>
    <t>従事数</t>
  </si>
  <si>
    <t>指導数</t>
  </si>
  <si>
    <t>延人員</t>
  </si>
  <si>
    <t>-</t>
  </si>
  <si>
    <t>延人員</t>
  </si>
  <si>
    <t>保　　　　健　　　　所</t>
  </si>
  <si>
    <t>総　　　　　　　　　数</t>
  </si>
  <si>
    <t>3　家庭訪問以外の活動</t>
  </si>
  <si>
    <t>健康教育</t>
  </si>
  <si>
    <t>従事数</t>
  </si>
  <si>
    <t>指導数</t>
  </si>
  <si>
    <t>延人員</t>
  </si>
  <si>
    <t>手稲</t>
  </si>
  <si>
    <t>西</t>
  </si>
  <si>
    <t>南</t>
  </si>
  <si>
    <t>清田</t>
  </si>
  <si>
    <t>豊平</t>
  </si>
  <si>
    <t>厚別</t>
  </si>
  <si>
    <t>白石</t>
  </si>
  <si>
    <t>-</t>
  </si>
  <si>
    <t>東</t>
  </si>
  <si>
    <t>北</t>
  </si>
  <si>
    <t>中央</t>
  </si>
  <si>
    <t>中央</t>
  </si>
  <si>
    <t>総数</t>
  </si>
  <si>
    <t>平成24年度</t>
  </si>
  <si>
    <t>　（2）　区別保健福祉課実施状況</t>
  </si>
  <si>
    <t>そ　の　他</t>
  </si>
  <si>
    <t>デイケア</t>
  </si>
  <si>
    <t>機能訓練</t>
  </si>
  <si>
    <t>健康教育</t>
  </si>
  <si>
    <t>予防接種</t>
  </si>
  <si>
    <t>健康診査</t>
  </si>
  <si>
    <t>健康相談</t>
  </si>
  <si>
    <t>総　　　　　数</t>
  </si>
  <si>
    <t>手稲</t>
  </si>
  <si>
    <t>区　　分</t>
  </si>
  <si>
    <t>清田</t>
  </si>
  <si>
    <t>豊平</t>
  </si>
  <si>
    <t>-</t>
  </si>
  <si>
    <t>区　　分</t>
  </si>
  <si>
    <t>平成24年度</t>
  </si>
  <si>
    <t>　（3）　区別健康・子ども課実施状況</t>
  </si>
  <si>
    <t>資料　保健所健康企画課</t>
  </si>
  <si>
    <r>
      <t>1)　一般指導の集団には健康フェア・パネル展及び「食育</t>
    </r>
    <r>
      <rPr>
        <sz val="10"/>
        <rFont val="ＭＳ Ｐ明朝"/>
        <family val="1"/>
      </rPr>
      <t>月間」等の啓発を含む。</t>
    </r>
  </si>
  <si>
    <t>　</t>
  </si>
  <si>
    <t>保健所</t>
  </si>
  <si>
    <t>手　　　稲</t>
  </si>
  <si>
    <t>清　　　田</t>
  </si>
  <si>
    <t>豊　　　平</t>
  </si>
  <si>
    <t>厚　　　別</t>
  </si>
  <si>
    <t>白　　　石</t>
  </si>
  <si>
    <t>中　　　央</t>
  </si>
  <si>
    <t>総　　　数</t>
  </si>
  <si>
    <t>人 員</t>
  </si>
  <si>
    <t>(再掲)
電話相談</t>
  </si>
  <si>
    <t xml:space="preserve">集　団　指　導 </t>
  </si>
  <si>
    <t>集　団　指　導  1)</t>
  </si>
  <si>
    <t>個　別　指　導</t>
  </si>
  <si>
    <t>集　団　指　導</t>
  </si>
  <si>
    <t>個別
指導</t>
  </si>
  <si>
    <t>区　　　分</t>
  </si>
  <si>
    <t>訪問
指導</t>
  </si>
  <si>
    <t>地　区　組　織</t>
  </si>
  <si>
    <t>一　　般　　指　　導</t>
  </si>
  <si>
    <t>食事
診断</t>
  </si>
  <si>
    <t>その他の疾患</t>
  </si>
  <si>
    <t>関連疾患</t>
  </si>
  <si>
    <t>母　　　　　子</t>
  </si>
  <si>
    <t xml:space="preserve">  (1)　個別及び集団指導件数</t>
  </si>
  <si>
    <t>1　栄養指導状況</t>
  </si>
  <si>
    <t>§9 栄養改善指導実施状況</t>
  </si>
  <si>
    <t>資料　保健所健康企画課</t>
  </si>
  <si>
    <t>その他・協力事業</t>
  </si>
  <si>
    <t>地区組織育成</t>
  </si>
  <si>
    <t>食生活改善展</t>
  </si>
  <si>
    <t>高齢者対象事業</t>
  </si>
  <si>
    <t>成人対象事業</t>
  </si>
  <si>
    <t>母子対象事業</t>
  </si>
  <si>
    <t>地区組織</t>
  </si>
  <si>
    <t>高齢者対象の講習会</t>
  </si>
  <si>
    <t>栄養講習会</t>
  </si>
  <si>
    <t>一般</t>
  </si>
  <si>
    <t>その他の疾病</t>
  </si>
  <si>
    <t>高血圧</t>
  </si>
  <si>
    <t>骨粗鬆症</t>
  </si>
  <si>
    <t>糖尿病</t>
  </si>
  <si>
    <t>脂質異常症</t>
  </si>
  <si>
    <t>生活習慣病関連疾患</t>
  </si>
  <si>
    <t>母と子の栄養講習会</t>
  </si>
  <si>
    <t>その他母子定期教室</t>
  </si>
  <si>
    <t>母親教室</t>
  </si>
  <si>
    <t>離乳期講習会</t>
  </si>
  <si>
    <t>総　　　　　　　数</t>
  </si>
  <si>
    <t>人 員</t>
  </si>
  <si>
    <t>回 数</t>
  </si>
  <si>
    <t>中　　央</t>
  </si>
  <si>
    <t>区　　　　　　　　　　分</t>
  </si>
  <si>
    <t>（2）　集団指導内訳</t>
  </si>
  <si>
    <t>件</t>
  </si>
  <si>
    <t xml:space="preserve"> </t>
  </si>
  <si>
    <t>指導延数</t>
  </si>
  <si>
    <t>加工食品の栄養成分表示・特別用途食品</t>
  </si>
  <si>
    <t xml:space="preserve">  (3)　栄養表示基準制度及び特別用途食品相談状況</t>
  </si>
  <si>
    <t>指導延人員</t>
  </si>
  <si>
    <t>指導回数</t>
  </si>
  <si>
    <t>喫食者への
栄養・運動指導</t>
  </si>
  <si>
    <t>指導施設延数</t>
  </si>
  <si>
    <t>給食管理施設指導</t>
  </si>
  <si>
    <t>一般給食センター</t>
  </si>
  <si>
    <t>事業所</t>
  </si>
  <si>
    <t>寄宿舎</t>
  </si>
  <si>
    <t>矯正施設</t>
  </si>
  <si>
    <t>社会福祉施設</t>
  </si>
  <si>
    <t>児童福祉施設</t>
  </si>
  <si>
    <t>老人福祉施設</t>
  </si>
  <si>
    <t>介護老人保健施設</t>
  </si>
  <si>
    <t>病　院</t>
  </si>
  <si>
    <t>学　校</t>
  </si>
  <si>
    <t>総　数</t>
  </si>
  <si>
    <t xml:space="preserve"> </t>
  </si>
  <si>
    <t xml:space="preserve">  (2)　集団指導状況</t>
  </si>
  <si>
    <t>1回100食未満又は
1日250食未満</t>
  </si>
  <si>
    <t>その他の給食施設</t>
  </si>
  <si>
    <t>1回100食以上又は
1日250食以上</t>
  </si>
  <si>
    <t>特定給食施設</t>
  </si>
  <si>
    <t>総　　　　　　　　　　数</t>
  </si>
  <si>
    <t>　</t>
  </si>
  <si>
    <t xml:space="preserve">  (1)　個別指導状況</t>
  </si>
  <si>
    <t>2　特定給食施設等指導状況</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</si>
</sst>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_);\(0.0\)"/>
    <numFmt numFmtId="179" formatCode="0;[Red]0"/>
    <numFmt numFmtId="180" formatCode="0.0_);[Red]\(0.0\)"/>
    <numFmt numFmtId="181" formatCode="#,##0;_ * \-#,##0_ ;&quot;-&quot;;_ @_ "/>
    <numFmt numFmtId="182" formatCode="0_ "/>
    <numFmt numFmtId="183" formatCode="0_);[Red]\(0\)"/>
    <numFmt numFmtId="184" formatCode="#,##0;_ * \-#,##0_ ;&quot;-&quot;;_ @_ \ "/>
    <numFmt numFmtId="185" formatCode="_ * #,##0.0_ ;_ * \-#,##0.0_ ;_ * &quot;-&quot;?_ ;_ @_ "/>
    <numFmt numFmtId="186" formatCode="_ * #,##0.0_ ;_ * \-#,##0.0_ ;_ * &quot;-&quot;_ ;_ @_ "/>
    <numFmt numFmtId="187" formatCode="_ * #,##0.0_ ;_ * \-#,##0.00_ ;_ * &quot;-&quot;?_ ;_ @_ "/>
    <numFmt numFmtId="188" formatCode="0.0%"/>
    <numFmt numFmtId="189" formatCode="#,##0_ "/>
    <numFmt numFmtId="190" formatCode="_ * #,##0;_ * \-#,##0;_ * &quot;-&quot;;_ @_ "/>
    <numFmt numFmtId="191" formatCode="* &quot;*   &quot;#,##0;_ * \-#,##0;_ * &quot;-&quot;;_ @_ "/>
    <numFmt numFmtId="192" formatCode="_ * #,##0___________ ;_ * \-#,##0_ ;_ * &quot;-&quot;_ ;_ @_ "/>
    <numFmt numFmtId="193" formatCode="_ * #,##0___________ ;_ * \-#,##0_ ;_ * &quot;-&quot;___________ ;_ @_ "/>
    <numFmt numFmtId="194" formatCode="_ * #,##0_____ ;_ * \-#,##0_ ;_ * &quot;-&quot;_ ;_ @_ "/>
    <numFmt numFmtId="195" formatCode="#,##0.00;_ * \-#,##0.00_ ;&quot;-&quot;;_ @_ "/>
    <numFmt numFmtId="196" formatCode="#,##0.0_ "/>
    <numFmt numFmtId="197" formatCode="#,##0_);[Red]\(#,##0\)"/>
    <numFmt numFmtId="198" formatCode="0.0%\ "/>
    <numFmt numFmtId="199" formatCode="#,##0;&quot;△&quot;??,??0;&quot;－&quot;"/>
    <numFmt numFmtId="200" formatCode="_ * #,##0_ ;_ * \-#,##0_ ;_ * &quot;-&quot;??_ ;_ @_ "/>
    <numFmt numFmtId="201" formatCode="_ * #,##0;_ * \-#,##0_ ;_ * &quot;-&quot;;_ @_ "/>
    <numFmt numFmtId="202" formatCode="0.00_);[Red]\(0.00\)"/>
    <numFmt numFmtId="203" formatCode="#,##0.0;_ * \-#,##0.00_ ;&quot;-&quot;?;_ @_ "/>
    <numFmt numFmtId="204" formatCode="#,##0.0;_ * \-#,##0.0_ ;&quot;-&quot;_ ;_ @_ "/>
    <numFmt numFmtId="205" formatCode="#,##0.00;_ * \-#,##0.00_ ;&quot;-&quot;_ ;_ @_ "/>
    <numFmt numFmtId="206" formatCode="#,##0.0_);[Red]\(#,##0.0\)"/>
    <numFmt numFmtId="207" formatCode="0.00_ "/>
    <numFmt numFmtId="208" formatCode="#,##0.0;_ * \-#,##0.00_ ;&quot;-&quot;?_ ;_ @_ "/>
    <numFmt numFmtId="209" formatCode="_ * #,##0.00_ ;_ * \-#,##0.00_ ;_ * &quot;-&quot;_ ;_ @_ "/>
    <numFmt numFmtId="210" formatCode="0.0"/>
    <numFmt numFmtId="211" formatCode="_ * #,##0.00_ ;_ * \-#,##0.00_ ;_ * &quot;-&quot;\ _ ;_ @_ "/>
  </numFmts>
  <fonts count="93">
    <font>
      <sz val="11"/>
      <name val="ＭＳ Ｐゴシック"/>
      <family val="3"/>
    </font>
    <font>
      <sz val="11"/>
      <color indexed="8"/>
      <name val="ＭＳ Ｐゴシック"/>
      <family val="3"/>
    </font>
    <font>
      <sz val="6"/>
      <name val="ＭＳ Ｐゴシック"/>
      <family val="3"/>
    </font>
    <font>
      <sz val="14"/>
      <name val="ＭＳ Ｐゴシック"/>
      <family val="3"/>
    </font>
    <font>
      <sz val="14"/>
      <name val="ＭＳ Ｐ明朝"/>
      <family val="1"/>
    </font>
    <font>
      <sz val="12"/>
      <name val="ＭＳ Ｐゴシック"/>
      <family val="3"/>
    </font>
    <font>
      <sz val="10"/>
      <name val="ＭＳ Ｐ明朝"/>
      <family val="1"/>
    </font>
    <font>
      <sz val="9"/>
      <name val="ＭＳ Ｐゴシック"/>
      <family val="3"/>
    </font>
    <font>
      <b/>
      <sz val="12"/>
      <name val="ＭＳ Ｐゴシック"/>
      <family val="3"/>
    </font>
    <font>
      <sz val="11"/>
      <name val="ＭＳ Ｐ明朝"/>
      <family val="1"/>
    </font>
    <font>
      <sz val="9"/>
      <name val="ＭＳ Ｐ明朝"/>
      <family val="1"/>
    </font>
    <font>
      <sz val="8"/>
      <name val="ＭＳ Ｐ明朝"/>
      <family val="1"/>
    </font>
    <font>
      <sz val="7"/>
      <name val="ＭＳ Ｐ明朝"/>
      <family val="1"/>
    </font>
    <font>
      <sz val="12"/>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明朝"/>
      <family val="1"/>
    </font>
    <font>
      <sz val="10"/>
      <color indexed="8"/>
      <name val="ＭＳ Ｐゴシック"/>
      <family val="3"/>
    </font>
    <font>
      <b/>
      <sz val="9"/>
      <name val="ＭＳ Ｐゴシック"/>
      <family val="3"/>
    </font>
    <font>
      <sz val="7"/>
      <name val="ＭＳ Ｐゴシック"/>
      <family val="3"/>
    </font>
    <font>
      <sz val="6"/>
      <name val="ＭＳ Ｐ明朝"/>
      <family val="1"/>
    </font>
    <font>
      <sz val="7.5"/>
      <name val="ＭＳ Ｐ明朝"/>
      <family val="1"/>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Ｐ明朝"/>
      <family val="1"/>
    </font>
    <font>
      <sz val="10"/>
      <color indexed="10"/>
      <name val="ＭＳ Ｐ明朝"/>
      <family val="1"/>
    </font>
    <font>
      <sz val="11"/>
      <color indexed="10"/>
      <name val="ＭＳ Ｐ明朝"/>
      <family val="1"/>
    </font>
    <font>
      <sz val="20"/>
      <name val="ＭＳ Ｐゴシック"/>
      <family val="3"/>
    </font>
    <font>
      <sz val="12"/>
      <color indexed="8"/>
      <name val="ＭＳ Ｐゴシック"/>
      <family val="3"/>
    </font>
    <font>
      <strike/>
      <sz val="10"/>
      <color indexed="10"/>
      <name val="ＭＳ Ｐ明朝"/>
      <family val="1"/>
    </font>
    <font>
      <sz val="9.5"/>
      <color indexed="8"/>
      <name val="ＭＳ Ｐ明朝"/>
      <family val="1"/>
    </font>
    <font>
      <sz val="10"/>
      <name val="ＭＳ Ｐゴシック"/>
      <family val="3"/>
    </font>
    <font>
      <sz val="10"/>
      <color indexed="10"/>
      <name val="ＭＳ Ｐゴシック"/>
      <family val="3"/>
    </font>
    <font>
      <sz val="12"/>
      <color indexed="8"/>
      <name val="ＭＳ Ｐ明朝"/>
      <family val="1"/>
    </font>
    <font>
      <sz val="10"/>
      <name val="ＭＳ 明朝"/>
      <family val="1"/>
    </font>
    <font>
      <sz val="9"/>
      <name val="ＭＳ 明朝"/>
      <family val="1"/>
    </font>
    <font>
      <b/>
      <sz val="11"/>
      <name val="ＭＳ Ｐゴシック"/>
      <family val="3"/>
    </font>
    <font>
      <sz val="8"/>
      <name val="ＭＳ Ｐゴシック"/>
      <family val="3"/>
    </font>
    <font>
      <sz val="14.5"/>
      <name val="ＭＳ Ｐゴシック"/>
      <family val="3"/>
    </font>
    <font>
      <sz val="12"/>
      <name val="HG丸ｺﾞｼｯｸM-PRO"/>
      <family val="3"/>
    </font>
    <font>
      <sz val="9"/>
      <name val="ＭＳ ゴシック"/>
      <family val="3"/>
    </font>
    <font>
      <sz val="10"/>
      <name val="ＡＲ丸ゴシック体Ｍ"/>
      <family val="3"/>
    </font>
    <font>
      <sz val="9.5"/>
      <name val="ＭＳ Ｐゴシック"/>
      <family val="3"/>
    </font>
    <font>
      <sz val="14"/>
      <color indexed="10"/>
      <name val="ＭＳ Ｐ明朝"/>
      <family val="1"/>
    </font>
    <font>
      <sz val="11"/>
      <color indexed="12"/>
      <name val="ＭＳ Ｐ明朝"/>
      <family val="1"/>
    </font>
    <font>
      <sz val="11"/>
      <color indexed="12"/>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明朝"/>
      <family val="1"/>
    </font>
    <font>
      <sz val="11"/>
      <name val="Calibri"/>
      <family val="3"/>
    </font>
    <font>
      <sz val="8"/>
      <name val="Calibri"/>
      <family val="3"/>
    </font>
    <font>
      <sz val="10"/>
      <name val="Calibri"/>
      <family val="3"/>
    </font>
    <font>
      <sz val="9"/>
      <name val="Calibri"/>
      <family val="3"/>
    </font>
    <font>
      <sz val="12"/>
      <name val="Calibri"/>
      <family val="3"/>
    </font>
    <font>
      <sz val="14"/>
      <name val="Calibri"/>
      <family val="3"/>
    </font>
    <font>
      <sz val="7"/>
      <name val="Calibri"/>
      <family val="3"/>
    </font>
    <font>
      <sz val="6"/>
      <name val="Calibri"/>
      <family val="3"/>
    </font>
    <font>
      <sz val="9.5"/>
      <name val="Calibri"/>
      <family val="3"/>
    </font>
    <font>
      <sz val="11"/>
      <color rgb="FFFF0000"/>
      <name val="ＭＳ Ｐ明朝"/>
      <family val="1"/>
    </font>
    <font>
      <sz val="14"/>
      <color rgb="FFFF0000"/>
      <name val="ＭＳ Ｐ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style="hair"/>
      <right style="hair"/>
      <top style="hair"/>
      <bottom style="hair"/>
    </border>
    <border>
      <left style="hair"/>
      <right/>
      <top style="hair"/>
      <bottom style="hair"/>
    </border>
    <border>
      <left style="hair"/>
      <right style="hair"/>
      <top/>
      <bottom/>
    </border>
    <border>
      <left/>
      <right style="hair"/>
      <top/>
      <bottom/>
    </border>
    <border>
      <left style="hair"/>
      <right/>
      <top/>
      <bottom/>
    </border>
    <border>
      <left style="hair"/>
      <right/>
      <top/>
      <bottom style="hair"/>
    </border>
    <border>
      <left style="hair"/>
      <right style="hair"/>
      <top/>
      <bottom style="hair"/>
    </border>
    <border>
      <left/>
      <right style="hair"/>
      <top style="hair"/>
      <bottom/>
    </border>
    <border>
      <left/>
      <right style="hair"/>
      <top/>
      <bottom style="thin"/>
    </border>
    <border>
      <left/>
      <right/>
      <top style="thin"/>
      <bottom style="hair"/>
    </border>
    <border>
      <left/>
      <right style="hair"/>
      <top/>
      <bottom style="hair"/>
    </border>
    <border>
      <left style="hair"/>
      <right/>
      <top style="hair"/>
      <bottom style="thin"/>
    </border>
    <border>
      <left style="hair"/>
      <right style="hair"/>
      <top style="hair"/>
      <bottom style="thin"/>
    </border>
    <border>
      <left/>
      <right/>
      <top style="hair"/>
      <bottom style="thin"/>
    </border>
    <border>
      <left style="hair"/>
      <right style="hair"/>
      <top style="hair"/>
      <bottom/>
    </border>
    <border>
      <left style="hair"/>
      <right style="hair"/>
      <top/>
      <bottom style="thin"/>
    </border>
    <border>
      <left/>
      <right style="hair"/>
      <top style="hair"/>
      <bottom style="thin"/>
    </border>
    <border>
      <left/>
      <right/>
      <top style="hair"/>
      <bottom style="hair"/>
    </border>
    <border>
      <left style="hair"/>
      <right/>
      <top style="hair"/>
      <bottom/>
    </border>
    <border>
      <left style="hair"/>
      <right style="thin"/>
      <top style="hair"/>
      <bottom style="hair"/>
    </border>
    <border>
      <left style="hair"/>
      <right style="thin"/>
      <top/>
      <bottom/>
    </border>
    <border>
      <left style="hair"/>
      <right style="thin"/>
      <top/>
      <bottom style="thin"/>
    </border>
    <border>
      <left style="thin"/>
      <right style="hair"/>
      <top style="hair"/>
      <bottom style="hair"/>
    </border>
    <border>
      <left style="thin"/>
      <right style="hair"/>
      <top/>
      <bottom/>
    </border>
    <border>
      <left style="thin"/>
      <right style="hair"/>
      <top/>
      <bottom style="thin"/>
    </border>
    <border>
      <left/>
      <right/>
      <top style="hair"/>
      <bottom/>
    </border>
    <border>
      <left/>
      <right>
        <color indexed="63"/>
      </right>
      <top/>
      <bottom style="thin"/>
    </border>
    <border>
      <left style="hair"/>
      <right>
        <color indexed="63"/>
      </right>
      <top/>
      <bottom style="thin"/>
    </border>
    <border>
      <left/>
      <right style="hair"/>
      <top style="thin"/>
      <bottom style="hair"/>
    </border>
    <border>
      <left style="hair"/>
      <right style="hair"/>
      <top style="thin"/>
      <bottom style="hair"/>
    </border>
    <border>
      <left style="hair"/>
      <right/>
      <top style="thin"/>
      <bottom style="hair"/>
    </border>
    <border>
      <left>
        <color indexed="63"/>
      </left>
      <right style="hair"/>
      <top style="thin"/>
      <bottom>
        <color indexed="63"/>
      </bottom>
    </border>
    <border>
      <left style="thin"/>
      <right style="hair"/>
      <top style="thin"/>
      <bottom style="hair"/>
    </border>
    <border>
      <left style="hair"/>
      <right style="thin"/>
      <top style="thin"/>
      <bottom style="hair"/>
    </border>
    <border>
      <left style="thin"/>
      <right>
        <color indexed="63"/>
      </right>
      <top style="thin"/>
      <bottom style="hair"/>
    </border>
    <border>
      <left/>
      <right>
        <color indexed="63"/>
      </right>
      <top style="thin"/>
      <bottom/>
    </border>
    <border>
      <left/>
      <right>
        <color indexed="63"/>
      </right>
      <top/>
      <bottom style="hair"/>
    </border>
    <border>
      <left/>
      <right style="thin"/>
      <top style="thin"/>
      <bottom style="hair"/>
    </border>
    <border>
      <left style="hair"/>
      <right>
        <color indexed="63"/>
      </right>
      <top style="thin"/>
      <bottom>
        <color indexed="63"/>
      </bottom>
    </border>
    <border>
      <left style="hair"/>
      <right style="hair"/>
      <top style="thin"/>
      <bottom>
        <color indexed="63"/>
      </bottom>
    </border>
    <border>
      <left style="hair"/>
      <right>
        <color indexed="63"/>
      </right>
      <top style="thin"/>
      <bottom style="thin"/>
    </border>
    <border>
      <left style="hair"/>
      <right style="hair"/>
      <top style="thin"/>
      <bottom style="thin"/>
    </border>
    <border>
      <left>
        <color indexed="63"/>
      </left>
      <right style="hair"/>
      <top style="thin"/>
      <bottom style="thin"/>
    </border>
    <border>
      <left style="hair"/>
      <right style="thin"/>
      <top style="hair"/>
      <bottom>
        <color indexed="63"/>
      </bottom>
    </border>
    <border diagonalUp="1">
      <left>
        <color indexed="63"/>
      </left>
      <right style="hair"/>
      <top>
        <color indexed="63"/>
      </top>
      <bottom style="thin"/>
      <diagonal style="hair"/>
    </border>
    <border diagonalUp="1">
      <left style="hair"/>
      <right>
        <color indexed="63"/>
      </right>
      <top>
        <color indexed="63"/>
      </top>
      <bottom style="thin"/>
      <diagonal style="hair"/>
    </border>
    <border diagonalUp="1">
      <left style="hair"/>
      <right style="hair"/>
      <top>
        <color indexed="63"/>
      </top>
      <bottom style="thin"/>
      <diagonal style="hair"/>
    </border>
    <border diagonalUp="1">
      <left style="hair"/>
      <right>
        <color indexed="63"/>
      </right>
      <top>
        <color indexed="63"/>
      </top>
      <bottom>
        <color indexed="63"/>
      </bottom>
      <diagonal style="hair"/>
    </border>
    <border diagonalUp="1">
      <left style="hair"/>
      <right style="hair"/>
      <top>
        <color indexed="63"/>
      </top>
      <bottom>
        <color indexed="63"/>
      </bottom>
      <diagonal style="hair"/>
    </border>
    <border diagonalUp="1">
      <left style="hair"/>
      <right>
        <color indexed="63"/>
      </right>
      <top style="thin"/>
      <bottom>
        <color indexed="63"/>
      </bottom>
      <diagonal style="hair"/>
    </border>
    <border diagonalUp="1">
      <left style="hair"/>
      <right style="hair"/>
      <top style="thin"/>
      <bottom>
        <color indexed="63"/>
      </bottom>
      <diagonal style="hair"/>
    </border>
  </borders>
  <cellStyleXfs count="7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7" fillId="30" borderId="4" applyNumberFormat="0" applyAlignment="0" applyProtection="0"/>
    <xf numFmtId="0" fontId="62"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78" fillId="31" borderId="0" applyNumberFormat="0" applyBorder="0" applyAlignment="0" applyProtection="0"/>
  </cellStyleXfs>
  <cellXfs count="2318">
    <xf numFmtId="0" fontId="0" fillId="0" borderId="0" xfId="0" applyAlignment="1">
      <alignment/>
    </xf>
    <xf numFmtId="0" fontId="0" fillId="0" borderId="0" xfId="0" applyFill="1" applyAlignment="1">
      <alignment/>
    </xf>
    <xf numFmtId="0" fontId="4"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Alignment="1">
      <alignment/>
    </xf>
    <xf numFmtId="178" fontId="5" fillId="0" borderId="0" xfId="0" applyNumberFormat="1" applyFont="1" applyFill="1" applyAlignment="1">
      <alignment/>
    </xf>
    <xf numFmtId="0" fontId="6" fillId="0" borderId="0" xfId="0" applyFont="1" applyFill="1" applyAlignment="1">
      <alignment/>
    </xf>
    <xf numFmtId="0" fontId="7" fillId="0" borderId="0" xfId="0" applyFont="1" applyFill="1" applyAlignment="1">
      <alignment/>
    </xf>
    <xf numFmtId="178" fontId="0" fillId="0" borderId="0" xfId="0" applyNumberFormat="1" applyFill="1" applyAlignment="1">
      <alignment/>
    </xf>
    <xf numFmtId="0" fontId="0" fillId="0" borderId="0" xfId="0" applyFill="1" applyAlignment="1">
      <alignment/>
    </xf>
    <xf numFmtId="178" fontId="0" fillId="0" borderId="0" xfId="0" applyNumberFormat="1" applyFill="1" applyAlignment="1">
      <alignment/>
    </xf>
    <xf numFmtId="0" fontId="5" fillId="0" borderId="0" xfId="0" applyFont="1" applyFill="1" applyAlignment="1">
      <alignment vertical="center"/>
    </xf>
    <xf numFmtId="0" fontId="8" fillId="0" borderId="0" xfId="0" applyFont="1" applyFill="1" applyAlignment="1">
      <alignment vertical="center"/>
    </xf>
    <xf numFmtId="0" fontId="0" fillId="0" borderId="0" xfId="0" applyFill="1" applyAlignment="1">
      <alignment vertical="center"/>
    </xf>
    <xf numFmtId="178" fontId="0" fillId="0" borderId="0" xfId="0" applyNumberForma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xf>
    <xf numFmtId="178" fontId="9" fillId="0" borderId="0" xfId="0" applyNumberFormat="1" applyFont="1" applyFill="1" applyBorder="1" applyAlignment="1">
      <alignment/>
    </xf>
    <xf numFmtId="0" fontId="9" fillId="0" borderId="0" xfId="0" applyFont="1" applyFill="1" applyAlignment="1">
      <alignment/>
    </xf>
    <xf numFmtId="0" fontId="10" fillId="0" borderId="0" xfId="0" applyFont="1" applyFill="1" applyBorder="1" applyAlignment="1">
      <alignment horizontal="center" vertical="center"/>
    </xf>
    <xf numFmtId="0" fontId="7" fillId="0" borderId="0" xfId="0" applyFont="1" applyFill="1" applyAlignment="1">
      <alignmen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178" fontId="10" fillId="0" borderId="11"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textRotation="255"/>
    </xf>
    <xf numFmtId="0" fontId="10" fillId="0" borderId="10" xfId="0" applyFont="1" applyFill="1" applyBorder="1" applyAlignment="1">
      <alignment horizontal="center" vertical="center" shrinkToFit="1"/>
    </xf>
    <xf numFmtId="178" fontId="7" fillId="0" borderId="0" xfId="0" applyNumberFormat="1" applyFont="1" applyFill="1" applyBorder="1" applyAlignment="1">
      <alignment horizontal="center" vertical="center"/>
    </xf>
    <xf numFmtId="0" fontId="10" fillId="0" borderId="13" xfId="0" applyFont="1" applyFill="1" applyBorder="1" applyAlignment="1">
      <alignment horizontal="right"/>
    </xf>
    <xf numFmtId="178" fontId="10" fillId="0" borderId="13" xfId="0" applyNumberFormat="1" applyFont="1" applyFill="1" applyBorder="1" applyAlignment="1">
      <alignment horizontal="right"/>
    </xf>
    <xf numFmtId="178" fontId="10" fillId="0" borderId="13" xfId="0" applyNumberFormat="1" applyFont="1" applyFill="1" applyBorder="1" applyAlignment="1">
      <alignment horizontal="right" vertical="center"/>
    </xf>
    <xf numFmtId="0" fontId="10" fillId="0" borderId="13" xfId="0" applyFont="1" applyFill="1" applyBorder="1" applyAlignment="1">
      <alignment horizontal="right" vertical="center"/>
    </xf>
    <xf numFmtId="179" fontId="10" fillId="0" borderId="0" xfId="0" applyNumberFormat="1" applyFont="1" applyFill="1" applyBorder="1" applyAlignment="1">
      <alignment horizontal="right" vertical="center"/>
    </xf>
    <xf numFmtId="0" fontId="10" fillId="0" borderId="14" xfId="0" applyFont="1" applyFill="1" applyBorder="1" applyAlignment="1">
      <alignment horizontal="right"/>
    </xf>
    <xf numFmtId="178" fontId="10" fillId="0" borderId="15" xfId="0" applyNumberFormat="1" applyFont="1" applyFill="1" applyBorder="1" applyAlignment="1">
      <alignment horizontal="right"/>
    </xf>
    <xf numFmtId="0" fontId="10" fillId="0" borderId="0" xfId="0" applyFont="1" applyFill="1" applyAlignment="1">
      <alignment/>
    </xf>
    <xf numFmtId="176" fontId="10" fillId="0" borderId="13" xfId="0" applyNumberFormat="1" applyFont="1" applyFill="1" applyBorder="1" applyAlignment="1">
      <alignment horizontal="right" vertical="top"/>
    </xf>
    <xf numFmtId="178" fontId="10" fillId="0" borderId="13" xfId="0" applyNumberFormat="1" applyFont="1" applyFill="1" applyBorder="1" applyAlignment="1">
      <alignment horizontal="right" vertical="top"/>
    </xf>
    <xf numFmtId="176" fontId="10" fillId="0" borderId="14" xfId="0" applyNumberFormat="1" applyFont="1" applyFill="1" applyBorder="1" applyAlignment="1">
      <alignment horizontal="right" vertical="top"/>
    </xf>
    <xf numFmtId="178" fontId="10" fillId="0" borderId="15" xfId="0" applyNumberFormat="1" applyFont="1" applyFill="1" applyBorder="1" applyAlignment="1">
      <alignment horizontal="right" vertical="top"/>
    </xf>
    <xf numFmtId="0" fontId="10" fillId="0" borderId="0" xfId="0" applyFont="1" applyFill="1" applyAlignment="1">
      <alignment horizontal="right" vertical="top"/>
    </xf>
    <xf numFmtId="0" fontId="0" fillId="0" borderId="0" xfId="0" applyFill="1" applyAlignment="1">
      <alignment horizontal="right" vertical="top"/>
    </xf>
    <xf numFmtId="0" fontId="10" fillId="0" borderId="0" xfId="0" applyFont="1" applyFill="1" applyBorder="1" applyAlignment="1">
      <alignment/>
    </xf>
    <xf numFmtId="0" fontId="10" fillId="0" borderId="0" xfId="0" applyFont="1" applyFill="1" applyBorder="1" applyAlignment="1">
      <alignment horizontal="right" vertical="top"/>
    </xf>
    <xf numFmtId="0" fontId="10" fillId="0" borderId="0" xfId="0" applyFont="1" applyFill="1" applyBorder="1" applyAlignment="1">
      <alignment/>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Alignment="1">
      <alignment vertical="center"/>
    </xf>
    <xf numFmtId="178" fontId="9" fillId="0" borderId="0" xfId="0" applyNumberFormat="1" applyFont="1" applyFill="1" applyAlignment="1">
      <alignment/>
    </xf>
    <xf numFmtId="0" fontId="6" fillId="0" borderId="0" xfId="0" applyFont="1" applyFill="1" applyBorder="1" applyAlignment="1">
      <alignment horizontal="right" vertical="center"/>
    </xf>
    <xf numFmtId="0" fontId="6" fillId="0" borderId="0" xfId="0" applyFont="1" applyFill="1" applyBorder="1" applyAlignment="1">
      <alignment vertical="center"/>
    </xf>
    <xf numFmtId="179"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top"/>
    </xf>
    <xf numFmtId="178" fontId="9" fillId="0" borderId="0" xfId="0" applyNumberFormat="1" applyFont="1" applyFill="1" applyBorder="1" applyAlignment="1">
      <alignment horizontal="right" vertical="top"/>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0" fontId="10" fillId="0" borderId="0" xfId="0" applyFont="1" applyFill="1" applyAlignment="1">
      <alignment/>
    </xf>
    <xf numFmtId="178" fontId="10" fillId="0" borderId="0" xfId="0" applyNumberFormat="1" applyFont="1" applyFill="1" applyAlignment="1">
      <alignment/>
    </xf>
    <xf numFmtId="0" fontId="0" fillId="0" borderId="0" xfId="0" applyAlignment="1">
      <alignment/>
    </xf>
    <xf numFmtId="0" fontId="0" fillId="0" borderId="0" xfId="0" applyFill="1" applyBorder="1" applyAlignment="1">
      <alignment/>
    </xf>
    <xf numFmtId="0" fontId="10" fillId="0" borderId="0" xfId="0" applyFont="1" applyFill="1" applyBorder="1" applyAlignment="1">
      <alignment vertical="center"/>
    </xf>
    <xf numFmtId="0" fontId="9" fillId="0" borderId="0" xfId="0" applyFont="1" applyFill="1" applyAlignment="1">
      <alignment/>
    </xf>
    <xf numFmtId="178" fontId="9" fillId="0" borderId="0" xfId="0" applyNumberFormat="1" applyFont="1" applyFill="1" applyAlignment="1">
      <alignment/>
    </xf>
    <xf numFmtId="0" fontId="9" fillId="0" borderId="0" xfId="0" applyFont="1" applyFill="1" applyBorder="1" applyAlignment="1">
      <alignment/>
    </xf>
    <xf numFmtId="0" fontId="11" fillId="0" borderId="11"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11" fillId="0" borderId="11" xfId="0" applyFont="1" applyFill="1" applyBorder="1" applyAlignment="1">
      <alignment horizontal="center" vertical="distributed" textRotation="255"/>
    </xf>
    <xf numFmtId="178" fontId="11" fillId="0" borderId="11" xfId="0" applyNumberFormat="1"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shrinkToFit="1"/>
    </xf>
    <xf numFmtId="0" fontId="11" fillId="0" borderId="11" xfId="0" applyFont="1" applyFill="1" applyBorder="1" applyAlignment="1">
      <alignment horizontal="center" vertical="distributed" textRotation="255" wrapText="1"/>
    </xf>
    <xf numFmtId="0" fontId="11" fillId="0" borderId="12" xfId="0" applyFont="1" applyFill="1" applyBorder="1" applyAlignment="1">
      <alignment horizontal="center" vertical="distributed" textRotation="255" shrinkToFit="1"/>
    </xf>
    <xf numFmtId="178" fontId="11" fillId="0" borderId="12" xfId="0" applyNumberFormat="1" applyFont="1" applyFill="1" applyBorder="1" applyAlignment="1">
      <alignment horizontal="center" vertical="distributed" textRotation="255" shrinkToFit="1"/>
    </xf>
    <xf numFmtId="178" fontId="11" fillId="0" borderId="10" xfId="0" applyNumberFormat="1" applyFont="1" applyFill="1" applyBorder="1" applyAlignment="1">
      <alignment horizontal="center" vertical="distributed" textRotation="255" shrinkToFit="1"/>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Alignment="1">
      <alignment/>
    </xf>
    <xf numFmtId="178" fontId="9" fillId="0" borderId="0" xfId="0" applyNumberFormat="1" applyFont="1" applyFill="1" applyBorder="1" applyAlignment="1">
      <alignment/>
    </xf>
    <xf numFmtId="0" fontId="9" fillId="0" borderId="0" xfId="0" applyFont="1" applyFill="1" applyBorder="1" applyAlignment="1">
      <alignment horizontal="right"/>
    </xf>
    <xf numFmtId="0" fontId="0" fillId="0" borderId="0" xfId="0" applyFill="1" applyBorder="1" applyAlignment="1">
      <alignment horizontal="right" vertical="top"/>
    </xf>
    <xf numFmtId="0" fontId="7" fillId="0" borderId="0" xfId="0" applyFont="1" applyFill="1" applyBorder="1" applyAlignment="1">
      <alignment/>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178" fontId="0" fillId="0" borderId="0" xfId="0" applyNumberFormat="1" applyFill="1" applyBorder="1" applyAlignment="1">
      <alignment/>
    </xf>
    <xf numFmtId="0" fontId="5" fillId="0" borderId="0" xfId="0" applyFont="1" applyFill="1" applyAlignment="1">
      <alignment horizontal="lef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6"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7" xfId="0" applyFont="1" applyFill="1" applyBorder="1" applyAlignment="1">
      <alignment horizontal="distributed" vertical="center" wrapText="1"/>
    </xf>
    <xf numFmtId="0" fontId="11" fillId="0" borderId="17"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0" fillId="0" borderId="17" xfId="0" applyFont="1" applyFill="1" applyBorder="1" applyAlignment="1">
      <alignment horizontal="distributed" vertical="center" textRotation="255" shrinkToFit="1"/>
    </xf>
    <xf numFmtId="0" fontId="10" fillId="0" borderId="12" xfId="0" applyFont="1" applyFill="1" applyBorder="1" applyAlignment="1">
      <alignment horizontal="distributed" vertical="center"/>
    </xf>
    <xf numFmtId="0" fontId="10" fillId="0" borderId="11" xfId="0" applyFont="1" applyFill="1" applyBorder="1" applyAlignment="1">
      <alignment horizontal="center" vertical="center" wrapText="1" shrinkToFit="1"/>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6" fillId="0" borderId="18"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0" xfId="0" applyFont="1" applyFill="1" applyBorder="1" applyAlignment="1">
      <alignment horizontal="right" vertical="center"/>
    </xf>
    <xf numFmtId="0" fontId="4" fillId="0" borderId="0" xfId="0" applyFont="1" applyFill="1" applyAlignment="1">
      <alignment/>
    </xf>
    <xf numFmtId="0" fontId="13" fillId="0" borderId="0" xfId="0" applyFont="1" applyFill="1" applyAlignment="1">
      <alignment horizontal="left"/>
    </xf>
    <xf numFmtId="0" fontId="9" fillId="0" borderId="0" xfId="0" applyFont="1" applyFill="1" applyAlignment="1">
      <alignment horizontal="left"/>
    </xf>
    <xf numFmtId="0" fontId="10" fillId="0" borderId="11" xfId="0" applyFont="1" applyFill="1" applyBorder="1" applyAlignment="1">
      <alignment horizontal="center" vertical="distributed" textRotation="255" wrapText="1"/>
    </xf>
    <xf numFmtId="0" fontId="10" fillId="0" borderId="12" xfId="0" applyFont="1" applyFill="1" applyBorder="1" applyAlignment="1">
      <alignment horizontal="center" vertical="distributed" textRotation="255" wrapText="1"/>
    </xf>
    <xf numFmtId="0" fontId="11" fillId="0" borderId="11" xfId="0" applyFont="1" applyFill="1" applyBorder="1" applyAlignment="1">
      <alignment horizontal="center" vertical="distributed" textRotation="255"/>
    </xf>
    <xf numFmtId="0" fontId="10" fillId="0" borderId="11" xfId="0" applyFont="1" applyFill="1" applyBorder="1" applyAlignment="1">
      <alignment horizontal="center" vertical="distributed" textRotation="255"/>
    </xf>
    <xf numFmtId="0" fontId="10" fillId="0" borderId="17" xfId="0" applyFont="1" applyFill="1" applyBorder="1" applyAlignment="1">
      <alignment horizontal="center" vertical="distributed" textRotation="255"/>
    </xf>
    <xf numFmtId="0" fontId="11" fillId="0" borderId="17" xfId="0" applyFont="1" applyFill="1" applyBorder="1" applyAlignment="1">
      <alignment horizontal="center" vertical="distributed" textRotation="255" wrapText="1"/>
    </xf>
    <xf numFmtId="0" fontId="10" fillId="0" borderId="17" xfId="0" applyFont="1" applyFill="1" applyBorder="1" applyAlignment="1">
      <alignment horizontal="center" vertical="distributed" textRotation="255" wrapText="1"/>
    </xf>
    <xf numFmtId="0" fontId="10" fillId="0" borderId="0" xfId="0" applyFont="1" applyFill="1" applyAlignment="1">
      <alignment horizontal="distributed" vertical="distributed" textRotation="255"/>
    </xf>
    <xf numFmtId="0" fontId="0" fillId="0" borderId="0" xfId="0" applyFont="1" applyFill="1" applyAlignment="1">
      <alignment horizontal="left"/>
    </xf>
    <xf numFmtId="0" fontId="6" fillId="0" borderId="20" xfId="0" applyFont="1" applyFill="1" applyBorder="1" applyAlignment="1">
      <alignment horizontal="center" vertical="center"/>
    </xf>
    <xf numFmtId="0" fontId="10" fillId="0" borderId="21" xfId="0" applyFont="1" applyFill="1" applyBorder="1" applyAlignment="1">
      <alignment horizontal="distributed" vertical="center"/>
    </xf>
    <xf numFmtId="49" fontId="15" fillId="0" borderId="22" xfId="0" applyNumberFormat="1" applyFont="1" applyFill="1" applyBorder="1" applyAlignment="1">
      <alignment horizontal="center" vertical="center"/>
    </xf>
    <xf numFmtId="183" fontId="15" fillId="0" borderId="22" xfId="0" applyNumberFormat="1" applyFont="1" applyFill="1" applyBorder="1" applyAlignment="1" applyProtection="1">
      <alignment horizontal="center" vertical="center" wrapText="1"/>
      <protection locked="0"/>
    </xf>
    <xf numFmtId="49" fontId="15" fillId="0" borderId="22" xfId="0" applyNumberFormat="1" applyFont="1" applyFill="1" applyBorder="1" applyAlignment="1">
      <alignment horizontal="center" vertical="center" wrapText="1"/>
    </xf>
    <xf numFmtId="177" fontId="15" fillId="0" borderId="22" xfId="0" applyNumberFormat="1" applyFont="1" applyFill="1" applyBorder="1" applyAlignment="1" applyProtection="1">
      <alignment horizontal="center" vertical="center" wrapText="1"/>
      <protection locked="0"/>
    </xf>
    <xf numFmtId="182" fontId="15" fillId="0" borderId="23" xfId="0" applyNumberFormat="1" applyFont="1" applyFill="1" applyBorder="1" applyAlignment="1" applyProtection="1">
      <alignment horizontal="center" vertical="center" wrapText="1"/>
      <protection locked="0"/>
    </xf>
    <xf numFmtId="49" fontId="15" fillId="0" borderId="23" xfId="0" applyNumberFormat="1" applyFont="1" applyFill="1" applyBorder="1" applyAlignment="1" applyProtection="1">
      <alignment horizontal="center" vertical="center"/>
      <protection locked="0"/>
    </xf>
    <xf numFmtId="49" fontId="15" fillId="0" borderId="23" xfId="0" applyNumberFormat="1" applyFont="1" applyFill="1" applyBorder="1" applyAlignment="1">
      <alignment horizontal="center" vertical="center"/>
    </xf>
    <xf numFmtId="182" fontId="15" fillId="0" borderId="23" xfId="0" applyNumberFormat="1" applyFont="1" applyFill="1" applyBorder="1" applyAlignment="1" applyProtection="1">
      <alignment horizontal="center" vertical="center"/>
      <protection locked="0"/>
    </xf>
    <xf numFmtId="49" fontId="1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0" xfId="0" applyFont="1" applyFill="1" applyAlignment="1">
      <alignment vertical="center"/>
    </xf>
    <xf numFmtId="0" fontId="1" fillId="0" borderId="0" xfId="0" applyFont="1" applyFill="1" applyAlignment="1">
      <alignment/>
    </xf>
    <xf numFmtId="0" fontId="14" fillId="0" borderId="0" xfId="0" applyFont="1" applyFill="1" applyBorder="1" applyAlignment="1">
      <alignment horizontal="right" vertical="center"/>
    </xf>
    <xf numFmtId="41" fontId="1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5" fillId="0" borderId="0" xfId="0" applyFont="1" applyFill="1" applyAlignment="1">
      <alignment/>
    </xf>
    <xf numFmtId="178" fontId="15" fillId="0" borderId="0" xfId="0" applyNumberFormat="1" applyFont="1" applyFill="1" applyAlignment="1">
      <alignment/>
    </xf>
    <xf numFmtId="178" fontId="15" fillId="0" borderId="0" xfId="0" applyNumberFormat="1" applyFont="1" applyFill="1" applyBorder="1" applyAlignment="1">
      <alignment/>
    </xf>
    <xf numFmtId="0" fontId="15" fillId="0" borderId="0" xfId="0" applyFont="1" applyFill="1" applyAlignment="1">
      <alignment/>
    </xf>
    <xf numFmtId="0" fontId="1" fillId="0" borderId="0" xfId="0" applyFont="1" applyFill="1" applyBorder="1" applyAlignment="1">
      <alignment/>
    </xf>
    <xf numFmtId="0" fontId="17" fillId="0" borderId="0" xfId="0" applyFont="1" applyFill="1" applyBorder="1" applyAlignment="1">
      <alignment/>
    </xf>
    <xf numFmtId="0" fontId="14" fillId="0" borderId="0" xfId="0" applyFont="1" applyFill="1" applyBorder="1" applyAlignment="1">
      <alignment horizontal="right"/>
    </xf>
    <xf numFmtId="0" fontId="10" fillId="0" borderId="10" xfId="0" applyFont="1" applyFill="1" applyBorder="1" applyAlignment="1">
      <alignment horizontal="distributed" vertical="center" wrapText="1"/>
    </xf>
    <xf numFmtId="0" fontId="11" fillId="0" borderId="12" xfId="0" applyFont="1" applyFill="1" applyBorder="1" applyAlignment="1">
      <alignment horizontal="center" vertical="center" wrapText="1" shrinkToFit="1"/>
    </xf>
    <xf numFmtId="49" fontId="10" fillId="0" borderId="24" xfId="0" applyNumberFormat="1" applyFont="1" applyFill="1" applyBorder="1" applyAlignment="1">
      <alignment horizontal="center" vertical="center" wrapText="1"/>
    </xf>
    <xf numFmtId="41" fontId="1" fillId="0" borderId="25" xfId="0" applyNumberFormat="1" applyFont="1" applyFill="1" applyBorder="1" applyAlignment="1">
      <alignment horizontal="right" vertical="center"/>
    </xf>
    <xf numFmtId="41" fontId="17" fillId="0" borderId="25" xfId="0" applyNumberFormat="1" applyFont="1" applyFill="1" applyBorder="1" applyAlignment="1">
      <alignment horizontal="right" vertical="center"/>
    </xf>
    <xf numFmtId="41" fontId="1" fillId="0" borderId="13" xfId="0" applyNumberFormat="1" applyFont="1" applyFill="1" applyBorder="1" applyAlignment="1">
      <alignment horizontal="right" vertical="center"/>
    </xf>
    <xf numFmtId="41" fontId="17" fillId="0" borderId="13" xfId="0" applyNumberFormat="1" applyFont="1" applyFill="1" applyBorder="1" applyAlignment="1">
      <alignment horizontal="right" vertical="center"/>
    </xf>
    <xf numFmtId="41" fontId="17" fillId="0" borderId="26" xfId="0" applyNumberFormat="1" applyFont="1" applyFill="1" applyBorder="1" applyAlignment="1">
      <alignment horizontal="right" vertical="center"/>
    </xf>
    <xf numFmtId="41" fontId="1" fillId="0" borderId="26" xfId="0" applyNumberFormat="1" applyFont="1" applyFill="1" applyBorder="1" applyAlignment="1">
      <alignment horizontal="right" vertical="center"/>
    </xf>
    <xf numFmtId="181" fontId="18" fillId="0" borderId="11" xfId="0" applyNumberFormat="1" applyFont="1" applyFill="1" applyBorder="1" applyAlignment="1">
      <alignment horizontal="right" vertical="center" wrapText="1"/>
    </xf>
    <xf numFmtId="181" fontId="14" fillId="0" borderId="13" xfId="0" applyNumberFormat="1" applyFont="1" applyFill="1" applyBorder="1" applyAlignment="1">
      <alignment horizontal="right" vertical="center"/>
    </xf>
    <xf numFmtId="181" fontId="14" fillId="0" borderId="26"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vertical="top"/>
    </xf>
    <xf numFmtId="0" fontId="10" fillId="0" borderId="0" xfId="0" applyFont="1" applyAlignment="1">
      <alignment/>
    </xf>
    <xf numFmtId="177" fontId="15" fillId="0" borderId="22" xfId="0" applyNumberFormat="1" applyFont="1" applyFill="1" applyBorder="1" applyAlignment="1">
      <alignment horizontal="center" vertical="center" wrapText="1"/>
    </xf>
    <xf numFmtId="0" fontId="10" fillId="0" borderId="11" xfId="0" applyFont="1" applyFill="1" applyBorder="1" applyAlignment="1">
      <alignment horizontal="distributed" vertical="center" wrapText="1" shrinkToFit="1"/>
    </xf>
    <xf numFmtId="0" fontId="21" fillId="0" borderId="11" xfId="0" applyFont="1" applyFill="1" applyBorder="1" applyAlignment="1">
      <alignment horizontal="center" vertical="distributed" textRotation="255" wrapText="1"/>
    </xf>
    <xf numFmtId="49" fontId="10" fillId="0" borderId="27"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wrapText="1"/>
    </xf>
    <xf numFmtId="177" fontId="15" fillId="0" borderId="23"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distributed" textRotation="255" wrapText="1" shrinkToFit="1"/>
    </xf>
    <xf numFmtId="41" fontId="1" fillId="0" borderId="11"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distributed" textRotation="255" shrinkToFit="1"/>
    </xf>
    <xf numFmtId="178" fontId="11" fillId="0" borderId="0" xfId="0" applyNumberFormat="1" applyFont="1" applyFill="1" applyBorder="1" applyAlignment="1">
      <alignment horizontal="center" vertical="distributed" textRotation="255" shrinkToFit="1"/>
    </xf>
    <xf numFmtId="0" fontId="10" fillId="0" borderId="0" xfId="0" applyFont="1" applyBorder="1" applyAlignment="1">
      <alignment vertical="center"/>
    </xf>
    <xf numFmtId="0" fontId="22" fillId="0" borderId="0" xfId="0" applyFont="1" applyFill="1" applyBorder="1" applyAlignment="1">
      <alignment vertical="center" wrapText="1"/>
    </xf>
    <xf numFmtId="0" fontId="11" fillId="0" borderId="0" xfId="0" applyFont="1" applyFill="1" applyBorder="1" applyAlignment="1">
      <alignment vertical="center"/>
    </xf>
    <xf numFmtId="0" fontId="7" fillId="0" borderId="0" xfId="0" applyFont="1" applyFill="1" applyBorder="1" applyAlignment="1">
      <alignment horizontal="center" vertical="center"/>
    </xf>
    <xf numFmtId="177" fontId="15" fillId="0" borderId="0" xfId="0" applyNumberFormat="1" applyFont="1" applyFill="1" applyBorder="1" applyAlignment="1" applyProtection="1">
      <alignment horizontal="center" vertical="center" wrapText="1"/>
      <protection locked="0"/>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177" fontId="15"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top"/>
    </xf>
    <xf numFmtId="0" fontId="15" fillId="0" borderId="0" xfId="0" applyFont="1" applyFill="1" applyBorder="1" applyAlignment="1">
      <alignment/>
    </xf>
    <xf numFmtId="0" fontId="11" fillId="0" borderId="0" xfId="0" applyFont="1" applyFill="1" applyBorder="1" applyAlignment="1">
      <alignment vertical="center" wrapText="1"/>
    </xf>
    <xf numFmtId="0" fontId="0" fillId="0" borderId="0" xfId="0" applyBorder="1" applyAlignment="1">
      <alignment/>
    </xf>
    <xf numFmtId="0" fontId="15" fillId="0" borderId="0" xfId="0" applyFont="1" applyFill="1" applyBorder="1" applyAlignment="1">
      <alignment/>
    </xf>
    <xf numFmtId="0" fontId="10" fillId="0" borderId="0" xfId="0" applyFont="1" applyBorder="1" applyAlignment="1">
      <alignment/>
    </xf>
    <xf numFmtId="49" fontId="10" fillId="0" borderId="2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41" fontId="10" fillId="0" borderId="11" xfId="0" applyNumberFormat="1" applyFont="1" applyFill="1" applyBorder="1" applyAlignment="1">
      <alignment horizontal="center" vertical="center"/>
    </xf>
    <xf numFmtId="186" fontId="10" fillId="0" borderId="11" xfId="0" applyNumberFormat="1" applyFont="1" applyFill="1" applyBorder="1" applyAlignment="1">
      <alignment horizontal="center" vertical="center"/>
    </xf>
    <xf numFmtId="183" fontId="15" fillId="0" borderId="12" xfId="0" applyNumberFormat="1" applyFont="1" applyFill="1" applyBorder="1" applyAlignment="1" applyProtection="1">
      <alignment horizontal="center" vertical="center" wrapText="1"/>
      <protection locked="0"/>
    </xf>
    <xf numFmtId="180" fontId="15" fillId="0" borderId="12" xfId="0" applyNumberFormat="1" applyFont="1" applyFill="1" applyBorder="1" applyAlignment="1" applyProtection="1">
      <alignment horizontal="center" vertical="center" wrapText="1"/>
      <protection locked="0"/>
    </xf>
    <xf numFmtId="49" fontId="15" fillId="0" borderId="12" xfId="0" applyNumberFormat="1" applyFont="1" applyFill="1" applyBorder="1" applyAlignment="1">
      <alignment horizontal="center" vertical="center" wrapText="1"/>
    </xf>
    <xf numFmtId="177" fontId="15" fillId="0" borderId="12" xfId="0" applyNumberFormat="1" applyFont="1" applyFill="1" applyBorder="1" applyAlignment="1" applyProtection="1">
      <alignment horizontal="center" vertical="center" wrapText="1"/>
      <protection locked="0"/>
    </xf>
    <xf numFmtId="49" fontId="15" fillId="0" borderId="12" xfId="0" applyNumberFormat="1" applyFont="1" applyFill="1" applyBorder="1" applyAlignment="1">
      <alignment horizontal="center" vertical="center"/>
    </xf>
    <xf numFmtId="182" fontId="15" fillId="0" borderId="11" xfId="0" applyNumberFormat="1" applyFont="1" applyFill="1" applyBorder="1" applyAlignment="1" applyProtection="1">
      <alignment horizontal="center" vertical="center" wrapText="1"/>
      <protection locked="0"/>
    </xf>
    <xf numFmtId="177" fontId="15" fillId="0" borderId="11"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pplyProtection="1">
      <alignment horizontal="center" vertical="center"/>
      <protection locked="0"/>
    </xf>
    <xf numFmtId="177" fontId="15" fillId="0" borderId="28" xfId="0" applyNumberFormat="1" applyFont="1" applyFill="1" applyBorder="1" applyAlignment="1" applyProtection="1">
      <alignment horizontal="center" vertical="center" wrapText="1"/>
      <protection locked="0"/>
    </xf>
    <xf numFmtId="49" fontId="15" fillId="0" borderId="11"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wrapText="1"/>
      <protection locked="0"/>
    </xf>
    <xf numFmtId="49"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xf>
    <xf numFmtId="177" fontId="15" fillId="0" borderId="12" xfId="0" applyNumberFormat="1" applyFont="1" applyFill="1" applyBorder="1" applyAlignment="1">
      <alignment horizontal="center" vertical="center" wrapText="1"/>
    </xf>
    <xf numFmtId="177" fontId="15" fillId="0" borderId="11" xfId="0" applyNumberFormat="1" applyFont="1" applyFill="1" applyBorder="1" applyAlignment="1">
      <alignment horizontal="center" vertical="center" wrapText="1"/>
    </xf>
    <xf numFmtId="41" fontId="10" fillId="0" borderId="23" xfId="0" applyNumberFormat="1" applyFont="1" applyFill="1" applyBorder="1" applyAlignment="1">
      <alignment horizontal="center" vertical="center"/>
    </xf>
    <xf numFmtId="186" fontId="10" fillId="0" borderId="23"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vertical="distributed" textRotation="255"/>
    </xf>
    <xf numFmtId="178" fontId="11" fillId="0" borderId="12" xfId="0" applyNumberFormat="1" applyFont="1" applyFill="1" applyBorder="1" applyAlignment="1">
      <alignment vertical="distributed" textRotation="255" shrinkToFit="1"/>
    </xf>
    <xf numFmtId="0" fontId="11" fillId="0" borderId="12" xfId="0" applyFont="1" applyFill="1" applyBorder="1" applyAlignment="1">
      <alignment horizontal="center" vertical="distributed" textRotation="255"/>
    </xf>
    <xf numFmtId="49" fontId="10" fillId="0" borderId="24"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178" fontId="22" fillId="0" borderId="12" xfId="0" applyNumberFormat="1" applyFont="1" applyFill="1" applyBorder="1" applyAlignment="1">
      <alignment horizontal="center" vertical="distributed" textRotation="255" shrinkToFit="1"/>
    </xf>
    <xf numFmtId="0" fontId="11" fillId="0" borderId="10" xfId="0" applyFont="1" applyFill="1" applyBorder="1" applyAlignment="1">
      <alignment horizontal="center" vertical="distributed" textRotation="255" wrapText="1"/>
    </xf>
    <xf numFmtId="178" fontId="11" fillId="0" borderId="11" xfId="0" applyNumberFormat="1" applyFont="1" applyFill="1" applyBorder="1" applyAlignment="1">
      <alignment horizontal="center" vertical="distributed" textRotation="255" wrapText="1"/>
    </xf>
    <xf numFmtId="0" fontId="11" fillId="0" borderId="10" xfId="0" applyFont="1" applyFill="1" applyBorder="1" applyAlignment="1">
      <alignment horizontal="center" vertical="distributed" textRotation="255" shrinkToFit="1"/>
    </xf>
    <xf numFmtId="41" fontId="10" fillId="0" borderId="10" xfId="0" applyNumberFormat="1" applyFont="1" applyFill="1" applyBorder="1" applyAlignment="1">
      <alignment horizontal="center" vertical="center"/>
    </xf>
    <xf numFmtId="41" fontId="10" fillId="0" borderId="12" xfId="0" applyNumberFormat="1" applyFont="1" applyFill="1" applyBorder="1" applyAlignment="1">
      <alignment horizontal="center" vertical="center" wrapText="1"/>
    </xf>
    <xf numFmtId="185" fontId="10" fillId="0" borderId="12" xfId="0" applyNumberFormat="1" applyFont="1" applyFill="1" applyBorder="1" applyAlignment="1">
      <alignment horizontal="center" vertical="center" wrapText="1"/>
    </xf>
    <xf numFmtId="0" fontId="15" fillId="0" borderId="0" xfId="0" applyFont="1" applyFill="1" applyAlignment="1">
      <alignment horizontal="right"/>
    </xf>
    <xf numFmtId="49" fontId="10" fillId="0" borderId="25"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9" xfId="0" applyFont="1" applyFill="1" applyBorder="1" applyAlignment="1">
      <alignment horizontal="center" vertical="center"/>
    </xf>
    <xf numFmtId="182" fontId="10" fillId="0" borderId="11" xfId="0" applyNumberFormat="1" applyFont="1" applyFill="1" applyBorder="1" applyAlignment="1" applyProtection="1">
      <alignment horizontal="center" vertical="center"/>
      <protection locked="0"/>
    </xf>
    <xf numFmtId="177" fontId="10" fillId="0" borderId="11" xfId="0" applyNumberFormat="1" applyFont="1" applyFill="1" applyBorder="1" applyAlignment="1" applyProtection="1">
      <alignment horizontal="center" vertical="center" wrapText="1"/>
      <protection locked="0"/>
    </xf>
    <xf numFmtId="177" fontId="10" fillId="0" borderId="12" xfId="0" applyNumberFormat="1" applyFont="1" applyFill="1" applyBorder="1" applyAlignment="1">
      <alignment horizontal="center" vertical="center" wrapText="1"/>
    </xf>
    <xf numFmtId="0" fontId="0" fillId="0" borderId="0" xfId="0" applyNumberFormat="1" applyFill="1" applyBorder="1" applyAlignment="1">
      <alignment/>
    </xf>
    <xf numFmtId="0" fontId="10" fillId="0" borderId="0" xfId="0" applyNumberFormat="1" applyFont="1" applyFill="1" applyBorder="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distributed" textRotation="255" shrinkToFit="1"/>
    </xf>
    <xf numFmtId="0" fontId="10" fillId="0" borderId="0" xfId="0" applyNumberFormat="1" applyFont="1" applyFill="1" applyBorder="1" applyAlignment="1">
      <alignment horizontal="center" vertical="center"/>
    </xf>
    <xf numFmtId="0" fontId="0" fillId="0" borderId="0" xfId="0" applyNumberFormat="1" applyFill="1" applyBorder="1" applyAlignment="1">
      <alignment horizontal="right" vertical="top"/>
    </xf>
    <xf numFmtId="0" fontId="7" fillId="0" borderId="0" xfId="0" applyNumberFormat="1" applyFont="1" applyFill="1" applyBorder="1" applyAlignment="1">
      <alignment/>
    </xf>
    <xf numFmtId="0" fontId="10" fillId="0" borderId="0" xfId="0" applyNumberFormat="1" applyFont="1" applyBorder="1" applyAlignment="1">
      <alignment vertical="center"/>
    </xf>
    <xf numFmtId="0" fontId="22" fillId="0" borderId="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distributed" textRotation="255"/>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top"/>
    </xf>
    <xf numFmtId="0" fontId="10" fillId="0" borderId="0" xfId="0" applyNumberFormat="1" applyFont="1" applyFill="1" applyBorder="1" applyAlignment="1">
      <alignment/>
    </xf>
    <xf numFmtId="0" fontId="0" fillId="0" borderId="0" xfId="0" applyNumberFormat="1" applyFill="1" applyAlignment="1">
      <alignment/>
    </xf>
    <xf numFmtId="182" fontId="15" fillId="0" borderId="0" xfId="0" applyNumberFormat="1" applyFont="1" applyFill="1" applyBorder="1" applyAlignment="1">
      <alignment horizontal="center" vertical="center"/>
    </xf>
    <xf numFmtId="49" fontId="15" fillId="0" borderId="23" xfId="0" applyNumberFormat="1" applyFont="1" applyFill="1" applyBorder="1" applyAlignment="1" applyProtection="1">
      <alignment horizontal="center" vertical="center" wrapText="1"/>
      <protection locked="0"/>
    </xf>
    <xf numFmtId="181" fontId="18" fillId="0" borderId="30" xfId="0" applyNumberFormat="1" applyFont="1" applyFill="1" applyBorder="1" applyAlignment="1">
      <alignment horizontal="right" vertical="center" wrapText="1"/>
    </xf>
    <xf numFmtId="181" fontId="14" fillId="0" borderId="31" xfId="0" applyNumberFormat="1" applyFont="1" applyFill="1" applyBorder="1" applyAlignment="1">
      <alignment horizontal="right" vertical="center"/>
    </xf>
    <xf numFmtId="181" fontId="14" fillId="0" borderId="32" xfId="0" applyNumberFormat="1" applyFont="1" applyFill="1" applyBorder="1" applyAlignment="1">
      <alignment horizontal="right" vertical="center"/>
    </xf>
    <xf numFmtId="0" fontId="10" fillId="0" borderId="21" xfId="0" applyFont="1" applyFill="1" applyBorder="1" applyAlignment="1">
      <alignment horizontal="center" vertical="distributed" textRotation="255"/>
    </xf>
    <xf numFmtId="0" fontId="10" fillId="0" borderId="10" xfId="0" applyFont="1" applyFill="1" applyBorder="1" applyAlignment="1">
      <alignment horizontal="center" vertical="distributed" textRotation="255"/>
    </xf>
    <xf numFmtId="181" fontId="18" fillId="0" borderId="10" xfId="0" applyNumberFormat="1" applyFont="1" applyFill="1" applyBorder="1" applyAlignment="1">
      <alignment horizontal="right" vertical="center" wrapText="1"/>
    </xf>
    <xf numFmtId="181" fontId="14" fillId="0" borderId="14" xfId="0" applyNumberFormat="1" applyFont="1" applyFill="1" applyBorder="1" applyAlignment="1">
      <alignment horizontal="right" vertical="center"/>
    </xf>
    <xf numFmtId="181" fontId="14" fillId="0" borderId="19" xfId="0" applyNumberFormat="1" applyFont="1" applyFill="1" applyBorder="1" applyAlignment="1">
      <alignment horizontal="right" vertical="center"/>
    </xf>
    <xf numFmtId="0" fontId="11" fillId="0" borderId="33" xfId="0" applyFont="1" applyFill="1" applyBorder="1" applyAlignment="1">
      <alignment vertical="distributed" textRotation="255" wrapText="1"/>
    </xf>
    <xf numFmtId="0" fontId="10" fillId="0" borderId="30" xfId="0" applyFont="1" applyFill="1" applyBorder="1" applyAlignment="1">
      <alignment horizontal="center" vertical="distributed" textRotation="255"/>
    </xf>
    <xf numFmtId="0" fontId="10" fillId="0" borderId="33" xfId="0" applyFont="1" applyFill="1" applyBorder="1" applyAlignment="1">
      <alignment horizontal="center" vertical="distributed" textRotation="255"/>
    </xf>
    <xf numFmtId="181" fontId="18" fillId="0" borderId="33" xfId="0" applyNumberFormat="1" applyFont="1" applyFill="1" applyBorder="1" applyAlignment="1">
      <alignment horizontal="right" vertical="center" wrapText="1"/>
    </xf>
    <xf numFmtId="181" fontId="14" fillId="0" borderId="34" xfId="0" applyNumberFormat="1" applyFont="1" applyFill="1" applyBorder="1" applyAlignment="1">
      <alignment horizontal="right" vertical="center"/>
    </xf>
    <xf numFmtId="184" fontId="14" fillId="0" borderId="34" xfId="0" applyNumberFormat="1" applyFont="1" applyFill="1" applyBorder="1" applyAlignment="1">
      <alignment horizontal="right" vertical="center"/>
    </xf>
    <xf numFmtId="181" fontId="14" fillId="0" borderId="35" xfId="0" applyNumberFormat="1" applyFont="1" applyFill="1" applyBorder="1" applyAlignment="1">
      <alignment horizontal="right" vertical="center"/>
    </xf>
    <xf numFmtId="0" fontId="6" fillId="0" borderId="28" xfId="0" applyFont="1" applyFill="1" applyBorder="1" applyAlignment="1">
      <alignment horizontal="center" vertical="center"/>
    </xf>
    <xf numFmtId="0" fontId="6" fillId="0" borderId="36"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10" fillId="0" borderId="33" xfId="0" applyFont="1" applyFill="1" applyBorder="1" applyAlignment="1">
      <alignment horizontal="center" vertical="distributed" textRotation="255" wrapText="1"/>
    </xf>
    <xf numFmtId="0" fontId="3" fillId="0" borderId="0" xfId="0" applyFont="1" applyFill="1" applyAlignment="1">
      <alignment vertical="center"/>
    </xf>
    <xf numFmtId="185" fontId="10" fillId="0" borderId="11" xfId="0" applyNumberFormat="1" applyFont="1" applyFill="1" applyBorder="1" applyAlignment="1">
      <alignment horizontal="center" vertical="center"/>
    </xf>
    <xf numFmtId="177" fontId="10" fillId="0" borderId="12" xfId="0" applyNumberFormat="1" applyFont="1" applyFill="1" applyBorder="1" applyAlignment="1" applyProtection="1">
      <alignment horizontal="center" vertical="center" wrapText="1"/>
      <protection locked="0"/>
    </xf>
    <xf numFmtId="41" fontId="17" fillId="0" borderId="15" xfId="0" applyNumberFormat="1" applyFont="1" applyFill="1" applyBorder="1" applyAlignment="1">
      <alignment horizontal="right" vertical="center"/>
    </xf>
    <xf numFmtId="41" fontId="17" fillId="0" borderId="38" xfId="0" applyNumberFormat="1" applyFont="1" applyFill="1" applyBorder="1" applyAlignment="1">
      <alignment horizontal="right" vertical="center"/>
    </xf>
    <xf numFmtId="41" fontId="1" fillId="0" borderId="12" xfId="0" applyNumberFormat="1" applyFont="1" applyFill="1" applyBorder="1" applyAlignment="1">
      <alignment horizontal="right" vertical="center"/>
    </xf>
    <xf numFmtId="41" fontId="1" fillId="0" borderId="25" xfId="0" applyNumberFormat="1" applyFont="1" applyFill="1" applyBorder="1" applyAlignment="1">
      <alignment horizontal="right" vertical="center"/>
    </xf>
    <xf numFmtId="41" fontId="1" fillId="0" borderId="13" xfId="0" applyNumberFormat="1" applyFont="1" applyFill="1" applyBorder="1" applyAlignment="1">
      <alignment horizontal="right" vertical="center"/>
    </xf>
    <xf numFmtId="41" fontId="1" fillId="0" borderId="26" xfId="0" applyNumberFormat="1" applyFont="1" applyFill="1" applyBorder="1" applyAlignment="1">
      <alignment horizontal="right" vertical="center"/>
    </xf>
    <xf numFmtId="0" fontId="3" fillId="0" borderId="0" xfId="0" applyFont="1" applyFill="1" applyAlignment="1">
      <alignment horizontal="center" vertical="center"/>
    </xf>
    <xf numFmtId="0" fontId="11" fillId="0" borderId="10" xfId="0" applyFont="1" applyFill="1" applyBorder="1" applyAlignment="1">
      <alignment horizontal="center" vertical="distributed" textRotation="255"/>
    </xf>
    <xf numFmtId="49" fontId="15" fillId="0" borderId="27" xfId="0" applyNumberFormat="1" applyFont="1" applyFill="1" applyBorder="1" applyAlignment="1">
      <alignment horizontal="center" vertical="center"/>
    </xf>
    <xf numFmtId="185" fontId="10" fillId="0" borderId="22" xfId="0" applyNumberFormat="1" applyFont="1" applyFill="1" applyBorder="1" applyAlignment="1">
      <alignment horizontal="center" vertical="center"/>
    </xf>
    <xf numFmtId="0" fontId="10" fillId="0" borderId="10" xfId="0" applyFont="1" applyFill="1" applyBorder="1" applyAlignment="1">
      <alignment horizontal="distributed" vertical="center" textRotation="255"/>
    </xf>
    <xf numFmtId="41" fontId="1" fillId="0" borderId="18" xfId="0" applyNumberFormat="1" applyFont="1" applyFill="1" applyBorder="1" applyAlignment="1">
      <alignment horizontal="right" vertical="center"/>
    </xf>
    <xf numFmtId="0" fontId="10" fillId="0" borderId="12" xfId="0" applyFont="1" applyFill="1" applyBorder="1" applyAlignment="1">
      <alignment horizontal="center" vertical="center" wrapText="1"/>
    </xf>
    <xf numFmtId="41" fontId="1" fillId="0" borderId="29" xfId="0" applyNumberFormat="1" applyFont="1" applyFill="1" applyBorder="1" applyAlignment="1">
      <alignment horizontal="right" vertical="center"/>
    </xf>
    <xf numFmtId="41" fontId="17" fillId="0" borderId="29" xfId="0" applyNumberFormat="1" applyFont="1" applyFill="1" applyBorder="1" applyAlignment="1">
      <alignment horizontal="right" vertical="center"/>
    </xf>
    <xf numFmtId="181" fontId="18" fillId="0" borderId="12" xfId="0" applyNumberFormat="1" applyFont="1" applyFill="1" applyBorder="1" applyAlignment="1">
      <alignment horizontal="right" vertical="center" wrapText="1"/>
    </xf>
    <xf numFmtId="181" fontId="14" fillId="0" borderId="15" xfId="0" applyNumberFormat="1" applyFont="1" applyFill="1" applyBorder="1" applyAlignment="1">
      <alignment horizontal="right" vertical="center"/>
    </xf>
    <xf numFmtId="181" fontId="14" fillId="0" borderId="38" xfId="0" applyNumberFormat="1" applyFont="1" applyFill="1" applyBorder="1" applyAlignment="1">
      <alignment horizontal="right" vertical="center"/>
    </xf>
    <xf numFmtId="0" fontId="10" fillId="0" borderId="30" xfId="0" applyFont="1" applyFill="1" applyBorder="1" applyAlignment="1">
      <alignment horizontal="center" vertical="distributed" textRotation="255" wrapText="1"/>
    </xf>
    <xf numFmtId="41" fontId="17" fillId="0" borderId="18" xfId="0" applyNumberFormat="1" applyFont="1" applyFill="1" applyBorder="1" applyAlignment="1">
      <alignment horizontal="right" vertical="center"/>
    </xf>
    <xf numFmtId="41" fontId="17" fillId="0" borderId="14" xfId="0" applyNumberFormat="1" applyFont="1" applyFill="1" applyBorder="1" applyAlignment="1">
      <alignment horizontal="right" vertical="center"/>
    </xf>
    <xf numFmtId="41" fontId="17" fillId="0" borderId="19" xfId="0" applyNumberFormat="1" applyFont="1" applyFill="1" applyBorder="1" applyAlignment="1">
      <alignment horizontal="right"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1" xfId="0" applyFont="1" applyFill="1" applyBorder="1" applyAlignment="1">
      <alignment horizontal="center" vertical="center" wrapText="1"/>
    </xf>
    <xf numFmtId="0" fontId="6" fillId="0" borderId="41" xfId="0" applyFont="1" applyFill="1" applyBorder="1" applyAlignment="1">
      <alignment horizontal="center" vertical="center"/>
    </xf>
    <xf numFmtId="0" fontId="6" fillId="0" borderId="40" xfId="0" applyFont="1" applyFill="1" applyBorder="1" applyAlignment="1">
      <alignment horizontal="distributed" vertical="center"/>
    </xf>
    <xf numFmtId="0" fontId="10" fillId="0" borderId="17" xfId="0" applyFont="1" applyFill="1" applyBorder="1" applyAlignment="1">
      <alignment vertical="distributed" textRotation="255" wrapText="1"/>
    </xf>
    <xf numFmtId="0" fontId="7" fillId="0" borderId="17" xfId="0" applyFont="1" applyFill="1" applyBorder="1" applyAlignment="1">
      <alignment vertical="distributed" textRotation="255"/>
    </xf>
    <xf numFmtId="0" fontId="3" fillId="0" borderId="0" xfId="0" applyFont="1" applyFill="1" applyAlignment="1">
      <alignment horizontal="center" vertical="center"/>
    </xf>
    <xf numFmtId="0" fontId="0" fillId="0" borderId="0" xfId="0" applyAlignment="1">
      <alignment horizontal="center" vertical="center"/>
    </xf>
    <xf numFmtId="176" fontId="10" fillId="0" borderId="14" xfId="0" applyNumberFormat="1" applyFont="1" applyFill="1" applyBorder="1" applyAlignment="1">
      <alignment horizontal="center" vertical="center" wrapText="1"/>
    </xf>
    <xf numFmtId="0" fontId="10" fillId="0" borderId="14" xfId="0" applyFont="1" applyFill="1" applyBorder="1" applyAlignment="1">
      <alignment/>
    </xf>
    <xf numFmtId="178" fontId="10" fillId="0" borderId="13" xfId="0" applyNumberFormat="1" applyFont="1" applyFill="1" applyBorder="1" applyAlignment="1">
      <alignment horizontal="right" vertical="center"/>
    </xf>
    <xf numFmtId="0" fontId="10" fillId="0" borderId="13" xfId="0"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38" xfId="0" applyNumberFormat="1" applyFont="1" applyFill="1" applyBorder="1" applyAlignment="1">
      <alignment horizontal="right" vertical="center"/>
    </xf>
    <xf numFmtId="178" fontId="10" fillId="0" borderId="14" xfId="0" applyNumberFormat="1" applyFont="1" applyFill="1" applyBorder="1" applyAlignment="1">
      <alignment horizontal="right" vertical="center"/>
    </xf>
    <xf numFmtId="178" fontId="10" fillId="0" borderId="19" xfId="0" applyNumberFormat="1" applyFont="1" applyFill="1" applyBorder="1" applyAlignment="1">
      <alignment horizontal="right" vertical="center"/>
    </xf>
    <xf numFmtId="0" fontId="10" fillId="0" borderId="38" xfId="0" applyFont="1" applyFill="1" applyBorder="1" applyAlignment="1">
      <alignment horizontal="right" vertical="center"/>
    </xf>
    <xf numFmtId="179" fontId="10" fillId="0" borderId="14" xfId="0" applyNumberFormat="1" applyFont="1" applyFill="1" applyBorder="1" applyAlignment="1">
      <alignment horizontal="right" vertical="center"/>
    </xf>
    <xf numFmtId="179" fontId="10" fillId="0" borderId="19" xfId="0" applyNumberFormat="1" applyFont="1" applyFill="1" applyBorder="1" applyAlignment="1">
      <alignment horizontal="right" vertical="center"/>
    </xf>
    <xf numFmtId="178" fontId="10" fillId="0" borderId="26" xfId="0" applyNumberFormat="1" applyFont="1" applyFill="1" applyBorder="1" applyAlignment="1">
      <alignment horizontal="right" vertical="center"/>
    </xf>
    <xf numFmtId="179" fontId="10" fillId="0" borderId="13" xfId="0" applyNumberFormat="1" applyFont="1" applyFill="1" applyBorder="1" applyAlignment="1">
      <alignment horizontal="right" vertical="center"/>
    </xf>
    <xf numFmtId="179" fontId="10" fillId="0" borderId="26" xfId="0" applyNumberFormat="1" applyFont="1" applyFill="1" applyBorder="1" applyAlignment="1">
      <alignment horizontal="right" vertical="center"/>
    </xf>
    <xf numFmtId="0" fontId="10" fillId="0" borderId="26" xfId="0" applyFont="1" applyFill="1" applyBorder="1" applyAlignment="1">
      <alignment horizontal="right" vertical="center"/>
    </xf>
    <xf numFmtId="176" fontId="10" fillId="0" borderId="13" xfId="0" applyNumberFormat="1" applyFont="1" applyFill="1" applyBorder="1" applyAlignment="1">
      <alignment horizontal="right" vertical="center"/>
    </xf>
    <xf numFmtId="176" fontId="10" fillId="0" borderId="26"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10" fillId="0" borderId="19" xfId="0" applyFont="1" applyFill="1" applyBorder="1" applyAlignment="1">
      <alignment/>
    </xf>
    <xf numFmtId="0" fontId="10" fillId="0" borderId="3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2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1" xfId="0" applyFont="1" applyFill="1" applyBorder="1" applyAlignment="1">
      <alignment/>
    </xf>
    <xf numFmtId="0" fontId="10" fillId="0" borderId="20" xfId="0" applyFont="1" applyFill="1" applyBorder="1" applyAlignment="1">
      <alignment vertical="center"/>
    </xf>
    <xf numFmtId="0" fontId="10" fillId="0" borderId="28" xfId="0" applyFont="1" applyFill="1" applyBorder="1" applyAlignment="1">
      <alignment horizontal="center" vertical="center"/>
    </xf>
    <xf numFmtId="0" fontId="12" fillId="0" borderId="28" xfId="0" applyFont="1" applyFill="1" applyBorder="1" applyAlignment="1">
      <alignment horizontal="center" vertical="center" wrapText="1"/>
    </xf>
    <xf numFmtId="0" fontId="20" fillId="0" borderId="28" xfId="0" applyFont="1" applyBorder="1" applyAlignment="1">
      <alignment/>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10" fillId="0" borderId="41" xfId="0" applyFont="1" applyBorder="1" applyAlignment="1">
      <alignment horizontal="center" vertical="center"/>
    </xf>
    <xf numFmtId="0" fontId="10" fillId="0" borderId="2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xf>
    <xf numFmtId="49" fontId="10" fillId="0" borderId="42"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0" fillId="0" borderId="21"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11" fillId="0" borderId="17" xfId="0" applyFont="1" applyFill="1" applyBorder="1" applyAlignment="1">
      <alignment horizontal="distributed" vertical="center" wrapText="1"/>
    </xf>
    <xf numFmtId="0" fontId="10" fillId="0" borderId="25" xfId="0" applyFont="1" applyFill="1" applyBorder="1" applyAlignment="1">
      <alignment horizontal="distributed" vertical="center" wrapText="1" shrinkToFit="1"/>
    </xf>
    <xf numFmtId="0" fontId="10" fillId="0" borderId="17" xfId="0" applyFont="1" applyFill="1" applyBorder="1" applyAlignment="1">
      <alignment horizontal="distributed" vertical="center" shrinkToFit="1"/>
    </xf>
    <xf numFmtId="0" fontId="6" fillId="0" borderId="4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9"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1" xfId="0" applyFont="1" applyFill="1" applyBorder="1" applyAlignment="1">
      <alignment horizontal="distributed" vertical="center" wrapText="1"/>
    </xf>
    <xf numFmtId="0" fontId="7" fillId="0" borderId="11" xfId="0" applyFont="1" applyFill="1" applyBorder="1" applyAlignment="1">
      <alignment horizontal="distributed"/>
    </xf>
    <xf numFmtId="0" fontId="6" fillId="0" borderId="4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3"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4" xfId="0" applyFont="1" applyFill="1" applyBorder="1" applyAlignment="1">
      <alignment horizontal="distributed" vertical="center"/>
    </xf>
    <xf numFmtId="0" fontId="10" fillId="0" borderId="17" xfId="0" applyFont="1" applyFill="1" applyBorder="1" applyAlignment="1">
      <alignment vertical="distributed" textRotation="255" wrapText="1"/>
    </xf>
    <xf numFmtId="0" fontId="7" fillId="0" borderId="17" xfId="0" applyFont="1" applyFill="1" applyBorder="1" applyAlignment="1">
      <alignment vertical="distributed" textRotation="255"/>
    </xf>
    <xf numFmtId="0" fontId="6" fillId="0" borderId="45" xfId="0" applyFont="1" applyFill="1" applyBorder="1" applyAlignment="1">
      <alignment horizontal="center" vertical="center"/>
    </xf>
    <xf numFmtId="0" fontId="0" fillId="0" borderId="20" xfId="0" applyFill="1" applyBorder="1" applyAlignment="1">
      <alignment/>
    </xf>
    <xf numFmtId="0" fontId="6" fillId="0" borderId="46"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47" xfId="0" applyFont="1" applyFill="1" applyBorder="1" applyAlignment="1">
      <alignment horizontal="distributed" vertical="center" wrapText="1"/>
    </xf>
    <xf numFmtId="0" fontId="10" fillId="0" borderId="33" xfId="0" applyFont="1" applyFill="1" applyBorder="1" applyAlignment="1">
      <alignment horizontal="center" vertical="distributed" textRotation="255" wrapText="1"/>
    </xf>
    <xf numFmtId="0" fontId="10" fillId="0" borderId="11" xfId="0" applyFont="1" applyFill="1" applyBorder="1" applyAlignment="1">
      <alignment horizontal="center" vertical="distributed" textRotation="255" wrapText="1"/>
    </xf>
    <xf numFmtId="0" fontId="10" fillId="0" borderId="30" xfId="0" applyFont="1" applyFill="1" applyBorder="1" applyAlignment="1">
      <alignment horizontal="center" vertical="distributed" textRotation="255" wrapText="1"/>
    </xf>
    <xf numFmtId="0" fontId="10" fillId="0" borderId="12" xfId="0" applyFont="1" applyFill="1" applyBorder="1" applyAlignment="1">
      <alignment horizontal="center" vertical="distributed" textRotation="255" wrapText="1"/>
    </xf>
    <xf numFmtId="0" fontId="10" fillId="0" borderId="28" xfId="0" applyFont="1" applyFill="1" applyBorder="1" applyAlignment="1">
      <alignment horizontal="center" vertical="distributed" textRotation="255" wrapText="1"/>
    </xf>
    <xf numFmtId="0" fontId="6" fillId="0" borderId="48" xfId="0" applyFont="1" applyFill="1" applyBorder="1" applyAlignment="1">
      <alignment horizontal="center" vertical="center"/>
    </xf>
    <xf numFmtId="0" fontId="9"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xf>
    <xf numFmtId="0" fontId="0" fillId="0" borderId="0" xfId="0" applyFont="1" applyFill="1" applyAlignment="1">
      <alignment/>
    </xf>
    <xf numFmtId="0" fontId="39" fillId="0" borderId="0" xfId="0" applyFont="1" applyFill="1" applyAlignment="1">
      <alignment/>
    </xf>
    <xf numFmtId="0" fontId="0" fillId="0" borderId="0" xfId="0" applyFont="1" applyAlignment="1">
      <alignment vertical="center" wrapText="1"/>
    </xf>
    <xf numFmtId="0" fontId="6" fillId="0" borderId="0" xfId="0" applyFont="1" applyFill="1" applyAlignment="1">
      <alignment vertical="center" wrapText="1"/>
    </xf>
    <xf numFmtId="0" fontId="0" fillId="0" borderId="0" xfId="0" applyFont="1" applyAlignment="1">
      <alignment wrapText="1"/>
    </xf>
    <xf numFmtId="0" fontId="6" fillId="0" borderId="0" xfId="0" applyFont="1" applyFill="1" applyAlignment="1">
      <alignment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distributed" textRotation="255"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distributed" textRotation="255"/>
    </xf>
    <xf numFmtId="0" fontId="6" fillId="0" borderId="22" xfId="0" applyFont="1" applyFill="1" applyBorder="1" applyAlignment="1">
      <alignment horizontal="center" vertical="center" wrapText="1"/>
    </xf>
    <xf numFmtId="0" fontId="10" fillId="0" borderId="23" xfId="0" applyFont="1" applyFill="1" applyBorder="1" applyAlignment="1">
      <alignment horizontal="center" vertical="distributed" textRotation="255" wrapText="1"/>
    </xf>
    <xf numFmtId="0" fontId="6" fillId="0" borderId="27"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vertical="center" wrapText="1"/>
    </xf>
    <xf numFmtId="0" fontId="6" fillId="0" borderId="27" xfId="0" applyFont="1" applyFill="1" applyBorder="1" applyAlignment="1">
      <alignment horizontal="left" vertical="center"/>
    </xf>
    <xf numFmtId="0" fontId="6" fillId="0" borderId="22" xfId="0" applyFont="1" applyFill="1" applyBorder="1" applyAlignment="1">
      <alignment horizontal="left" vertical="center"/>
    </xf>
    <xf numFmtId="0" fontId="6" fillId="0" borderId="19" xfId="0" applyFont="1" applyFill="1" applyBorder="1" applyAlignment="1">
      <alignment horizontal="center" vertical="distributed" textRotation="255"/>
    </xf>
    <xf numFmtId="0" fontId="6" fillId="0" borderId="29" xfId="0" applyFont="1" applyFill="1" applyBorder="1" applyAlignment="1">
      <alignment horizontal="center" vertical="center" wrapText="1"/>
    </xf>
    <xf numFmtId="0" fontId="6" fillId="0" borderId="17" xfId="0" applyFont="1" applyFill="1" applyBorder="1" applyAlignment="1">
      <alignment horizontal="center" vertical="distributed" textRotation="255"/>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14" xfId="0" applyFont="1" applyFill="1" applyBorder="1" applyAlignment="1">
      <alignment horizontal="center" vertical="distributed" textRotation="255"/>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distributed" textRotation="255"/>
    </xf>
    <xf numFmtId="0" fontId="6" fillId="0" borderId="1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11" xfId="0" applyFont="1" applyFill="1" applyBorder="1" applyAlignment="1">
      <alignment vertical="center"/>
    </xf>
    <xf numFmtId="0" fontId="6" fillId="0" borderId="25"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9"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7" xfId="0" applyFont="1" applyFill="1" applyBorder="1" applyAlignment="1">
      <alignment horizontal="left" vertical="center"/>
    </xf>
    <xf numFmtId="0" fontId="6" fillId="0" borderId="17" xfId="0" applyFont="1" applyFill="1" applyBorder="1" applyAlignment="1">
      <alignment horizontal="distributed" vertical="center"/>
    </xf>
    <xf numFmtId="0" fontId="6" fillId="0" borderId="17" xfId="0" applyFont="1" applyFill="1" applyBorder="1" applyAlignment="1">
      <alignment vertical="center"/>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distributed" textRotation="255"/>
    </xf>
    <xf numFmtId="0" fontId="10" fillId="0" borderId="50" xfId="0" applyFont="1" applyFill="1" applyBorder="1" applyAlignment="1">
      <alignment horizontal="center" vertical="center" wrapText="1"/>
    </xf>
    <xf numFmtId="0" fontId="6" fillId="0" borderId="50" xfId="0" applyFont="1" applyFill="1" applyBorder="1" applyAlignment="1">
      <alignment horizontal="center" vertical="center"/>
    </xf>
    <xf numFmtId="0" fontId="6" fillId="0" borderId="50" xfId="0" applyFont="1" applyFill="1" applyBorder="1" applyAlignment="1">
      <alignment horizontal="left" vertical="center"/>
    </xf>
    <xf numFmtId="0" fontId="6" fillId="0" borderId="50" xfId="0" applyFont="1" applyFill="1" applyBorder="1" applyAlignment="1">
      <alignment horizontal="distributed" vertical="center"/>
    </xf>
    <xf numFmtId="0" fontId="6" fillId="0" borderId="50" xfId="0" applyFont="1" applyFill="1" applyBorder="1" applyAlignment="1">
      <alignment vertical="center"/>
    </xf>
    <xf numFmtId="0" fontId="6" fillId="0" borderId="42" xfId="0" applyFont="1" applyFill="1" applyBorder="1" applyAlignment="1">
      <alignment horizontal="center" vertical="distributed" textRotation="255"/>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2" xfId="0" applyFont="1" applyFill="1" applyBorder="1" applyAlignment="1">
      <alignment horizontal="distributed" vertical="center"/>
    </xf>
    <xf numFmtId="0" fontId="6" fillId="0" borderId="52" xfId="0" applyFont="1" applyFill="1" applyBorder="1" applyAlignment="1">
      <alignment horizontal="distributed"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0" fillId="0" borderId="0" xfId="0" applyFont="1" applyFill="1" applyAlignment="1">
      <alignment vertical="center"/>
    </xf>
    <xf numFmtId="0" fontId="17" fillId="0" borderId="0" xfId="0" applyFont="1" applyFill="1" applyAlignment="1">
      <alignment horizontal="right"/>
    </xf>
    <xf numFmtId="0" fontId="14" fillId="0" borderId="0" xfId="0" applyFont="1" applyFill="1" applyAlignment="1">
      <alignment horizontal="right"/>
    </xf>
    <xf numFmtId="0" fontId="17" fillId="0" borderId="0" xfId="0" applyFont="1" applyFill="1" applyAlignment="1">
      <alignment/>
    </xf>
    <xf numFmtId="0" fontId="40" fillId="0" borderId="0" xfId="0" applyFont="1" applyFill="1" applyAlignment="1">
      <alignment/>
    </xf>
    <xf numFmtId="0" fontId="14" fillId="0" borderId="0" xfId="0" applyFont="1" applyFill="1" applyAlignment="1">
      <alignment/>
    </xf>
    <xf numFmtId="181" fontId="9" fillId="0" borderId="0" xfId="0" applyNumberFormat="1" applyFont="1" applyFill="1" applyAlignment="1">
      <alignment/>
    </xf>
    <xf numFmtId="0" fontId="6" fillId="0" borderId="0" xfId="0" applyFont="1" applyFill="1" applyAlignment="1">
      <alignment horizontal="left" vertical="top" wrapText="1"/>
    </xf>
    <xf numFmtId="0" fontId="6" fillId="0" borderId="0" xfId="0" applyFont="1" applyFill="1" applyAlignment="1">
      <alignment/>
    </xf>
    <xf numFmtId="0" fontId="17" fillId="0" borderId="0" xfId="0" applyFont="1" applyFill="1" applyAlignment="1">
      <alignment horizontal="distributed" vertical="center"/>
    </xf>
    <xf numFmtId="181" fontId="0" fillId="0" borderId="22" xfId="0" applyNumberFormat="1" applyFont="1" applyFill="1" applyBorder="1" applyAlignment="1">
      <alignment vertical="center"/>
    </xf>
    <xf numFmtId="181" fontId="0" fillId="0" borderId="23" xfId="0" applyNumberFormat="1" applyFont="1" applyFill="1" applyBorder="1" applyAlignment="1">
      <alignment vertical="center"/>
    </xf>
    <xf numFmtId="0" fontId="6" fillId="0" borderId="19" xfId="0" applyFont="1" applyFill="1" applyBorder="1" applyAlignment="1">
      <alignment horizontal="distributed" vertical="center"/>
    </xf>
    <xf numFmtId="181" fontId="0" fillId="0" borderId="12" xfId="0" applyNumberFormat="1" applyFont="1" applyFill="1" applyBorder="1" applyAlignment="1">
      <alignment vertical="center"/>
    </xf>
    <xf numFmtId="181" fontId="0" fillId="0" borderId="11" xfId="0" applyNumberFormat="1" applyFont="1" applyFill="1" applyBorder="1" applyAlignment="1">
      <alignment vertical="center"/>
    </xf>
    <xf numFmtId="0" fontId="6" fillId="0" borderId="14" xfId="0" applyFont="1" applyFill="1" applyBorder="1" applyAlignment="1">
      <alignment horizontal="distributed" vertical="center" wrapText="1"/>
    </xf>
    <xf numFmtId="0" fontId="79" fillId="0" borderId="0" xfId="0" applyFont="1" applyAlignment="1">
      <alignment vertical="center" wrapText="1"/>
    </xf>
    <xf numFmtId="0" fontId="80" fillId="0" borderId="0" xfId="0" applyFont="1" applyFill="1" applyAlignment="1">
      <alignment vertical="center" wrapText="1"/>
    </xf>
    <xf numFmtId="0" fontId="80" fillId="0" borderId="0" xfId="0" applyFont="1" applyFill="1" applyBorder="1" applyAlignment="1">
      <alignment horizontal="center" vertical="center"/>
    </xf>
    <xf numFmtId="0" fontId="80" fillId="0" borderId="0" xfId="0" applyFont="1" applyFill="1" applyAlignment="1">
      <alignment vertical="center"/>
    </xf>
    <xf numFmtId="0" fontId="6" fillId="0" borderId="18" xfId="0" applyFont="1" applyFill="1" applyBorder="1" applyAlignment="1">
      <alignment horizontal="distributed" vertical="center" wrapText="1"/>
    </xf>
    <xf numFmtId="0" fontId="0" fillId="0" borderId="16" xfId="0" applyFont="1" applyFill="1" applyBorder="1" applyAlignment="1">
      <alignment horizontal="center" vertical="distributed" textRotation="255"/>
    </xf>
    <xf numFmtId="0" fontId="6" fillId="0" borderId="11" xfId="0" applyFont="1" applyFill="1" applyBorder="1" applyAlignment="1">
      <alignment horizontal="center" vertical="distributed" textRotation="255"/>
    </xf>
    <xf numFmtId="0" fontId="0" fillId="0" borderId="15" xfId="0" applyFont="1" applyFill="1" applyBorder="1" applyAlignment="1">
      <alignment horizontal="center" vertical="distributed" textRotation="255"/>
    </xf>
    <xf numFmtId="0" fontId="7" fillId="0" borderId="11" xfId="0" applyFont="1" applyFill="1" applyBorder="1" applyAlignment="1">
      <alignment horizontal="center" vertical="distributed" textRotation="255"/>
    </xf>
    <xf numFmtId="0" fontId="6" fillId="0" borderId="29" xfId="0" applyFont="1" applyFill="1" applyBorder="1" applyAlignment="1">
      <alignment horizontal="center" vertical="distributed" textRotation="255"/>
    </xf>
    <xf numFmtId="0" fontId="6" fillId="0" borderId="25" xfId="0" applyFont="1" applyFill="1" applyBorder="1" applyAlignment="1">
      <alignment horizontal="center" vertical="distributed" textRotation="255"/>
    </xf>
    <xf numFmtId="0" fontId="6" fillId="0" borderId="11" xfId="0" applyFont="1" applyFill="1" applyBorder="1" applyAlignment="1">
      <alignment horizontal="center" vertical="distributed" textRotation="255" wrapText="1"/>
    </xf>
    <xf numFmtId="0" fontId="10" fillId="0" borderId="11" xfId="0" applyFont="1" applyFill="1" applyBorder="1" applyAlignment="1">
      <alignment horizontal="center" vertical="distributed" textRotation="255"/>
    </xf>
    <xf numFmtId="0" fontId="6" fillId="0" borderId="20"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39" xfId="0" applyFont="1" applyFill="1" applyBorder="1" applyAlignment="1">
      <alignment horizontal="center" vertical="center"/>
    </xf>
    <xf numFmtId="0" fontId="41" fillId="0" borderId="0" xfId="0" applyFont="1" applyFill="1" applyAlignment="1">
      <alignment/>
    </xf>
    <xf numFmtId="0" fontId="5" fillId="0" borderId="0" xfId="0" applyFont="1" applyFill="1" applyAlignment="1">
      <alignment horizontal="left" vertical="center"/>
    </xf>
    <xf numFmtId="0" fontId="9" fillId="0" borderId="0" xfId="0" applyFont="1" applyFill="1" applyAlignment="1">
      <alignment horizontal="right"/>
    </xf>
    <xf numFmtId="0" fontId="0" fillId="0" borderId="0" xfId="0" applyFont="1" applyAlignment="1">
      <alignment/>
    </xf>
    <xf numFmtId="0" fontId="0"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horizontal="left" vertical="center" wrapText="1"/>
    </xf>
    <xf numFmtId="0" fontId="9" fillId="0" borderId="0" xfId="0" applyFont="1" applyFill="1" applyAlignment="1">
      <alignment horizontal="left" vertical="center"/>
    </xf>
    <xf numFmtId="0" fontId="9" fillId="0" borderId="37" xfId="0" applyFont="1" applyFill="1" applyBorder="1" applyAlignment="1">
      <alignment vertical="center"/>
    </xf>
    <xf numFmtId="0" fontId="9" fillId="0" borderId="26" xfId="0" applyFont="1" applyFill="1" applyBorder="1" applyAlignment="1">
      <alignment vertical="center"/>
    </xf>
    <xf numFmtId="0" fontId="9" fillId="0" borderId="32" xfId="0" applyFont="1" applyFill="1" applyBorder="1" applyAlignment="1">
      <alignment vertical="center"/>
    </xf>
    <xf numFmtId="0" fontId="9" fillId="0" borderId="35" xfId="0" applyFont="1" applyFill="1" applyBorder="1" applyAlignment="1">
      <alignment vertical="center"/>
    </xf>
    <xf numFmtId="187" fontId="9" fillId="0" borderId="38" xfId="0" applyNumberFormat="1" applyFont="1" applyFill="1" applyBorder="1" applyAlignment="1">
      <alignment horizontal="right" vertical="center"/>
    </xf>
    <xf numFmtId="41" fontId="9" fillId="0" borderId="26" xfId="0" applyNumberFormat="1" applyFont="1" applyFill="1" applyBorder="1" applyAlignment="1">
      <alignment horizontal="right" vertical="center"/>
    </xf>
    <xf numFmtId="41" fontId="9" fillId="0" borderId="19" xfId="0" applyNumberFormat="1" applyFont="1" applyFill="1" applyBorder="1" applyAlignment="1">
      <alignment horizontal="right" vertical="center"/>
    </xf>
    <xf numFmtId="188" fontId="9" fillId="0" borderId="32" xfId="0" applyNumberFormat="1" applyFont="1" applyFill="1" applyBorder="1" applyAlignment="1">
      <alignment vertical="center"/>
    </xf>
    <xf numFmtId="41" fontId="9" fillId="0" borderId="26" xfId="0" applyNumberFormat="1" applyFont="1" applyFill="1" applyBorder="1" applyAlignment="1">
      <alignment vertical="center"/>
    </xf>
    <xf numFmtId="41" fontId="9" fillId="0" borderId="19" xfId="0" applyNumberFormat="1" applyFont="1" applyFill="1" applyBorder="1" applyAlignment="1">
      <alignment vertical="center"/>
    </xf>
    <xf numFmtId="0" fontId="0" fillId="0" borderId="37" xfId="0" applyFont="1" applyFill="1" applyBorder="1" applyAlignment="1">
      <alignment horizontal="distributed" vertical="center"/>
    </xf>
    <xf numFmtId="0" fontId="6" fillId="0" borderId="37" xfId="0" applyFont="1" applyFill="1" applyBorder="1" applyAlignment="1">
      <alignment horizontal="distributed" vertical="center"/>
    </xf>
    <xf numFmtId="0" fontId="9" fillId="0" borderId="13" xfId="0" applyFont="1" applyFill="1" applyBorder="1" applyAlignment="1">
      <alignment vertical="center"/>
    </xf>
    <xf numFmtId="0" fontId="9" fillId="0" borderId="31" xfId="0" applyFont="1" applyFill="1" applyBorder="1" applyAlignment="1">
      <alignment vertical="center"/>
    </xf>
    <xf numFmtId="0" fontId="9" fillId="0" borderId="34" xfId="0" applyFont="1" applyFill="1" applyBorder="1" applyAlignment="1">
      <alignment vertical="center"/>
    </xf>
    <xf numFmtId="188" fontId="9" fillId="0" borderId="15" xfId="0" applyNumberFormat="1" applyFont="1" applyFill="1" applyBorder="1" applyAlignment="1">
      <alignment vertical="center"/>
    </xf>
    <xf numFmtId="41" fontId="9" fillId="0" borderId="13" xfId="0" applyNumberFormat="1" applyFont="1" applyFill="1" applyBorder="1" applyAlignment="1">
      <alignment vertical="center"/>
    </xf>
    <xf numFmtId="41" fontId="9" fillId="0" borderId="14" xfId="0" applyNumberFormat="1" applyFont="1" applyFill="1" applyBorder="1" applyAlignment="1">
      <alignment vertical="center"/>
    </xf>
    <xf numFmtId="188" fontId="9" fillId="0" borderId="31" xfId="0" applyNumberFormat="1" applyFont="1" applyFill="1" applyBorder="1" applyAlignment="1">
      <alignment vertical="center"/>
    </xf>
    <xf numFmtId="41" fontId="9" fillId="0" borderId="13"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vertical="center"/>
    </xf>
    <xf numFmtId="189" fontId="9" fillId="0" borderId="13" xfId="0" applyNumberFormat="1" applyFont="1" applyFill="1" applyBorder="1" applyAlignment="1">
      <alignment vertical="center"/>
    </xf>
    <xf numFmtId="189" fontId="9" fillId="0" borderId="0" xfId="0" applyNumberFormat="1" applyFont="1" applyFill="1" applyAlignment="1">
      <alignment vertical="center"/>
    </xf>
    <xf numFmtId="189" fontId="9" fillId="0" borderId="34" xfId="0" applyNumberFormat="1" applyFont="1" applyFill="1" applyBorder="1" applyAlignment="1">
      <alignment vertical="center"/>
    </xf>
    <xf numFmtId="10" fontId="9" fillId="0" borderId="31" xfId="0" applyNumberFormat="1" applyFont="1" applyFill="1" applyBorder="1" applyAlignment="1">
      <alignment vertical="center"/>
    </xf>
    <xf numFmtId="10" fontId="9" fillId="0" borderId="15" xfId="0" applyNumberFormat="1" applyFont="1" applyFill="1" applyBorder="1" applyAlignment="1">
      <alignment vertical="center"/>
    </xf>
    <xf numFmtId="0" fontId="6" fillId="0" borderId="0" xfId="0" applyFont="1" applyFill="1" applyBorder="1" applyAlignment="1">
      <alignment horizontal="distributed" vertical="center"/>
    </xf>
    <xf numFmtId="41" fontId="9" fillId="0" borderId="14" xfId="0" applyNumberFormat="1" applyFont="1" applyFill="1" applyBorder="1" applyAlignment="1">
      <alignment horizontal="right" vertical="center"/>
    </xf>
    <xf numFmtId="188" fontId="9" fillId="0" borderId="29" xfId="0" applyNumberFormat="1" applyFont="1" applyFill="1" applyBorder="1" applyAlignment="1">
      <alignment vertical="center"/>
    </xf>
    <xf numFmtId="188" fontId="9" fillId="0" borderId="54" xfId="0" applyNumberFormat="1" applyFont="1" applyFill="1" applyBorder="1" applyAlignment="1">
      <alignment vertical="center"/>
    </xf>
    <xf numFmtId="41" fontId="9" fillId="0" borderId="25" xfId="0" applyNumberFormat="1" applyFont="1" applyFill="1" applyBorder="1" applyAlignment="1">
      <alignment vertical="center"/>
    </xf>
    <xf numFmtId="41" fontId="9" fillId="0" borderId="18" xfId="0" applyNumberFormat="1" applyFont="1" applyFill="1" applyBorder="1" applyAlignment="1">
      <alignment vertical="center"/>
    </xf>
    <xf numFmtId="0" fontId="10" fillId="0" borderId="28" xfId="0" applyFont="1" applyFill="1" applyBorder="1" applyAlignment="1">
      <alignment horizontal="distributed" vertical="center"/>
    </xf>
    <xf numFmtId="0" fontId="6" fillId="0" borderId="28" xfId="0" applyFont="1" applyFill="1" applyBorder="1" applyAlignment="1">
      <alignment horizontal="distributed" vertical="center"/>
    </xf>
    <xf numFmtId="0" fontId="10" fillId="0" borderId="30"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40"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39" xfId="0" applyFont="1" applyFill="1" applyBorder="1" applyAlignment="1">
      <alignment horizontal="distributed" vertical="center"/>
    </xf>
    <xf numFmtId="0" fontId="42" fillId="0" borderId="0" xfId="0" applyFont="1" applyFill="1" applyAlignment="1">
      <alignment horizontal="left" vertical="center"/>
    </xf>
    <xf numFmtId="0" fontId="17" fillId="0" borderId="0" xfId="0" applyFont="1" applyFill="1" applyAlignment="1">
      <alignment vertical="center"/>
    </xf>
    <xf numFmtId="0" fontId="14" fillId="0" borderId="0" xfId="0" applyFont="1" applyFill="1" applyAlignment="1">
      <alignment vertical="center"/>
    </xf>
    <xf numFmtId="0" fontId="0" fillId="0" borderId="0" xfId="0" applyFill="1" applyAlignment="1">
      <alignment/>
    </xf>
    <xf numFmtId="0" fontId="14" fillId="0" borderId="0" xfId="0" applyFont="1" applyFill="1" applyAlignment="1">
      <alignment horizontal="right"/>
    </xf>
    <xf numFmtId="0" fontId="1" fillId="0" borderId="0" xfId="0" applyFont="1" applyFill="1" applyAlignment="1">
      <alignment wrapText="1"/>
    </xf>
    <xf numFmtId="0" fontId="14" fillId="0" borderId="0" xfId="0" applyFont="1" applyFill="1" applyAlignment="1">
      <alignment vertical="center" wrapText="1"/>
    </xf>
    <xf numFmtId="41" fontId="17" fillId="0" borderId="0" xfId="0" applyNumberFormat="1" applyFont="1" applyFill="1" applyAlignment="1">
      <alignment/>
    </xf>
    <xf numFmtId="41" fontId="0" fillId="0" borderId="38"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6" xfId="0" applyNumberFormat="1" applyFont="1" applyFill="1" applyBorder="1" applyAlignment="1">
      <alignment horizontal="right" vertical="center"/>
    </xf>
    <xf numFmtId="0" fontId="15" fillId="0" borderId="19" xfId="0" applyFont="1" applyFill="1" applyBorder="1" applyAlignment="1">
      <alignment horizontal="distributed" vertical="center" wrapText="1"/>
    </xf>
    <xf numFmtId="189" fontId="17" fillId="0" borderId="15" xfId="64" applyNumberFormat="1" applyFont="1" applyFill="1" applyBorder="1" applyAlignment="1">
      <alignment vertical="center"/>
      <protection/>
    </xf>
    <xf numFmtId="189" fontId="17" fillId="0" borderId="13" xfId="64" applyNumberFormat="1" applyFont="1" applyFill="1" applyBorder="1" applyAlignment="1">
      <alignment vertical="center"/>
      <protection/>
    </xf>
    <xf numFmtId="0" fontId="14" fillId="0" borderId="14" xfId="0" applyFont="1" applyFill="1" applyBorder="1" applyAlignment="1">
      <alignment horizontal="distributed" vertical="center"/>
    </xf>
    <xf numFmtId="189" fontId="17" fillId="0" borderId="29" xfId="64" applyNumberFormat="1" applyFont="1" applyFill="1" applyBorder="1" applyAlignment="1">
      <alignment vertical="center"/>
      <protection/>
    </xf>
    <xf numFmtId="0" fontId="14" fillId="0" borderId="18" xfId="0" applyFont="1" applyFill="1" applyBorder="1" applyAlignment="1">
      <alignment horizontal="distributed" vertical="center"/>
    </xf>
    <xf numFmtId="41" fontId="1" fillId="0" borderId="12" xfId="0" applyNumberFormat="1" applyFont="1" applyFill="1" applyBorder="1" applyAlignment="1">
      <alignment vertical="center"/>
    </xf>
    <xf numFmtId="41" fontId="1" fillId="0" borderId="11" xfId="0" applyNumberFormat="1" applyFont="1" applyFill="1" applyBorder="1" applyAlignment="1">
      <alignment vertical="center"/>
    </xf>
    <xf numFmtId="0" fontId="14" fillId="0" borderId="10" xfId="0" applyFont="1" applyFill="1" applyBorder="1" applyAlignment="1">
      <alignment horizontal="distributed" vertical="center"/>
    </xf>
    <xf numFmtId="0" fontId="14" fillId="0" borderId="16" xfId="64" applyFont="1" applyFill="1" applyBorder="1" applyAlignment="1">
      <alignment horizontal="distributed" vertical="center" wrapText="1"/>
      <protection/>
    </xf>
    <xf numFmtId="0" fontId="14" fillId="0" borderId="17" xfId="64" applyFont="1" applyFill="1" applyBorder="1" applyAlignment="1">
      <alignment horizontal="center" vertical="center" wrapText="1"/>
      <protection/>
    </xf>
    <xf numFmtId="0" fontId="14" fillId="0" borderId="17" xfId="0" applyFont="1" applyFill="1" applyBorder="1" applyAlignment="1">
      <alignment horizontal="center" vertical="center" wrapText="1"/>
    </xf>
    <xf numFmtId="0" fontId="14" fillId="0" borderId="21" xfId="0" applyFont="1" applyFill="1" applyBorder="1" applyAlignment="1">
      <alignment horizontal="distributed" vertical="center"/>
    </xf>
    <xf numFmtId="0" fontId="14" fillId="0" borderId="15" xfId="64" applyFont="1" applyFill="1" applyBorder="1" applyAlignment="1">
      <alignment horizontal="distributed" vertical="center" wrapText="1"/>
      <protection/>
    </xf>
    <xf numFmtId="0" fontId="14" fillId="0" borderId="13" xfId="64" applyFont="1" applyFill="1" applyBorder="1" applyAlignment="1">
      <alignment horizontal="center" vertical="center" wrapText="1"/>
      <protection/>
    </xf>
    <xf numFmtId="0" fontId="14" fillId="0" borderId="13" xfId="0" applyFont="1" applyFill="1" applyBorder="1" applyAlignment="1">
      <alignment horizontal="center" vertical="center" wrapText="1"/>
    </xf>
    <xf numFmtId="0" fontId="14" fillId="0" borderId="14" xfId="0" applyFont="1" applyFill="1" applyBorder="1" applyAlignment="1">
      <alignment horizontal="distributed" vertical="center"/>
    </xf>
    <xf numFmtId="0" fontId="14" fillId="0" borderId="49" xfId="64" applyFont="1" applyFill="1" applyBorder="1" applyAlignment="1">
      <alignment horizontal="distributed" vertical="center" wrapText="1"/>
      <protection/>
    </xf>
    <xf numFmtId="0" fontId="14" fillId="0" borderId="50" xfId="64" applyFont="1" applyFill="1" applyBorder="1" applyAlignment="1">
      <alignment horizontal="center" vertical="center" wrapText="1"/>
      <protection/>
    </xf>
    <xf numFmtId="0" fontId="14" fillId="0" borderId="50" xfId="0" applyFont="1" applyFill="1" applyBorder="1" applyAlignment="1">
      <alignment horizontal="center" vertical="center" wrapText="1"/>
    </xf>
    <xf numFmtId="0" fontId="14" fillId="0" borderId="42" xfId="0" applyFont="1" applyFill="1" applyBorder="1" applyAlignment="1">
      <alignment horizontal="distributed" vertical="center"/>
    </xf>
    <xf numFmtId="0" fontId="43" fillId="0" borderId="0" xfId="0" applyFont="1" applyFill="1" applyAlignment="1">
      <alignment horizontal="left" vertical="center"/>
    </xf>
    <xf numFmtId="0" fontId="9" fillId="0" borderId="0" xfId="65" applyFont="1" applyFill="1">
      <alignment/>
      <protection/>
    </xf>
    <xf numFmtId="0" fontId="14" fillId="0" borderId="0" xfId="65" applyFont="1" applyFill="1" applyAlignment="1">
      <alignment horizontal="right" vertical="center"/>
      <protection/>
    </xf>
    <xf numFmtId="0" fontId="17" fillId="0" borderId="0" xfId="65" applyFont="1" applyFill="1">
      <alignment/>
      <protection/>
    </xf>
    <xf numFmtId="0" fontId="41" fillId="0" borderId="0" xfId="65" applyFont="1" applyFill="1" applyBorder="1">
      <alignment/>
      <protection/>
    </xf>
    <xf numFmtId="0" fontId="44" fillId="0" borderId="0" xfId="65" applyFont="1" applyFill="1" applyAlignment="1">
      <alignment horizontal="left" vertical="top" wrapText="1"/>
      <protection/>
    </xf>
    <xf numFmtId="0" fontId="44" fillId="0" borderId="0" xfId="65" applyFont="1" applyFill="1" applyAlignment="1">
      <alignment horizontal="left" vertical="top"/>
      <protection/>
    </xf>
    <xf numFmtId="0" fontId="41" fillId="0" borderId="0" xfId="65" applyFont="1" applyFill="1" applyBorder="1" applyAlignment="1">
      <alignment vertical="top"/>
      <protection/>
    </xf>
    <xf numFmtId="0" fontId="6" fillId="0" borderId="0" xfId="65" applyFont="1" applyFill="1" applyAlignment="1">
      <alignment horizontal="left" vertical="top" wrapText="1"/>
      <protection/>
    </xf>
    <xf numFmtId="0" fontId="9" fillId="0" borderId="0" xfId="65" applyFont="1" applyFill="1" applyBorder="1">
      <alignment/>
      <protection/>
    </xf>
    <xf numFmtId="189" fontId="9" fillId="0" borderId="0" xfId="65" applyNumberFormat="1" applyFont="1" applyFill="1" applyBorder="1" applyAlignment="1">
      <alignment vertical="center"/>
      <protection/>
    </xf>
    <xf numFmtId="0" fontId="9" fillId="0" borderId="0" xfId="65" applyFont="1" applyFill="1" applyBorder="1" applyAlignment="1">
      <alignment horizontal="center" vertical="center"/>
      <protection/>
    </xf>
    <xf numFmtId="41" fontId="9" fillId="0" borderId="38" xfId="65" applyNumberFormat="1" applyFont="1" applyFill="1" applyBorder="1" applyAlignment="1">
      <alignment vertical="center"/>
      <protection/>
    </xf>
    <xf numFmtId="41" fontId="9" fillId="0" borderId="26" xfId="65" applyNumberFormat="1" applyFont="1" applyFill="1" applyBorder="1" applyAlignment="1">
      <alignment vertical="center"/>
      <protection/>
    </xf>
    <xf numFmtId="0" fontId="14" fillId="0" borderId="19" xfId="66" applyFont="1" applyFill="1" applyBorder="1" applyAlignment="1">
      <alignment horizontal="distributed" vertical="center"/>
      <protection/>
    </xf>
    <xf numFmtId="41" fontId="9" fillId="0" borderId="15" xfId="65" applyNumberFormat="1" applyFont="1" applyFill="1" applyBorder="1" applyAlignment="1">
      <alignment vertical="center"/>
      <protection/>
    </xf>
    <xf numFmtId="41" fontId="9" fillId="0" borderId="13" xfId="65" applyNumberFormat="1" applyFont="1" applyFill="1" applyBorder="1" applyAlignment="1">
      <alignment vertical="center"/>
      <protection/>
    </xf>
    <xf numFmtId="0" fontId="6" fillId="0" borderId="14" xfId="65" applyFont="1" applyFill="1" applyBorder="1" applyAlignment="1">
      <alignment horizontal="distributed" vertical="center"/>
      <protection/>
    </xf>
    <xf numFmtId="41" fontId="9" fillId="0" borderId="29" xfId="65" applyNumberFormat="1" applyFont="1" applyFill="1" applyBorder="1" applyAlignment="1">
      <alignment vertical="center"/>
      <protection/>
    </xf>
    <xf numFmtId="41" fontId="9" fillId="0" borderId="25" xfId="65" applyNumberFormat="1" applyFont="1" applyFill="1" applyBorder="1" applyAlignment="1">
      <alignment vertical="center"/>
      <protection/>
    </xf>
    <xf numFmtId="0" fontId="6" fillId="0" borderId="18" xfId="65" applyFont="1" applyFill="1" applyBorder="1" applyAlignment="1">
      <alignment horizontal="distributed" vertical="center"/>
      <protection/>
    </xf>
    <xf numFmtId="41" fontId="0" fillId="0" borderId="12" xfId="65" applyNumberFormat="1" applyFont="1" applyFill="1" applyBorder="1" applyAlignment="1">
      <alignment vertical="center"/>
      <protection/>
    </xf>
    <xf numFmtId="41" fontId="0" fillId="0" borderId="11" xfId="65" applyNumberFormat="1" applyFont="1" applyFill="1" applyBorder="1" applyAlignment="1">
      <alignment vertical="center"/>
      <protection/>
    </xf>
    <xf numFmtId="0" fontId="6" fillId="0" borderId="10" xfId="65" applyFont="1" applyFill="1" applyBorder="1" applyAlignment="1">
      <alignment horizontal="distributed" vertical="center"/>
      <protection/>
    </xf>
    <xf numFmtId="0" fontId="6" fillId="0" borderId="0" xfId="65" applyFont="1" applyFill="1">
      <alignment/>
      <protection/>
    </xf>
    <xf numFmtId="0" fontId="6" fillId="0" borderId="0" xfId="65" applyFont="1" applyFill="1" applyBorder="1">
      <alignment/>
      <protection/>
    </xf>
    <xf numFmtId="0" fontId="14" fillId="0" borderId="16" xfId="65" applyFont="1" applyFill="1" applyBorder="1" applyAlignment="1">
      <alignment horizontal="center" vertical="distributed" textRotation="255"/>
      <protection/>
    </xf>
    <xf numFmtId="0" fontId="14" fillId="0" borderId="11" xfId="65" applyFont="1" applyFill="1" applyBorder="1" applyAlignment="1">
      <alignment horizontal="center" vertical="center" textRotation="255"/>
      <protection/>
    </xf>
    <xf numFmtId="0" fontId="14" fillId="0" borderId="17" xfId="65" applyFont="1" applyFill="1" applyBorder="1" applyAlignment="1">
      <alignment horizontal="center" vertical="distributed" textRotation="255" wrapText="1"/>
      <protection/>
    </xf>
    <xf numFmtId="0" fontId="14" fillId="0" borderId="17" xfId="65" applyFont="1" applyFill="1" applyBorder="1" applyAlignment="1">
      <alignment horizontal="center" vertical="distributed" textRotation="255"/>
      <protection/>
    </xf>
    <xf numFmtId="0" fontId="10" fillId="0" borderId="17" xfId="65" applyFont="1" applyFill="1" applyBorder="1" applyAlignment="1">
      <alignment horizontal="center" vertical="distributed" textRotation="255"/>
      <protection/>
    </xf>
    <xf numFmtId="0" fontId="14" fillId="0" borderId="21" xfId="65" applyFont="1" applyFill="1" applyBorder="1" applyAlignment="1">
      <alignment horizontal="distributed" vertical="center"/>
      <protection/>
    </xf>
    <xf numFmtId="0" fontId="14" fillId="0" borderId="15" xfId="65" applyFont="1" applyFill="1" applyBorder="1" applyAlignment="1">
      <alignment horizontal="center" vertical="distributed" textRotation="255"/>
      <protection/>
    </xf>
    <xf numFmtId="0" fontId="14" fillId="0" borderId="10" xfId="65" applyFont="1" applyFill="1" applyBorder="1" applyAlignment="1">
      <alignment horizontal="distributed" vertical="center"/>
      <protection/>
    </xf>
    <xf numFmtId="0" fontId="14" fillId="0" borderId="12" xfId="65" applyFont="1" applyFill="1" applyBorder="1" applyAlignment="1">
      <alignment horizontal="distributed" vertical="center"/>
      <protection/>
    </xf>
    <xf numFmtId="0" fontId="14" fillId="0" borderId="25" xfId="65" applyFont="1" applyFill="1" applyBorder="1" applyAlignment="1">
      <alignment horizontal="center" vertical="distributed" textRotation="255" wrapText="1"/>
      <protection/>
    </xf>
    <xf numFmtId="0" fontId="14" fillId="0" borderId="25" xfId="65" applyFont="1" applyFill="1" applyBorder="1" applyAlignment="1">
      <alignment horizontal="center" vertical="distributed" textRotation="255"/>
      <protection/>
    </xf>
    <xf numFmtId="0" fontId="14" fillId="0" borderId="13" xfId="65" applyFont="1" applyFill="1" applyBorder="1" applyAlignment="1">
      <alignment horizontal="center" vertical="distributed" textRotation="255"/>
      <protection/>
    </xf>
    <xf numFmtId="0" fontId="14" fillId="0" borderId="29" xfId="65" applyFont="1" applyFill="1" applyBorder="1" applyAlignment="1">
      <alignment horizontal="center" vertical="distributed" textRotation="255"/>
      <protection/>
    </xf>
    <xf numFmtId="0" fontId="10" fillId="0" borderId="13" xfId="65" applyFont="1" applyFill="1" applyBorder="1" applyAlignment="1">
      <alignment horizontal="center" vertical="distributed" textRotation="255"/>
      <protection/>
    </xf>
    <xf numFmtId="0" fontId="14" fillId="0" borderId="14" xfId="65" applyFont="1" applyFill="1" applyBorder="1" applyAlignment="1">
      <alignment horizontal="distributed" vertical="center"/>
      <protection/>
    </xf>
    <xf numFmtId="0" fontId="14" fillId="0" borderId="28" xfId="65" applyFont="1" applyFill="1" applyBorder="1" applyAlignment="1">
      <alignment horizontal="distributed" vertical="center"/>
      <protection/>
    </xf>
    <xf numFmtId="0" fontId="14" fillId="0" borderId="10" xfId="65" applyFont="1" applyFill="1" applyBorder="1" applyAlignment="1">
      <alignment horizontal="center" vertical="center"/>
      <protection/>
    </xf>
    <xf numFmtId="0" fontId="14" fillId="0" borderId="12" xfId="65" applyFont="1" applyFill="1" applyBorder="1" applyAlignment="1">
      <alignment horizontal="center" vertical="center"/>
      <protection/>
    </xf>
    <xf numFmtId="0" fontId="10" fillId="0" borderId="25" xfId="65" applyFont="1" applyFill="1" applyBorder="1" applyAlignment="1">
      <alignment horizontal="center" vertical="distributed" textRotation="255" wrapText="1"/>
      <protection/>
    </xf>
    <xf numFmtId="0" fontId="14" fillId="0" borderId="20" xfId="65" applyFont="1" applyFill="1" applyBorder="1" applyAlignment="1">
      <alignment horizontal="distributed" vertical="center"/>
      <protection/>
    </xf>
    <xf numFmtId="0" fontId="14" fillId="0" borderId="41" xfId="65" applyFont="1" applyFill="1" applyBorder="1" applyAlignment="1">
      <alignment horizontal="distributed" vertical="center"/>
      <protection/>
    </xf>
    <xf numFmtId="0" fontId="14" fillId="0" borderId="39" xfId="65" applyFont="1" applyFill="1" applyBorder="1" applyAlignment="1">
      <alignment horizontal="distributed" vertical="center"/>
      <protection/>
    </xf>
    <xf numFmtId="0" fontId="14" fillId="0" borderId="50" xfId="65" applyFont="1" applyFill="1" applyBorder="1" applyAlignment="1">
      <alignment horizontal="center" vertical="distributed" textRotation="255"/>
      <protection/>
    </xf>
    <xf numFmtId="0" fontId="14" fillId="0" borderId="42" xfId="65" applyFont="1" applyFill="1" applyBorder="1" applyAlignment="1">
      <alignment horizontal="distributed" vertical="center"/>
      <protection/>
    </xf>
    <xf numFmtId="0" fontId="6" fillId="0" borderId="0" xfId="65" applyFont="1" applyFill="1" applyBorder="1" applyAlignment="1">
      <alignment horizontal="right" vertical="center"/>
      <protection/>
    </xf>
    <xf numFmtId="0" fontId="43" fillId="0" borderId="0" xfId="65" applyFont="1" applyFill="1" applyAlignment="1">
      <alignment vertical="center"/>
      <protection/>
    </xf>
    <xf numFmtId="0" fontId="9" fillId="0" borderId="0" xfId="66" applyFont="1" applyFill="1">
      <alignment/>
      <protection/>
    </xf>
    <xf numFmtId="0" fontId="9" fillId="0" borderId="0" xfId="66" applyFont="1" applyFill="1" applyAlignment="1">
      <alignment vertical="center"/>
      <protection/>
    </xf>
    <xf numFmtId="0" fontId="41" fillId="0" borderId="0" xfId="65" applyFont="1" applyFill="1" applyAlignment="1">
      <alignment vertical="center"/>
      <protection/>
    </xf>
    <xf numFmtId="0" fontId="9" fillId="0" borderId="0" xfId="66" applyFont="1" applyFill="1" applyBorder="1">
      <alignment/>
      <protection/>
    </xf>
    <xf numFmtId="0" fontId="14" fillId="0" borderId="0" xfId="66" applyFont="1" applyFill="1" applyAlignment="1">
      <alignment horizontal="right" vertical="center"/>
      <protection/>
    </xf>
    <xf numFmtId="0" fontId="17" fillId="0" borderId="0" xfId="66" applyFont="1" applyFill="1" applyAlignment="1">
      <alignment horizontal="right" vertical="center"/>
      <protection/>
    </xf>
    <xf numFmtId="0" fontId="17" fillId="0" borderId="0" xfId="66" applyFont="1" applyFill="1">
      <alignment/>
      <protection/>
    </xf>
    <xf numFmtId="0" fontId="41" fillId="0" borderId="0" xfId="66" applyFont="1" applyFill="1" applyBorder="1">
      <alignment/>
      <protection/>
    </xf>
    <xf numFmtId="0" fontId="14" fillId="0" borderId="0" xfId="66" applyFont="1" applyFill="1" applyAlignment="1">
      <alignment horizontal="left" vertical="top" wrapText="1"/>
      <protection/>
    </xf>
    <xf numFmtId="189" fontId="17" fillId="0" borderId="0" xfId="66" applyNumberFormat="1" applyFont="1" applyFill="1" applyBorder="1" applyAlignment="1">
      <alignment vertical="center"/>
      <protection/>
    </xf>
    <xf numFmtId="0" fontId="17" fillId="0" borderId="0" xfId="66" applyFont="1" applyFill="1" applyBorder="1" applyAlignment="1">
      <alignment horizontal="center" vertical="center"/>
      <protection/>
    </xf>
    <xf numFmtId="190" fontId="17" fillId="0" borderId="38" xfId="66" applyNumberFormat="1" applyFont="1" applyFill="1" applyBorder="1" applyAlignment="1">
      <alignment vertical="center" shrinkToFit="1"/>
      <protection/>
    </xf>
    <xf numFmtId="190" fontId="17" fillId="0" borderId="26" xfId="66" applyNumberFormat="1" applyFont="1" applyFill="1" applyBorder="1" applyAlignment="1">
      <alignment vertical="center" shrinkToFit="1"/>
      <protection/>
    </xf>
    <xf numFmtId="190" fontId="17" fillId="0" borderId="26" xfId="66" applyNumberFormat="1" applyFont="1" applyFill="1" applyBorder="1" applyAlignment="1">
      <alignment horizontal="right" vertical="center" shrinkToFit="1"/>
      <protection/>
    </xf>
    <xf numFmtId="190" fontId="17" fillId="0" borderId="15" xfId="66" applyNumberFormat="1" applyFont="1" applyFill="1" applyBorder="1" applyAlignment="1">
      <alignment vertical="center" shrinkToFit="1"/>
      <protection/>
    </xf>
    <xf numFmtId="190" fontId="17" fillId="0" borderId="13" xfId="66" applyNumberFormat="1" applyFont="1" applyFill="1" applyBorder="1" applyAlignment="1">
      <alignment vertical="center" shrinkToFit="1"/>
      <protection/>
    </xf>
    <xf numFmtId="190" fontId="17" fillId="0" borderId="13" xfId="66" applyNumberFormat="1" applyFont="1" applyFill="1" applyBorder="1" applyAlignment="1">
      <alignment horizontal="right" vertical="center" shrinkToFit="1"/>
      <protection/>
    </xf>
    <xf numFmtId="0" fontId="14" fillId="0" borderId="14" xfId="66" applyFont="1" applyFill="1" applyBorder="1" applyAlignment="1">
      <alignment horizontal="distributed" vertical="center"/>
      <protection/>
    </xf>
    <xf numFmtId="0" fontId="9" fillId="0" borderId="0" xfId="66" applyFont="1" applyFill="1" applyAlignment="1">
      <alignment shrinkToFit="1"/>
      <protection/>
    </xf>
    <xf numFmtId="190" fontId="17" fillId="0" borderId="29" xfId="66" applyNumberFormat="1" applyFont="1" applyFill="1" applyBorder="1" applyAlignment="1">
      <alignment vertical="center" shrinkToFit="1"/>
      <protection/>
    </xf>
    <xf numFmtId="190" fontId="17" fillId="0" borderId="25" xfId="66" applyNumberFormat="1" applyFont="1" applyFill="1" applyBorder="1" applyAlignment="1">
      <alignment vertical="center" shrinkToFit="1"/>
      <protection/>
    </xf>
    <xf numFmtId="190" fontId="17" fillId="0" borderId="29" xfId="66" applyNumberFormat="1" applyFont="1" applyFill="1" applyBorder="1" applyAlignment="1">
      <alignment horizontal="right" vertical="center" shrinkToFit="1"/>
      <protection/>
    </xf>
    <xf numFmtId="190" fontId="17" fillId="0" borderId="25" xfId="66" applyNumberFormat="1" applyFont="1" applyFill="1" applyBorder="1" applyAlignment="1">
      <alignment horizontal="right" vertical="center" shrinkToFit="1"/>
      <protection/>
    </xf>
    <xf numFmtId="0" fontId="14" fillId="0" borderId="18" xfId="66" applyFont="1" applyFill="1" applyBorder="1" applyAlignment="1">
      <alignment horizontal="distributed" vertical="center"/>
      <protection/>
    </xf>
    <xf numFmtId="190" fontId="1" fillId="0" borderId="12" xfId="66" applyNumberFormat="1" applyFont="1" applyFill="1" applyBorder="1" applyAlignment="1">
      <alignment vertical="center" shrinkToFit="1"/>
      <protection/>
    </xf>
    <xf numFmtId="190" fontId="1" fillId="0" borderId="11" xfId="66" applyNumberFormat="1" applyFont="1" applyFill="1" applyBorder="1" applyAlignment="1">
      <alignment vertical="center" shrinkToFit="1"/>
      <protection/>
    </xf>
    <xf numFmtId="0" fontId="14" fillId="0" borderId="10" xfId="66" applyFont="1" applyFill="1" applyBorder="1" applyAlignment="1">
      <alignment horizontal="distributed" vertical="center"/>
      <protection/>
    </xf>
    <xf numFmtId="0" fontId="14" fillId="0" borderId="12" xfId="66" applyFont="1" applyFill="1" applyBorder="1" applyAlignment="1">
      <alignment horizontal="center" vertical="distributed" textRotation="255"/>
      <protection/>
    </xf>
    <xf numFmtId="0" fontId="14" fillId="0" borderId="11" xfId="66" applyFont="1" applyFill="1" applyBorder="1" applyAlignment="1">
      <alignment horizontal="center" vertical="distributed" textRotation="255"/>
      <protection/>
    </xf>
    <xf numFmtId="0" fontId="18" fillId="0" borderId="11" xfId="66" applyFont="1" applyFill="1" applyBorder="1" applyAlignment="1">
      <alignment horizontal="center" vertical="distributed" textRotation="255"/>
      <protection/>
    </xf>
    <xf numFmtId="0" fontId="14" fillId="0" borderId="11" xfId="66" applyFont="1" applyFill="1" applyBorder="1" applyAlignment="1">
      <alignment horizontal="center" vertical="center" textRotation="255" wrapText="1"/>
      <protection/>
    </xf>
    <xf numFmtId="0" fontId="43" fillId="0" borderId="11" xfId="66" applyFont="1" applyFill="1" applyBorder="1" applyAlignment="1">
      <alignment horizontal="center" vertical="distributed" textRotation="255"/>
      <protection/>
    </xf>
    <xf numFmtId="0" fontId="14" fillId="0" borderId="10" xfId="66" applyFont="1" applyFill="1" applyBorder="1" applyAlignment="1">
      <alignment horizontal="distributed" vertical="center"/>
      <protection/>
    </xf>
    <xf numFmtId="0" fontId="14" fillId="0" borderId="11" xfId="65" applyFont="1" applyFill="1" applyBorder="1" applyAlignment="1">
      <alignment horizontal="distributed" vertical="center"/>
      <protection/>
    </xf>
    <xf numFmtId="0" fontId="14" fillId="0" borderId="11" xfId="66" applyFont="1" applyFill="1" applyBorder="1" applyAlignment="1">
      <alignment horizontal="center" vertical="distributed" textRotation="255" wrapText="1"/>
      <protection/>
    </xf>
    <xf numFmtId="0" fontId="14" fillId="0" borderId="11" xfId="66" applyFont="1" applyFill="1" applyBorder="1" applyAlignment="1">
      <alignment horizontal="distributed" vertical="center"/>
      <protection/>
    </xf>
    <xf numFmtId="0" fontId="14" fillId="0" borderId="11" xfId="66" applyFont="1" applyFill="1" applyBorder="1" applyAlignment="1">
      <alignment horizontal="center" vertical="center"/>
      <protection/>
    </xf>
    <xf numFmtId="0" fontId="14" fillId="0" borderId="11" xfId="66" applyFont="1" applyFill="1" applyBorder="1" applyAlignment="1">
      <alignment horizontal="center" vertical="center"/>
      <protection/>
    </xf>
    <xf numFmtId="0" fontId="43" fillId="0" borderId="41" xfId="66" applyFont="1" applyFill="1" applyBorder="1" applyAlignment="1">
      <alignment horizontal="distributed" vertical="center"/>
      <protection/>
    </xf>
    <xf numFmtId="0" fontId="43" fillId="0" borderId="40" xfId="66" applyFont="1" applyFill="1" applyBorder="1" applyAlignment="1">
      <alignment horizontal="distributed" vertical="center"/>
      <protection/>
    </xf>
    <xf numFmtId="0" fontId="14" fillId="0" borderId="40" xfId="66" applyFont="1" applyFill="1" applyBorder="1" applyAlignment="1">
      <alignment horizontal="distributed" vertical="center"/>
      <protection/>
    </xf>
    <xf numFmtId="0" fontId="14" fillId="0" borderId="40" xfId="66" applyFont="1" applyFill="1" applyBorder="1" applyAlignment="1">
      <alignment horizontal="center" vertical="distributed" textRotation="255"/>
      <protection/>
    </xf>
    <xf numFmtId="0" fontId="14" fillId="0" borderId="39" xfId="66" applyFont="1" applyFill="1" applyBorder="1" applyAlignment="1">
      <alignment horizontal="distributed" vertical="center"/>
      <protection/>
    </xf>
    <xf numFmtId="0" fontId="6" fillId="0" borderId="0" xfId="66" applyFont="1" applyFill="1" applyBorder="1" applyAlignment="1">
      <alignment horizontal="right" vertical="center"/>
      <protection/>
    </xf>
    <xf numFmtId="0" fontId="43" fillId="0" borderId="0" xfId="66" applyFont="1" applyFill="1">
      <alignment/>
      <protection/>
    </xf>
    <xf numFmtId="0" fontId="43" fillId="0" borderId="0" xfId="66" applyFont="1" applyFill="1" applyAlignment="1">
      <alignment vertical="center"/>
      <protection/>
    </xf>
    <xf numFmtId="0" fontId="45" fillId="0" borderId="0" xfId="0" applyFont="1" applyFill="1" applyAlignment="1">
      <alignment horizontal="right" vertical="center"/>
    </xf>
    <xf numFmtId="0" fontId="45" fillId="0" borderId="0" xfId="0" applyFont="1" applyFill="1" applyAlignment="1">
      <alignment vertical="center"/>
    </xf>
    <xf numFmtId="0" fontId="1" fillId="0" borderId="0" xfId="0" applyFont="1" applyFill="1" applyBorder="1" applyAlignment="1">
      <alignment vertical="center"/>
    </xf>
    <xf numFmtId="0" fontId="46" fillId="0" borderId="0" xfId="0" applyFont="1" applyFill="1" applyBorder="1" applyAlignment="1">
      <alignment horizontal="center" vertical="center"/>
    </xf>
    <xf numFmtId="0" fontId="1" fillId="0" borderId="37" xfId="0" applyFont="1" applyFill="1" applyBorder="1" applyAlignment="1">
      <alignment vertical="center"/>
    </xf>
    <xf numFmtId="0" fontId="1" fillId="0" borderId="26" xfId="0" applyFont="1" applyFill="1" applyBorder="1" applyAlignment="1">
      <alignment vertical="center"/>
    </xf>
    <xf numFmtId="0" fontId="1" fillId="0" borderId="38" xfId="0" applyFont="1" applyFill="1" applyBorder="1" applyAlignment="1">
      <alignment vertical="center"/>
    </xf>
    <xf numFmtId="0" fontId="1" fillId="0" borderId="19" xfId="0" applyFont="1" applyFill="1" applyBorder="1" applyAlignment="1">
      <alignment vertical="center"/>
    </xf>
    <xf numFmtId="0" fontId="46" fillId="0" borderId="37" xfId="0" applyFont="1" applyFill="1" applyBorder="1" applyAlignment="1">
      <alignment horizontal="center"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17" fillId="0" borderId="15" xfId="0" applyFont="1" applyFill="1" applyBorder="1" applyAlignment="1">
      <alignment vertical="center"/>
    </xf>
    <xf numFmtId="0" fontId="17" fillId="0" borderId="14" xfId="0" applyFont="1" applyFill="1" applyBorder="1" applyAlignment="1">
      <alignment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190" fontId="17" fillId="0" borderId="15" xfId="51" applyNumberFormat="1" applyFont="1" applyFill="1" applyBorder="1" applyAlignment="1">
      <alignment vertical="center"/>
    </xf>
    <xf numFmtId="190" fontId="17" fillId="0" borderId="13" xfId="51" applyNumberFormat="1" applyFont="1" applyFill="1" applyBorder="1" applyAlignment="1">
      <alignment vertical="center"/>
    </xf>
    <xf numFmtId="49" fontId="14" fillId="0" borderId="14" xfId="0" applyNumberFormat="1" applyFont="1" applyFill="1" applyBorder="1" applyAlignment="1">
      <alignment horizontal="center" vertical="center"/>
    </xf>
    <xf numFmtId="190" fontId="17" fillId="0" borderId="15" xfId="51" applyNumberFormat="1" applyFont="1" applyFill="1" applyBorder="1" applyAlignment="1" applyProtection="1">
      <alignment vertical="center"/>
      <protection/>
    </xf>
    <xf numFmtId="3" fontId="17" fillId="0" borderId="15" xfId="51" applyNumberFormat="1" applyFont="1" applyFill="1" applyBorder="1" applyAlignment="1">
      <alignment vertical="center"/>
    </xf>
    <xf numFmtId="191" fontId="17" fillId="0" borderId="13" xfId="51" applyNumberFormat="1" applyFont="1" applyFill="1" applyBorder="1" applyAlignment="1">
      <alignment vertical="center"/>
    </xf>
    <xf numFmtId="191" fontId="17" fillId="0" borderId="15" xfId="51" applyNumberFormat="1" applyFont="1" applyFill="1" applyBorder="1" applyAlignment="1">
      <alignment vertical="center"/>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41" xfId="0" applyFont="1" applyFill="1" applyBorder="1" applyAlignment="1">
      <alignment horizontal="center" vertical="center" wrapText="1"/>
    </xf>
    <xf numFmtId="0" fontId="14" fillId="0" borderId="40" xfId="0" applyFont="1" applyFill="1" applyBorder="1" applyAlignment="1">
      <alignment horizontal="distributed" vertical="center"/>
    </xf>
    <xf numFmtId="0" fontId="14" fillId="0" borderId="40" xfId="0" applyFont="1" applyFill="1" applyBorder="1" applyAlignment="1">
      <alignment horizontal="center" vertical="center" wrapText="1"/>
    </xf>
    <xf numFmtId="0" fontId="14" fillId="0" borderId="39" xfId="0" applyFont="1" applyFill="1" applyBorder="1" applyAlignment="1">
      <alignment horizontal="center" vertical="center"/>
    </xf>
    <xf numFmtId="0" fontId="43" fillId="0" borderId="0" xfId="0" applyFont="1" applyFill="1" applyAlignment="1">
      <alignment vertical="center"/>
    </xf>
    <xf numFmtId="0" fontId="9" fillId="0" borderId="0" xfId="67" applyFont="1" applyFill="1">
      <alignment/>
      <protection/>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Alignment="1">
      <alignment horizontal="left" vertical="top" wrapText="1"/>
    </xf>
    <xf numFmtId="0" fontId="14" fillId="0" borderId="0" xfId="67" applyFont="1" applyFill="1" applyAlignment="1">
      <alignment horizontal="right" vertical="center"/>
      <protection/>
    </xf>
    <xf numFmtId="0" fontId="17" fillId="0" borderId="0" xfId="67" applyFont="1" applyFill="1" applyAlignment="1">
      <alignment horizontal="right" vertical="center"/>
      <protection/>
    </xf>
    <xf numFmtId="0" fontId="17" fillId="0" borderId="0" xfId="67" applyFont="1" applyFill="1">
      <alignment/>
      <protection/>
    </xf>
    <xf numFmtId="190" fontId="9" fillId="0" borderId="38" xfId="51" applyNumberFormat="1" applyFont="1" applyFill="1" applyBorder="1" applyAlignment="1">
      <alignment vertical="center"/>
    </xf>
    <xf numFmtId="190" fontId="9" fillId="0" borderId="26" xfId="51" applyNumberFormat="1" applyFont="1" applyFill="1" applyBorder="1" applyAlignment="1">
      <alignment vertical="center"/>
    </xf>
    <xf numFmtId="190" fontId="0" fillId="0" borderId="26" xfId="51" applyNumberFormat="1" applyFont="1" applyFill="1" applyBorder="1" applyAlignment="1">
      <alignment vertical="center"/>
    </xf>
    <xf numFmtId="0" fontId="10" fillId="0" borderId="26" xfId="67" applyFont="1" applyFill="1" applyBorder="1" applyAlignment="1">
      <alignment horizontal="distributed" vertical="center"/>
      <protection/>
    </xf>
    <xf numFmtId="0" fontId="10" fillId="0" borderId="19" xfId="67" applyFont="1" applyFill="1" applyBorder="1" applyAlignment="1">
      <alignment horizontal="distributed" vertical="center" wrapText="1"/>
      <protection/>
    </xf>
    <xf numFmtId="190" fontId="1" fillId="0" borderId="13" xfId="51" applyNumberFormat="1" applyFont="1" applyFill="1" applyBorder="1" applyAlignment="1">
      <alignment vertical="center"/>
    </xf>
    <xf numFmtId="0" fontId="14" fillId="0" borderId="0" xfId="67" applyFont="1" applyFill="1" applyBorder="1" applyAlignment="1">
      <alignment horizontal="distributed" vertical="center"/>
      <protection/>
    </xf>
    <xf numFmtId="190" fontId="17" fillId="0" borderId="12" xfId="51" applyNumberFormat="1" applyFont="1" applyFill="1" applyBorder="1" applyAlignment="1">
      <alignment vertical="center"/>
    </xf>
    <xf numFmtId="190" fontId="17" fillId="0" borderId="11" xfId="51" applyNumberFormat="1" applyFont="1" applyFill="1" applyBorder="1" applyAlignment="1">
      <alignment vertical="center"/>
    </xf>
    <xf numFmtId="190" fontId="1" fillId="0" borderId="11" xfId="51" applyNumberFormat="1" applyFont="1" applyFill="1" applyBorder="1" applyAlignment="1">
      <alignment vertical="center"/>
    </xf>
    <xf numFmtId="0" fontId="14" fillId="0" borderId="10" xfId="67" applyFont="1" applyFill="1" applyBorder="1" applyAlignment="1">
      <alignment horizontal="distributed" vertical="center"/>
      <protection/>
    </xf>
    <xf numFmtId="0" fontId="14" fillId="0" borderId="28" xfId="67" applyFont="1" applyFill="1" applyBorder="1" applyAlignment="1">
      <alignment horizontal="distributed" vertical="center"/>
      <protection/>
    </xf>
    <xf numFmtId="0" fontId="14" fillId="0" borderId="28" xfId="67" applyFont="1" applyFill="1" applyBorder="1" applyAlignment="1">
      <alignment horizontal="distributed" vertical="center" wrapText="1"/>
      <protection/>
    </xf>
    <xf numFmtId="0" fontId="14" fillId="0" borderId="0" xfId="67" applyFont="1" applyFill="1" applyBorder="1" applyAlignment="1">
      <alignment horizontal="distributed" vertical="center"/>
      <protection/>
    </xf>
    <xf numFmtId="0" fontId="14" fillId="0" borderId="0" xfId="67" applyFont="1" applyFill="1" applyBorder="1" applyAlignment="1">
      <alignment horizontal="left" vertical="center" textRotation="255" shrinkToFit="1"/>
      <protection/>
    </xf>
    <xf numFmtId="0" fontId="14" fillId="0" borderId="0" xfId="67" applyFont="1" applyFill="1" applyBorder="1" applyAlignment="1">
      <alignment horizontal="left" vertical="center" textRotation="255" wrapText="1" shrinkToFit="1"/>
      <protection/>
    </xf>
    <xf numFmtId="190" fontId="1" fillId="0" borderId="12" xfId="51" applyNumberFormat="1" applyFont="1" applyFill="1" applyBorder="1" applyAlignment="1">
      <alignment vertical="center"/>
    </xf>
    <xf numFmtId="0" fontId="14" fillId="0" borderId="11" xfId="67" applyFont="1" applyFill="1" applyBorder="1" applyAlignment="1">
      <alignment horizontal="distributed" vertical="center"/>
      <protection/>
    </xf>
    <xf numFmtId="0" fontId="14" fillId="0" borderId="41" xfId="67" applyFont="1" applyFill="1" applyBorder="1" applyAlignment="1">
      <alignment horizontal="center" vertical="center"/>
      <protection/>
    </xf>
    <xf numFmtId="0" fontId="14" fillId="0" borderId="40" xfId="67" applyFont="1" applyFill="1" applyBorder="1" applyAlignment="1">
      <alignment horizontal="center" vertical="center" wrapText="1"/>
      <protection/>
    </xf>
    <xf numFmtId="0" fontId="14" fillId="0" borderId="40" xfId="67" applyFont="1" applyFill="1" applyBorder="1" applyAlignment="1">
      <alignment horizontal="center" vertical="center"/>
      <protection/>
    </xf>
    <xf numFmtId="0" fontId="14" fillId="0" borderId="40" xfId="67" applyFont="1" applyFill="1" applyBorder="1" applyAlignment="1">
      <alignment horizontal="center" vertical="center"/>
      <protection/>
    </xf>
    <xf numFmtId="0" fontId="14" fillId="0" borderId="39" xfId="67" applyFont="1" applyFill="1" applyBorder="1" applyAlignment="1">
      <alignment horizontal="center" vertical="center"/>
      <protection/>
    </xf>
    <xf numFmtId="0" fontId="14" fillId="0" borderId="0" xfId="67" applyFont="1" applyFill="1" applyBorder="1" applyAlignment="1">
      <alignment horizontal="right" vertical="center"/>
      <protection/>
    </xf>
    <xf numFmtId="0" fontId="1" fillId="0" borderId="0" xfId="67" applyFont="1" applyFill="1">
      <alignment/>
      <protection/>
    </xf>
    <xf numFmtId="0" fontId="5" fillId="0" borderId="0" xfId="67" applyFont="1" applyFill="1" applyAlignment="1">
      <alignment vertical="center"/>
      <protection/>
    </xf>
    <xf numFmtId="0" fontId="9" fillId="0" borderId="0" xfId="68" applyFont="1" applyFill="1">
      <alignment/>
      <protection/>
    </xf>
    <xf numFmtId="0" fontId="17" fillId="0" borderId="0" xfId="68" applyFont="1" applyFill="1">
      <alignment/>
      <protection/>
    </xf>
    <xf numFmtId="0" fontId="15" fillId="0" borderId="0" xfId="68" applyFont="1" applyFill="1" applyAlignment="1">
      <alignment horizontal="right" vertical="top"/>
      <protection/>
    </xf>
    <xf numFmtId="0" fontId="17" fillId="0" borderId="0" xfId="68" applyFont="1" applyFill="1" applyAlignment="1">
      <alignment horizontal="left" vertical="center"/>
      <protection/>
    </xf>
    <xf numFmtId="0" fontId="14" fillId="0" borderId="0" xfId="68" applyFont="1" applyFill="1" applyAlignment="1">
      <alignment horizontal="left" vertical="center"/>
      <protection/>
    </xf>
    <xf numFmtId="0" fontId="14" fillId="0" borderId="0" xfId="68" applyFont="1" applyFill="1">
      <alignment/>
      <protection/>
    </xf>
    <xf numFmtId="190" fontId="15" fillId="0" borderId="38" xfId="68" applyNumberFormat="1" applyFont="1" applyFill="1" applyBorder="1" applyAlignment="1">
      <alignment vertical="top"/>
      <protection/>
    </xf>
    <xf numFmtId="190" fontId="15" fillId="0" borderId="26" xfId="68" applyNumberFormat="1" applyFont="1" applyFill="1" applyBorder="1" applyAlignment="1">
      <alignment vertical="top"/>
      <protection/>
    </xf>
    <xf numFmtId="190" fontId="15" fillId="0" borderId="19" xfId="68" applyNumberFormat="1" applyFont="1" applyFill="1" applyBorder="1" applyAlignment="1">
      <alignment vertical="top"/>
      <protection/>
    </xf>
    <xf numFmtId="190" fontId="16" fillId="0" borderId="26" xfId="68" applyNumberFormat="1" applyFont="1" applyFill="1" applyBorder="1" applyAlignment="1">
      <alignment vertical="top"/>
      <protection/>
    </xf>
    <xf numFmtId="0" fontId="15" fillId="0" borderId="37" xfId="68" applyFont="1" applyFill="1" applyBorder="1" applyAlignment="1">
      <alignment horizontal="distributed" vertical="top"/>
      <protection/>
    </xf>
    <xf numFmtId="0" fontId="16" fillId="0" borderId="37" xfId="68" applyFont="1" applyFill="1" applyBorder="1" applyAlignment="1">
      <alignment vertical="top"/>
      <protection/>
    </xf>
    <xf numFmtId="190" fontId="15" fillId="0" borderId="15" xfId="68" applyNumberFormat="1" applyFont="1" applyFill="1" applyBorder="1" applyAlignment="1">
      <alignment vertical="top"/>
      <protection/>
    </xf>
    <xf numFmtId="190" fontId="15" fillId="0" borderId="13" xfId="68" applyNumberFormat="1" applyFont="1" applyFill="1" applyBorder="1" applyAlignment="1">
      <alignment vertical="top"/>
      <protection/>
    </xf>
    <xf numFmtId="190" fontId="15" fillId="0" borderId="14" xfId="68" applyNumberFormat="1" applyFont="1" applyFill="1" applyBorder="1" applyAlignment="1">
      <alignment vertical="top"/>
      <protection/>
    </xf>
    <xf numFmtId="190" fontId="16" fillId="0" borderId="13" xfId="68" applyNumberFormat="1" applyFont="1" applyFill="1" applyBorder="1" applyAlignment="1">
      <alignment vertical="top"/>
      <protection/>
    </xf>
    <xf numFmtId="0" fontId="15" fillId="0" borderId="0" xfId="68" applyFont="1" applyFill="1" applyBorder="1" applyAlignment="1">
      <alignment horizontal="distributed" vertical="top"/>
      <protection/>
    </xf>
    <xf numFmtId="0" fontId="16" fillId="0" borderId="0" xfId="68" applyFont="1" applyFill="1" applyBorder="1" applyAlignment="1">
      <alignment vertical="top"/>
      <protection/>
    </xf>
    <xf numFmtId="190" fontId="16" fillId="0" borderId="15" xfId="68" applyNumberFormat="1" applyFont="1" applyFill="1" applyBorder="1" applyAlignment="1">
      <alignment vertical="top"/>
      <protection/>
    </xf>
    <xf numFmtId="190" fontId="16" fillId="0" borderId="14" xfId="68" applyNumberFormat="1" applyFont="1" applyFill="1" applyBorder="1" applyAlignment="1">
      <alignment vertical="top"/>
      <protection/>
    </xf>
    <xf numFmtId="0" fontId="16" fillId="0" borderId="0" xfId="68" applyFont="1" applyFill="1" applyBorder="1" applyAlignment="1">
      <alignment horizontal="distributed" vertical="top"/>
      <protection/>
    </xf>
    <xf numFmtId="0" fontId="15" fillId="0" borderId="0" xfId="68" applyFont="1" applyFill="1" applyBorder="1" applyAlignment="1">
      <alignment horizontal="distributed" vertical="top"/>
      <protection/>
    </xf>
    <xf numFmtId="190" fontId="15" fillId="0" borderId="15" xfId="68" applyNumberFormat="1" applyFont="1" applyFill="1" applyBorder="1" applyAlignment="1">
      <alignment horizontal="right" vertical="top"/>
      <protection/>
    </xf>
    <xf numFmtId="190" fontId="15" fillId="0" borderId="13" xfId="68" applyNumberFormat="1" applyFont="1" applyFill="1" applyBorder="1" applyAlignment="1">
      <alignment horizontal="right" vertical="top"/>
      <protection/>
    </xf>
    <xf numFmtId="0" fontId="9" fillId="0" borderId="0" xfId="68" applyFont="1" applyFill="1" applyBorder="1">
      <alignment/>
      <protection/>
    </xf>
    <xf numFmtId="0" fontId="17" fillId="0" borderId="0" xfId="68" applyFont="1" applyFill="1" applyBorder="1">
      <alignment/>
      <protection/>
    </xf>
    <xf numFmtId="0" fontId="6" fillId="0" borderId="0" xfId="68" applyFont="1" applyFill="1" applyBorder="1">
      <alignment/>
      <protection/>
    </xf>
    <xf numFmtId="0" fontId="14" fillId="0" borderId="0" xfId="68" applyFont="1" applyFill="1" applyBorder="1">
      <alignment/>
      <protection/>
    </xf>
    <xf numFmtId="0" fontId="14" fillId="0" borderId="15" xfId="68" applyFont="1" applyFill="1" applyBorder="1">
      <alignment/>
      <protection/>
    </xf>
    <xf numFmtId="0" fontId="14" fillId="0" borderId="25" xfId="68" applyFont="1" applyFill="1" applyBorder="1" applyAlignment="1">
      <alignment horizontal="center" vertical="center"/>
      <protection/>
    </xf>
    <xf numFmtId="0" fontId="14" fillId="0" borderId="13" xfId="68" applyFont="1" applyFill="1" applyBorder="1" applyAlignment="1">
      <alignment horizontal="center" vertical="center"/>
      <protection/>
    </xf>
    <xf numFmtId="0" fontId="14" fillId="0" borderId="15" xfId="68" applyFont="1" applyFill="1" applyBorder="1" applyAlignment="1">
      <alignment horizontal="center" vertical="center"/>
      <protection/>
    </xf>
    <xf numFmtId="0" fontId="14" fillId="0" borderId="14" xfId="68" applyFont="1" applyFill="1" applyBorder="1" applyAlignment="1">
      <alignment horizontal="center" vertical="center"/>
      <protection/>
    </xf>
    <xf numFmtId="0" fontId="14" fillId="0" borderId="0" xfId="68" applyFont="1" applyFill="1" applyBorder="1" applyAlignment="1">
      <alignment horizontal="center" vertical="center"/>
      <protection/>
    </xf>
    <xf numFmtId="0" fontId="14" fillId="0" borderId="29" xfId="68" applyFont="1" applyFill="1" applyBorder="1" applyAlignment="1">
      <alignment horizontal="center" vertical="center"/>
      <protection/>
    </xf>
    <xf numFmtId="0" fontId="15" fillId="0" borderId="0" xfId="68" applyFont="1" applyFill="1" applyBorder="1" applyAlignment="1">
      <alignment horizontal="center" vertical="center"/>
      <protection/>
    </xf>
    <xf numFmtId="0" fontId="10" fillId="0" borderId="0" xfId="68" applyFont="1" applyFill="1">
      <alignment/>
      <protection/>
    </xf>
    <xf numFmtId="0" fontId="15" fillId="0" borderId="0" xfId="68" applyFont="1" applyFill="1">
      <alignment/>
      <protection/>
    </xf>
    <xf numFmtId="0" fontId="15" fillId="0" borderId="12" xfId="68" applyFont="1" applyFill="1" applyBorder="1" applyAlignment="1">
      <alignment horizontal="center" vertical="center"/>
      <protection/>
    </xf>
    <xf numFmtId="0" fontId="15" fillId="0" borderId="11" xfId="68" applyFont="1" applyFill="1" applyBorder="1" applyAlignment="1">
      <alignment horizontal="center" vertical="center"/>
      <protection/>
    </xf>
    <xf numFmtId="0" fontId="15" fillId="0" borderId="10" xfId="68" applyFont="1" applyFill="1" applyBorder="1" applyAlignment="1">
      <alignment horizontal="center" vertical="center"/>
      <protection/>
    </xf>
    <xf numFmtId="0" fontId="15" fillId="0" borderId="11" xfId="68" applyFont="1" applyFill="1" applyBorder="1" applyAlignment="1">
      <alignment horizontal="center" vertical="center"/>
      <protection/>
    </xf>
    <xf numFmtId="0" fontId="15" fillId="0" borderId="10" xfId="68" applyFont="1" applyFill="1" applyBorder="1" applyAlignment="1">
      <alignment horizontal="center" vertical="center"/>
      <protection/>
    </xf>
    <xf numFmtId="0" fontId="6" fillId="0" borderId="0" xfId="68" applyFont="1" applyFill="1">
      <alignment/>
      <protection/>
    </xf>
    <xf numFmtId="0" fontId="0" fillId="0" borderId="47" xfId="0" applyBorder="1" applyAlignment="1">
      <alignment horizontal="distributed" vertical="center"/>
    </xf>
    <xf numFmtId="0" fontId="15" fillId="0" borderId="47" xfId="68" applyFont="1" applyFill="1" applyBorder="1" applyAlignment="1">
      <alignment horizontal="distributed" vertical="center"/>
      <protection/>
    </xf>
    <xf numFmtId="0" fontId="15" fillId="0" borderId="16" xfId="68" applyFont="1" applyFill="1" applyBorder="1" applyAlignment="1">
      <alignment horizontal="distributed" vertical="center"/>
      <protection/>
    </xf>
    <xf numFmtId="0" fontId="0" fillId="0" borderId="21" xfId="0" applyBorder="1" applyAlignment="1">
      <alignment horizontal="distributed" vertical="center"/>
    </xf>
    <xf numFmtId="0" fontId="10" fillId="0" borderId="47" xfId="0" applyFont="1" applyBorder="1" applyAlignment="1">
      <alignment horizontal="distributed" vertical="center"/>
    </xf>
    <xf numFmtId="0" fontId="15" fillId="0" borderId="47" xfId="68" applyFont="1" applyFill="1" applyBorder="1" applyAlignment="1">
      <alignment horizontal="distributed" vertical="center" wrapText="1"/>
      <protection/>
    </xf>
    <xf numFmtId="0" fontId="15" fillId="0" borderId="16" xfId="68" applyFont="1" applyFill="1" applyBorder="1" applyAlignment="1">
      <alignment horizontal="distributed" vertical="center" wrapText="1"/>
      <protection/>
    </xf>
    <xf numFmtId="0" fontId="15" fillId="0" borderId="21" xfId="68" applyFont="1" applyFill="1" applyBorder="1" applyAlignment="1">
      <alignment horizontal="distributed" vertical="center" wrapText="1"/>
      <protection/>
    </xf>
    <xf numFmtId="0" fontId="0" fillId="0" borderId="10" xfId="0" applyBorder="1" applyAlignment="1">
      <alignment horizontal="distributed" vertical="center"/>
    </xf>
    <xf numFmtId="0" fontId="0" fillId="0" borderId="28" xfId="0" applyBorder="1" applyAlignment="1">
      <alignment horizontal="distributed" vertical="center"/>
    </xf>
    <xf numFmtId="0" fontId="15" fillId="0" borderId="12" xfId="68" applyFont="1" applyFill="1" applyBorder="1" applyAlignment="1">
      <alignment horizontal="distributed" vertical="center"/>
      <protection/>
    </xf>
    <xf numFmtId="0" fontId="15" fillId="0" borderId="21" xfId="68" applyFont="1" applyFill="1" applyBorder="1" applyAlignment="1">
      <alignment horizontal="distributed" vertical="center"/>
      <protection/>
    </xf>
    <xf numFmtId="0" fontId="0" fillId="0" borderId="36" xfId="0" applyBorder="1" applyAlignment="1">
      <alignment horizontal="distributed" vertical="center"/>
    </xf>
    <xf numFmtId="0" fontId="15" fillId="0" borderId="36" xfId="68" applyFont="1" applyFill="1" applyBorder="1" applyAlignment="1">
      <alignment horizontal="distributed" vertical="center"/>
      <protection/>
    </xf>
    <xf numFmtId="0" fontId="15" fillId="0" borderId="29" xfId="68" applyFont="1" applyFill="1" applyBorder="1" applyAlignment="1">
      <alignment horizontal="distributed" vertical="center"/>
      <protection/>
    </xf>
    <xf numFmtId="0" fontId="0" fillId="0" borderId="18" xfId="0" applyBorder="1" applyAlignment="1">
      <alignment horizontal="distributed" vertical="center"/>
    </xf>
    <xf numFmtId="0" fontId="10" fillId="0" borderId="0" xfId="0" applyFont="1" applyAlignment="1">
      <alignment horizontal="distributed" vertical="center"/>
    </xf>
    <xf numFmtId="0" fontId="0" fillId="0" borderId="14" xfId="0" applyBorder="1" applyAlignment="1">
      <alignment horizontal="distributed" vertical="center"/>
    </xf>
    <xf numFmtId="0" fontId="15" fillId="0" borderId="0" xfId="68" applyFont="1" applyFill="1" applyBorder="1" applyAlignment="1">
      <alignment horizontal="distributed" vertical="center"/>
      <protection/>
    </xf>
    <xf numFmtId="0" fontId="15" fillId="0" borderId="36" xfId="68" applyFont="1" applyFill="1" applyBorder="1" applyAlignment="1">
      <alignment horizontal="distributed" vertical="center" wrapText="1"/>
      <protection/>
    </xf>
    <xf numFmtId="0" fontId="15" fillId="0" borderId="29" xfId="68" applyFont="1" applyFill="1" applyBorder="1" applyAlignment="1">
      <alignment horizontal="distributed" vertical="center" wrapText="1"/>
      <protection/>
    </xf>
    <xf numFmtId="0" fontId="15" fillId="0" borderId="18" xfId="68" applyFont="1" applyFill="1" applyBorder="1" applyAlignment="1">
      <alignment horizontal="distributed" vertical="center" wrapText="1"/>
      <protection/>
    </xf>
    <xf numFmtId="0" fontId="15" fillId="0" borderId="10" xfId="68" applyFont="1" applyFill="1" applyBorder="1" applyAlignment="1">
      <alignment horizontal="distributed" vertical="center"/>
      <protection/>
    </xf>
    <xf numFmtId="0" fontId="15" fillId="0" borderId="28" xfId="68" applyFont="1" applyFill="1" applyBorder="1" applyAlignment="1">
      <alignment horizontal="distributed" vertical="center"/>
      <protection/>
    </xf>
    <xf numFmtId="0" fontId="15" fillId="0" borderId="14" xfId="68" applyFont="1" applyFill="1" applyBorder="1" applyAlignment="1">
      <alignment horizontal="distributed" vertical="center"/>
      <protection/>
    </xf>
    <xf numFmtId="0" fontId="15" fillId="0" borderId="15" xfId="68" applyFont="1" applyFill="1" applyBorder="1" applyAlignment="1">
      <alignment horizontal="distributed" vertical="center"/>
      <protection/>
    </xf>
    <xf numFmtId="0" fontId="0" fillId="0" borderId="47" xfId="0" applyBorder="1" applyAlignment="1">
      <alignment horizontal="distributed" vertical="center"/>
    </xf>
    <xf numFmtId="0" fontId="15" fillId="0" borderId="28" xfId="68" applyFont="1" applyFill="1" applyBorder="1" applyAlignment="1">
      <alignment horizontal="distributed" vertical="distributed"/>
      <protection/>
    </xf>
    <xf numFmtId="0" fontId="0" fillId="0" borderId="46" xfId="0" applyBorder="1" applyAlignment="1">
      <alignment horizontal="distributed" vertical="center"/>
    </xf>
    <xf numFmtId="0" fontId="15" fillId="0" borderId="46" xfId="68" applyFont="1" applyFill="1" applyBorder="1" applyAlignment="1">
      <alignment horizontal="distributed" vertical="center"/>
      <protection/>
    </xf>
    <xf numFmtId="0" fontId="15" fillId="0" borderId="49" xfId="68" applyFont="1" applyFill="1" applyBorder="1" applyAlignment="1">
      <alignment horizontal="distributed" vertical="center"/>
      <protection/>
    </xf>
    <xf numFmtId="0" fontId="10" fillId="0" borderId="46" xfId="0" applyFont="1" applyBorder="1" applyAlignment="1">
      <alignment horizontal="distributed" vertical="center"/>
    </xf>
    <xf numFmtId="0" fontId="0" fillId="0" borderId="42" xfId="0" applyBorder="1" applyAlignment="1">
      <alignment horizontal="distributed" vertical="center"/>
    </xf>
    <xf numFmtId="0" fontId="16" fillId="0" borderId="20" xfId="68" applyFont="1" applyFill="1" applyBorder="1" applyAlignment="1">
      <alignment horizontal="center" vertical="center"/>
      <protection/>
    </xf>
    <xf numFmtId="0" fontId="15" fillId="0" borderId="41" xfId="68" applyFont="1" applyFill="1" applyBorder="1" applyAlignment="1">
      <alignment horizontal="center" vertical="center"/>
      <protection/>
    </xf>
    <xf numFmtId="0" fontId="15" fillId="0" borderId="42" xfId="68" applyFont="1" applyFill="1" applyBorder="1" applyAlignment="1">
      <alignment horizontal="distributed" vertical="center"/>
      <protection/>
    </xf>
    <xf numFmtId="0" fontId="15" fillId="0" borderId="40" xfId="68" applyFont="1" applyFill="1" applyBorder="1" applyAlignment="1">
      <alignment horizontal="center" vertical="center"/>
      <protection/>
    </xf>
    <xf numFmtId="0" fontId="15" fillId="0" borderId="39" xfId="68" applyFont="1" applyFill="1" applyBorder="1" applyAlignment="1">
      <alignment horizontal="center" vertical="center"/>
      <protection/>
    </xf>
    <xf numFmtId="0" fontId="43" fillId="0" borderId="0" xfId="68" applyFont="1" applyFill="1" applyAlignment="1">
      <alignment vertical="center"/>
      <protection/>
    </xf>
    <xf numFmtId="0" fontId="9" fillId="0" borderId="0" xfId="69" applyFont="1" applyFill="1">
      <alignment/>
      <protection/>
    </xf>
    <xf numFmtId="0" fontId="9" fillId="0" borderId="0" xfId="69" applyFont="1" applyFill="1" applyBorder="1">
      <alignment/>
      <protection/>
    </xf>
    <xf numFmtId="0" fontId="17" fillId="0" borderId="0" xfId="69" applyFont="1" applyFill="1">
      <alignment/>
      <protection/>
    </xf>
    <xf numFmtId="0" fontId="17" fillId="0" borderId="0" xfId="69" applyFont="1" applyFill="1" applyBorder="1">
      <alignment/>
      <protection/>
    </xf>
    <xf numFmtId="0" fontId="14" fillId="0" borderId="0" xfId="69" applyFont="1" applyFill="1" applyAlignment="1">
      <alignment horizontal="right" vertical="center"/>
      <protection/>
    </xf>
    <xf numFmtId="41" fontId="17" fillId="0" borderId="38" xfId="69" applyNumberFormat="1" applyFont="1" applyFill="1" applyBorder="1" applyAlignment="1">
      <alignment vertical="center"/>
      <protection/>
    </xf>
    <xf numFmtId="41" fontId="17" fillId="0" borderId="26" xfId="69" applyNumberFormat="1" applyFont="1" applyFill="1" applyBorder="1" applyAlignment="1">
      <alignment vertical="center"/>
      <protection/>
    </xf>
    <xf numFmtId="41" fontId="17" fillId="0" borderId="19" xfId="69" applyNumberFormat="1" applyFont="1" applyFill="1" applyBorder="1" applyAlignment="1">
      <alignment vertical="center"/>
      <protection/>
    </xf>
    <xf numFmtId="41" fontId="1" fillId="0" borderId="26" xfId="69" applyNumberFormat="1" applyFont="1" applyFill="1" applyBorder="1" applyAlignment="1">
      <alignment vertical="center"/>
      <protection/>
    </xf>
    <xf numFmtId="0" fontId="14" fillId="0" borderId="19" xfId="69" applyFont="1" applyFill="1" applyBorder="1" applyAlignment="1">
      <alignment horizontal="distributed" vertical="center"/>
      <protection/>
    </xf>
    <xf numFmtId="41" fontId="17" fillId="0" borderId="15" xfId="69" applyNumberFormat="1" applyFont="1" applyFill="1" applyBorder="1" applyAlignment="1">
      <alignment vertical="center"/>
      <protection/>
    </xf>
    <xf numFmtId="41" fontId="17" fillId="0" borderId="13" xfId="69" applyNumberFormat="1" applyFont="1" applyFill="1" applyBorder="1" applyAlignment="1">
      <alignment vertical="center"/>
      <protection/>
    </xf>
    <xf numFmtId="41" fontId="17" fillId="0" borderId="14" xfId="69" applyNumberFormat="1" applyFont="1" applyFill="1" applyBorder="1" applyAlignment="1">
      <alignment vertical="center"/>
      <protection/>
    </xf>
    <xf numFmtId="41" fontId="1" fillId="0" borderId="13" xfId="69" applyNumberFormat="1" applyFont="1" applyFill="1" applyBorder="1" applyAlignment="1">
      <alignment vertical="center"/>
      <protection/>
    </xf>
    <xf numFmtId="0" fontId="14" fillId="0" borderId="14" xfId="69" applyFont="1" applyFill="1" applyBorder="1" applyAlignment="1">
      <alignment horizontal="distributed" vertical="center"/>
      <protection/>
    </xf>
    <xf numFmtId="41" fontId="17" fillId="0" borderId="29" xfId="69" applyNumberFormat="1" applyFont="1" applyFill="1" applyBorder="1" applyAlignment="1">
      <alignment vertical="center"/>
      <protection/>
    </xf>
    <xf numFmtId="41" fontId="17" fillId="0" borderId="25" xfId="69" applyNumberFormat="1" applyFont="1" applyFill="1" applyBorder="1" applyAlignment="1">
      <alignment vertical="center"/>
      <protection/>
    </xf>
    <xf numFmtId="41" fontId="17" fillId="0" borderId="18" xfId="69" applyNumberFormat="1" applyFont="1" applyFill="1" applyBorder="1" applyAlignment="1">
      <alignment vertical="center"/>
      <protection/>
    </xf>
    <xf numFmtId="41" fontId="1" fillId="0" borderId="25" xfId="69" applyNumberFormat="1" applyFont="1" applyFill="1" applyBorder="1" applyAlignment="1">
      <alignment vertical="center"/>
      <protection/>
    </xf>
    <xf numFmtId="0" fontId="14" fillId="0" borderId="18" xfId="69" applyFont="1" applyFill="1" applyBorder="1" applyAlignment="1">
      <alignment horizontal="distributed" vertical="center"/>
      <protection/>
    </xf>
    <xf numFmtId="41" fontId="1" fillId="0" borderId="12" xfId="69" applyNumberFormat="1" applyFont="1" applyFill="1" applyBorder="1" applyAlignment="1">
      <alignment vertical="center"/>
      <protection/>
    </xf>
    <xf numFmtId="41" fontId="1" fillId="0" borderId="11" xfId="69" applyNumberFormat="1" applyFont="1" applyFill="1" applyBorder="1" applyAlignment="1">
      <alignment vertical="center"/>
      <protection/>
    </xf>
    <xf numFmtId="41" fontId="1" fillId="0" borderId="10" xfId="69" applyNumberFormat="1" applyFont="1" applyFill="1" applyBorder="1" applyAlignment="1">
      <alignment vertical="center"/>
      <protection/>
    </xf>
    <xf numFmtId="0" fontId="14" fillId="0" borderId="10" xfId="69" applyFont="1" applyFill="1" applyBorder="1" applyAlignment="1">
      <alignment horizontal="distributed" vertical="center"/>
      <protection/>
    </xf>
    <xf numFmtId="0" fontId="14" fillId="0" borderId="12" xfId="68" applyFont="1" applyFill="1" applyBorder="1" applyAlignment="1">
      <alignment horizontal="center" vertical="center"/>
      <protection/>
    </xf>
    <xf numFmtId="0" fontId="14" fillId="0" borderId="11" xfId="68" applyFont="1" applyFill="1" applyBorder="1" applyAlignment="1">
      <alignment horizontal="center" vertical="center"/>
      <protection/>
    </xf>
    <xf numFmtId="0" fontId="14" fillId="0" borderId="28" xfId="68" applyFont="1" applyFill="1" applyBorder="1" applyAlignment="1">
      <alignment horizontal="center" vertical="center"/>
      <protection/>
    </xf>
    <xf numFmtId="0" fontId="43" fillId="0" borderId="10" xfId="69" applyFont="1" applyFill="1" applyBorder="1" applyAlignment="1">
      <alignment horizontal="distributed" vertical="center"/>
      <protection/>
    </xf>
    <xf numFmtId="0" fontId="6" fillId="0" borderId="0" xfId="69" applyFont="1" applyFill="1">
      <alignment/>
      <protection/>
    </xf>
    <xf numFmtId="0" fontId="14" fillId="0" borderId="0" xfId="69" applyFont="1" applyFill="1">
      <alignment/>
      <protection/>
    </xf>
    <xf numFmtId="0" fontId="18" fillId="0" borderId="12" xfId="69" applyFont="1" applyFill="1" applyBorder="1" applyAlignment="1">
      <alignment horizontal="distributed" vertical="center"/>
      <protection/>
    </xf>
    <xf numFmtId="0" fontId="18" fillId="0" borderId="11" xfId="69" applyFont="1" applyFill="1" applyBorder="1" applyAlignment="1">
      <alignment horizontal="distributed" vertical="center"/>
      <protection/>
    </xf>
    <xf numFmtId="0" fontId="46" fillId="0" borderId="21" xfId="69" applyFont="1" applyFill="1" applyBorder="1" applyAlignment="1">
      <alignment horizontal="center" vertical="center" wrapText="1"/>
      <protection/>
    </xf>
    <xf numFmtId="0" fontId="46" fillId="0" borderId="47"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0" fontId="14" fillId="0" borderId="11" xfId="69" applyFont="1" applyFill="1" applyBorder="1" applyAlignment="1">
      <alignment horizontal="distributed" vertical="center"/>
      <protection/>
    </xf>
    <xf numFmtId="0" fontId="18" fillId="0" borderId="10" xfId="69" applyFont="1" applyFill="1" applyBorder="1" applyAlignment="1">
      <alignment horizontal="distributed" vertical="center"/>
      <protection/>
    </xf>
    <xf numFmtId="0" fontId="14" fillId="0" borderId="28" xfId="69" applyFont="1" applyFill="1" applyBorder="1" applyAlignment="1">
      <alignment horizontal="distributed" vertical="center"/>
      <protection/>
    </xf>
    <xf numFmtId="0" fontId="18" fillId="0" borderId="28" xfId="69" applyFont="1" applyFill="1" applyBorder="1" applyAlignment="1">
      <alignment horizontal="distributed" vertical="center"/>
      <protection/>
    </xf>
    <xf numFmtId="0" fontId="14" fillId="0" borderId="12" xfId="69" applyFont="1" applyFill="1" applyBorder="1" applyAlignment="1">
      <alignment horizontal="distributed" vertical="center"/>
      <protection/>
    </xf>
    <xf numFmtId="0" fontId="18" fillId="0" borderId="41" xfId="69" applyFont="1" applyFill="1" applyBorder="1" applyAlignment="1">
      <alignment horizontal="distributed" vertical="center"/>
      <protection/>
    </xf>
    <xf numFmtId="0" fontId="14" fillId="0" borderId="40" xfId="69" applyFont="1" applyFill="1" applyBorder="1" applyAlignment="1">
      <alignment horizontal="distributed" vertical="center"/>
      <protection/>
    </xf>
    <xf numFmtId="0" fontId="18" fillId="0" borderId="40" xfId="69" applyFont="1" applyFill="1" applyBorder="1" applyAlignment="1">
      <alignment horizontal="distributed" vertical="center"/>
      <protection/>
    </xf>
    <xf numFmtId="0" fontId="46" fillId="0" borderId="42" xfId="69" applyFont="1" applyFill="1" applyBorder="1" applyAlignment="1">
      <alignment horizontal="center" vertical="center" wrapText="1"/>
      <protection/>
    </xf>
    <xf numFmtId="0" fontId="6" fillId="0" borderId="46" xfId="69" applyFont="1" applyFill="1" applyBorder="1" applyAlignment="1">
      <alignment horizontal="center" vertical="center" wrapText="1"/>
      <protection/>
    </xf>
    <xf numFmtId="0" fontId="6" fillId="0" borderId="49" xfId="69" applyFont="1" applyFill="1" applyBorder="1" applyAlignment="1">
      <alignment horizontal="center" vertical="center" wrapText="1"/>
      <protection/>
    </xf>
    <xf numFmtId="0" fontId="43" fillId="0" borderId="40" xfId="69" applyFont="1" applyFill="1" applyBorder="1" applyAlignment="1">
      <alignment horizontal="distributed" vertical="center"/>
      <protection/>
    </xf>
    <xf numFmtId="0" fontId="14" fillId="0" borderId="39" xfId="69" applyFont="1" applyFill="1" applyBorder="1" applyAlignment="1">
      <alignment horizontal="distributed" vertical="center"/>
      <protection/>
    </xf>
    <xf numFmtId="0" fontId="17" fillId="0" borderId="0" xfId="69" applyFont="1" applyFill="1" applyAlignment="1">
      <alignment horizontal="right" vertical="center"/>
      <protection/>
    </xf>
    <xf numFmtId="0" fontId="43" fillId="0" borderId="0" xfId="69" applyFont="1" applyFill="1" applyAlignment="1">
      <alignment vertical="center"/>
      <protection/>
    </xf>
    <xf numFmtId="0" fontId="9" fillId="0" borderId="0" xfId="70" applyFont="1" applyFill="1">
      <alignment/>
      <protection/>
    </xf>
    <xf numFmtId="0" fontId="17" fillId="0" borderId="0" xfId="70" applyFont="1" applyFill="1">
      <alignment/>
      <protection/>
    </xf>
    <xf numFmtId="0" fontId="14" fillId="0" borderId="0" xfId="70" applyFont="1" applyFill="1" applyAlignment="1">
      <alignment horizontal="right" vertical="center"/>
      <protection/>
    </xf>
    <xf numFmtId="0" fontId="17" fillId="0" borderId="0" xfId="70" applyFont="1" applyFill="1" applyAlignment="1">
      <alignment horizontal="right" vertical="center"/>
      <protection/>
    </xf>
    <xf numFmtId="0" fontId="17" fillId="0" borderId="0" xfId="70" applyFont="1" applyFill="1" applyAlignment="1">
      <alignment vertical="center"/>
      <protection/>
    </xf>
    <xf numFmtId="0" fontId="14" fillId="0" borderId="0" xfId="70" applyFont="1" applyFill="1" applyAlignment="1">
      <alignment vertical="center"/>
      <protection/>
    </xf>
    <xf numFmtId="0" fontId="9" fillId="0" borderId="0" xfId="70" applyFont="1" applyFill="1" applyBorder="1">
      <alignment/>
      <protection/>
    </xf>
    <xf numFmtId="0" fontId="17" fillId="0" borderId="0" xfId="70" applyFont="1" applyFill="1" applyBorder="1">
      <alignment/>
      <protection/>
    </xf>
    <xf numFmtId="41" fontId="17" fillId="0" borderId="38" xfId="70" applyNumberFormat="1" applyFont="1" applyFill="1" applyBorder="1" applyAlignment="1">
      <alignment horizontal="right" vertical="center"/>
      <protection/>
    </xf>
    <xf numFmtId="41" fontId="17" fillId="0" borderId="26" xfId="70" applyNumberFormat="1" applyFont="1" applyFill="1" applyBorder="1" applyAlignment="1">
      <alignment horizontal="right" vertical="center"/>
      <protection/>
    </xf>
    <xf numFmtId="41" fontId="17" fillId="0" borderId="27" xfId="70" applyNumberFormat="1" applyFont="1" applyFill="1" applyBorder="1" applyAlignment="1">
      <alignment horizontal="right" vertical="center"/>
      <protection/>
    </xf>
    <xf numFmtId="41" fontId="17" fillId="0" borderId="38" xfId="70" applyNumberFormat="1" applyFont="1" applyFill="1" applyBorder="1" applyAlignment="1">
      <alignment vertical="center"/>
      <protection/>
    </xf>
    <xf numFmtId="41" fontId="17" fillId="0" borderId="26" xfId="70" applyNumberFormat="1" applyFont="1" applyFill="1" applyBorder="1" applyAlignment="1">
      <alignment vertical="center"/>
      <protection/>
    </xf>
    <xf numFmtId="41" fontId="1" fillId="0" borderId="26" xfId="70" applyNumberFormat="1" applyFont="1" applyFill="1" applyBorder="1" applyAlignment="1">
      <alignment vertical="center"/>
      <protection/>
    </xf>
    <xf numFmtId="0" fontId="10" fillId="0" borderId="26" xfId="70" applyFont="1" applyFill="1" applyBorder="1" applyAlignment="1">
      <alignment horizontal="distributed" vertical="center"/>
      <protection/>
    </xf>
    <xf numFmtId="0" fontId="10" fillId="0" borderId="19" xfId="70" applyFont="1" applyFill="1" applyBorder="1" applyAlignment="1">
      <alignment horizontal="distributed" vertical="center"/>
      <protection/>
    </xf>
    <xf numFmtId="41" fontId="17" fillId="0" borderId="12" xfId="70" applyNumberFormat="1" applyFont="1" applyFill="1" applyBorder="1" applyAlignment="1">
      <alignment vertical="center"/>
      <protection/>
    </xf>
    <xf numFmtId="41" fontId="17" fillId="0" borderId="11" xfId="70" applyNumberFormat="1" applyFont="1" applyFill="1" applyBorder="1" applyAlignment="1">
      <alignment horizontal="right" vertical="center"/>
      <protection/>
    </xf>
    <xf numFmtId="41" fontId="17" fillId="0" borderId="10" xfId="70" applyNumberFormat="1" applyFont="1" applyFill="1" applyBorder="1" applyAlignment="1">
      <alignment horizontal="right" vertical="center"/>
      <protection/>
    </xf>
    <xf numFmtId="41" fontId="17" fillId="0" borderId="12" xfId="70" applyNumberFormat="1" applyFont="1" applyFill="1" applyBorder="1" applyAlignment="1">
      <alignment horizontal="right" vertical="center"/>
      <protection/>
    </xf>
    <xf numFmtId="41" fontId="1" fillId="0" borderId="11" xfId="70" applyNumberFormat="1" applyFont="1" applyFill="1" applyBorder="1" applyAlignment="1">
      <alignment vertical="center"/>
      <protection/>
    </xf>
    <xf numFmtId="0" fontId="14" fillId="0" borderId="0" xfId="70" applyFont="1" applyFill="1" applyBorder="1" applyAlignment="1">
      <alignment horizontal="distributed" vertical="center"/>
      <protection/>
    </xf>
    <xf numFmtId="41" fontId="17" fillId="0" borderId="11" xfId="70" applyNumberFormat="1" applyFont="1" applyFill="1" applyBorder="1" applyAlignment="1">
      <alignment vertical="center"/>
      <protection/>
    </xf>
    <xf numFmtId="41" fontId="17" fillId="0" borderId="10" xfId="70" applyNumberFormat="1" applyFont="1" applyFill="1" applyBorder="1" applyAlignment="1">
      <alignment vertical="center"/>
      <protection/>
    </xf>
    <xf numFmtId="0" fontId="14" fillId="0" borderId="0" xfId="70" applyFont="1" applyFill="1" applyBorder="1" applyAlignment="1">
      <alignment horizontal="distributed" vertical="center" wrapText="1"/>
      <protection/>
    </xf>
    <xf numFmtId="0" fontId="14" fillId="0" borderId="0" xfId="70" applyFont="1" applyFill="1" applyBorder="1" applyAlignment="1">
      <alignment horizontal="distributed" vertical="center"/>
      <protection/>
    </xf>
    <xf numFmtId="0" fontId="15" fillId="0" borderId="0" xfId="70" applyFont="1" applyFill="1" applyBorder="1" applyAlignment="1">
      <alignment horizontal="center" vertical="center" textRotation="255" shrinkToFit="1"/>
      <protection/>
    </xf>
    <xf numFmtId="41" fontId="1" fillId="0" borderId="12" xfId="70" applyNumberFormat="1" applyFont="1" applyFill="1" applyBorder="1" applyAlignment="1">
      <alignment vertical="center"/>
      <protection/>
    </xf>
    <xf numFmtId="41" fontId="1" fillId="0" borderId="10" xfId="70" applyNumberFormat="1" applyFont="1" applyFill="1" applyBorder="1" applyAlignment="1">
      <alignment vertical="center"/>
      <protection/>
    </xf>
    <xf numFmtId="0" fontId="14" fillId="0" borderId="11" xfId="70" applyFont="1" applyFill="1" applyBorder="1" applyAlignment="1">
      <alignment horizontal="distributed" vertical="center"/>
      <protection/>
    </xf>
    <xf numFmtId="0" fontId="14" fillId="0" borderId="10" xfId="70" applyFont="1" applyFill="1" applyBorder="1" applyAlignment="1">
      <alignment horizontal="distributed" vertical="center"/>
      <protection/>
    </xf>
    <xf numFmtId="0" fontId="9" fillId="0" borderId="0" xfId="70" applyFont="1" applyFill="1" applyAlignment="1">
      <alignment horizontal="center"/>
      <protection/>
    </xf>
    <xf numFmtId="0" fontId="17" fillId="0" borderId="0" xfId="70" applyFont="1" applyFill="1" applyAlignment="1">
      <alignment horizontal="center"/>
      <protection/>
    </xf>
    <xf numFmtId="0" fontId="14" fillId="0" borderId="41" xfId="70" applyFont="1" applyFill="1" applyBorder="1" applyAlignment="1">
      <alignment horizontal="center" vertical="center"/>
      <protection/>
    </xf>
    <xf numFmtId="0" fontId="14" fillId="0" borderId="40" xfId="70" applyFont="1" applyFill="1" applyBorder="1" applyAlignment="1">
      <alignment horizontal="center" vertical="center"/>
      <protection/>
    </xf>
    <xf numFmtId="0" fontId="14" fillId="0" borderId="39" xfId="70" applyFont="1" applyFill="1" applyBorder="1" applyAlignment="1">
      <alignment horizontal="center" vertical="center"/>
      <protection/>
    </xf>
    <xf numFmtId="0" fontId="14" fillId="0" borderId="40" xfId="70" applyFont="1" applyFill="1" applyBorder="1" applyAlignment="1">
      <alignment horizontal="center" vertical="center"/>
      <protection/>
    </xf>
    <xf numFmtId="0" fontId="14" fillId="0" borderId="39" xfId="70" applyFont="1" applyFill="1" applyBorder="1" applyAlignment="1">
      <alignment horizontal="center" vertical="center"/>
      <protection/>
    </xf>
    <xf numFmtId="0" fontId="14" fillId="0" borderId="0" xfId="70" applyFont="1" applyFill="1" applyBorder="1" applyAlignment="1">
      <alignment horizontal="right" vertical="center"/>
      <protection/>
    </xf>
    <xf numFmtId="0" fontId="43" fillId="0" borderId="0" xfId="70" applyFont="1" applyFill="1" applyAlignment="1">
      <alignment vertical="center"/>
      <protection/>
    </xf>
    <xf numFmtId="0" fontId="9" fillId="0" borderId="0" xfId="72" applyFont="1" applyFill="1">
      <alignment/>
      <protection/>
    </xf>
    <xf numFmtId="0" fontId="14" fillId="0" borderId="0" xfId="72" applyFont="1" applyFill="1" applyAlignment="1">
      <alignment horizontal="right" vertical="center"/>
      <protection/>
    </xf>
    <xf numFmtId="0" fontId="17" fillId="0" borderId="0" xfId="72" applyFont="1" applyFill="1">
      <alignment/>
      <protection/>
    </xf>
    <xf numFmtId="0" fontId="14" fillId="0" borderId="0" xfId="71" applyFont="1" applyFill="1">
      <alignment/>
      <protection/>
    </xf>
    <xf numFmtId="0" fontId="1" fillId="0" borderId="0" xfId="0" applyFont="1" applyFill="1" applyAlignment="1">
      <alignment vertical="center" wrapText="1"/>
    </xf>
    <xf numFmtId="0" fontId="14" fillId="0" borderId="0" xfId="71" applyFont="1" applyFill="1" applyAlignment="1">
      <alignment vertical="center" wrapText="1"/>
      <protection/>
    </xf>
    <xf numFmtId="41" fontId="9" fillId="0" borderId="22" xfId="72" applyNumberFormat="1" applyFont="1" applyFill="1" applyBorder="1" applyAlignment="1">
      <alignment vertical="center"/>
      <protection/>
    </xf>
    <xf numFmtId="41" fontId="9" fillId="0" borderId="23" xfId="72" applyNumberFormat="1" applyFont="1" applyFill="1" applyBorder="1" applyAlignment="1">
      <alignment vertical="center"/>
      <protection/>
    </xf>
    <xf numFmtId="41" fontId="0" fillId="0" borderId="23" xfId="72" applyNumberFormat="1" applyFont="1" applyFill="1" applyBorder="1" applyAlignment="1">
      <alignment vertical="center"/>
      <protection/>
    </xf>
    <xf numFmtId="0" fontId="14" fillId="0" borderId="27" xfId="72" applyFont="1" applyFill="1" applyBorder="1" applyAlignment="1">
      <alignment horizontal="distributed" vertical="center"/>
      <protection/>
    </xf>
    <xf numFmtId="41" fontId="9" fillId="0" borderId="29" xfId="72" applyNumberFormat="1" applyFont="1" applyFill="1" applyBorder="1" applyAlignment="1">
      <alignment vertical="center"/>
      <protection/>
    </xf>
    <xf numFmtId="41" fontId="9" fillId="0" borderId="25" xfId="72" applyNumberFormat="1" applyFont="1" applyFill="1" applyBorder="1" applyAlignment="1">
      <alignment vertical="center"/>
      <protection/>
    </xf>
    <xf numFmtId="41" fontId="0" fillId="0" borderId="25" xfId="72" applyNumberFormat="1" applyFont="1" applyFill="1" applyBorder="1" applyAlignment="1">
      <alignment vertical="center"/>
      <protection/>
    </xf>
    <xf numFmtId="0" fontId="14" fillId="0" borderId="18" xfId="72" applyFont="1" applyFill="1" applyBorder="1" applyAlignment="1">
      <alignment horizontal="distributed" vertical="center"/>
      <protection/>
    </xf>
    <xf numFmtId="41" fontId="9" fillId="0" borderId="12" xfId="72" applyNumberFormat="1" applyFont="1" applyFill="1" applyBorder="1" applyAlignment="1">
      <alignment vertical="center"/>
      <protection/>
    </xf>
    <xf numFmtId="41" fontId="9" fillId="0" borderId="11" xfId="72" applyNumberFormat="1" applyFont="1" applyFill="1" applyBorder="1" applyAlignment="1">
      <alignment vertical="center"/>
      <protection/>
    </xf>
    <xf numFmtId="41" fontId="0" fillId="0" borderId="11" xfId="72" applyNumberFormat="1" applyFont="1" applyFill="1" applyBorder="1" applyAlignment="1">
      <alignment vertical="center"/>
      <protection/>
    </xf>
    <xf numFmtId="0" fontId="14" fillId="0" borderId="10" xfId="72" applyFont="1" applyFill="1" applyBorder="1" applyAlignment="1">
      <alignment horizontal="distributed" vertical="center"/>
      <protection/>
    </xf>
    <xf numFmtId="41" fontId="0" fillId="0" borderId="11" xfId="72" applyNumberFormat="1" applyFont="1" applyFill="1" applyBorder="1" applyAlignment="1">
      <alignment vertical="center"/>
      <protection/>
    </xf>
    <xf numFmtId="0" fontId="14" fillId="0" borderId="10" xfId="72" applyFont="1" applyFill="1" applyBorder="1" applyAlignment="1">
      <alignment horizontal="distributed" vertical="center" wrapText="1"/>
      <protection/>
    </xf>
    <xf numFmtId="41" fontId="17" fillId="0" borderId="12" xfId="72" applyNumberFormat="1" applyFont="1" applyFill="1" applyBorder="1" applyAlignment="1">
      <alignment vertical="center"/>
      <protection/>
    </xf>
    <xf numFmtId="41" fontId="17" fillId="0" borderId="11" xfId="72" applyNumberFormat="1" applyFont="1" applyFill="1" applyBorder="1" applyAlignment="1">
      <alignment vertical="center"/>
      <protection/>
    </xf>
    <xf numFmtId="41" fontId="1" fillId="0" borderId="11" xfId="72" applyNumberFormat="1" applyFont="1" applyFill="1" applyBorder="1" applyAlignment="1">
      <alignment vertical="center"/>
      <protection/>
    </xf>
    <xf numFmtId="0" fontId="14" fillId="0" borderId="12" xfId="72" applyFont="1" applyFill="1" applyBorder="1" applyAlignment="1">
      <alignment horizontal="distributed" vertical="center"/>
      <protection/>
    </xf>
    <xf numFmtId="0" fontId="14" fillId="0" borderId="11" xfId="72" applyFont="1" applyFill="1" applyBorder="1" applyAlignment="1">
      <alignment horizontal="distributed" vertical="center" wrapText="1"/>
      <protection/>
    </xf>
    <xf numFmtId="0" fontId="6" fillId="0" borderId="11" xfId="72" applyFont="1" applyFill="1" applyBorder="1" applyAlignment="1">
      <alignment horizontal="distributed" vertical="center" wrapText="1"/>
      <protection/>
    </xf>
    <xf numFmtId="0" fontId="14" fillId="0" borderId="11" xfId="72" applyFont="1" applyFill="1" applyBorder="1" applyAlignment="1">
      <alignment horizontal="distributed" vertical="center"/>
      <protection/>
    </xf>
    <xf numFmtId="0" fontId="14" fillId="0" borderId="11" xfId="72" applyFont="1" applyFill="1" applyBorder="1" applyAlignment="1">
      <alignment horizontal="center" vertical="center"/>
      <protection/>
    </xf>
    <xf numFmtId="0" fontId="14" fillId="0" borderId="10" xfId="72" applyFont="1" applyFill="1" applyBorder="1" applyAlignment="1">
      <alignment horizontal="center" vertical="center"/>
      <protection/>
    </xf>
    <xf numFmtId="0" fontId="14" fillId="0" borderId="41" xfId="72" applyFont="1" applyFill="1" applyBorder="1" applyAlignment="1">
      <alignment horizontal="distributed" vertical="center"/>
      <protection/>
    </xf>
    <xf numFmtId="0" fontId="14" fillId="0" borderId="40" xfId="72" applyFont="1" applyFill="1" applyBorder="1" applyAlignment="1">
      <alignment horizontal="distributed" vertical="center" wrapText="1"/>
      <protection/>
    </xf>
    <xf numFmtId="0" fontId="6" fillId="0" borderId="40" xfId="72" applyFont="1" applyFill="1" applyBorder="1" applyAlignment="1">
      <alignment horizontal="distributed" vertical="center" wrapText="1"/>
      <protection/>
    </xf>
    <xf numFmtId="0" fontId="14" fillId="0" borderId="40" xfId="72" applyFont="1" applyFill="1" applyBorder="1" applyAlignment="1">
      <alignment horizontal="distributed" vertical="center"/>
      <protection/>
    </xf>
    <xf numFmtId="0" fontId="14" fillId="0" borderId="40" xfId="72" applyFont="1" applyFill="1" applyBorder="1" applyAlignment="1">
      <alignment horizontal="center" vertical="center"/>
      <protection/>
    </xf>
    <xf numFmtId="0" fontId="14" fillId="0" borderId="39" xfId="72" applyFont="1" applyFill="1" applyBorder="1" applyAlignment="1">
      <alignment horizontal="center" vertical="center"/>
      <protection/>
    </xf>
    <xf numFmtId="0" fontId="14" fillId="0" borderId="0" xfId="72" applyFont="1" applyFill="1" applyBorder="1" applyAlignment="1">
      <alignment horizontal="right" vertical="center"/>
      <protection/>
    </xf>
    <xf numFmtId="0" fontId="43" fillId="0" borderId="0" xfId="71" applyFont="1" applyFill="1" applyAlignment="1">
      <alignment vertical="center"/>
      <protection/>
    </xf>
    <xf numFmtId="0" fontId="41" fillId="0" borderId="0" xfId="72" applyFont="1" applyFill="1">
      <alignment/>
      <protection/>
    </xf>
    <xf numFmtId="0" fontId="14" fillId="0" borderId="0" xfId="71" applyFont="1" applyFill="1" applyAlignment="1">
      <alignment wrapText="1"/>
      <protection/>
    </xf>
    <xf numFmtId="41" fontId="9" fillId="0" borderId="38" xfId="72" applyNumberFormat="1" applyFont="1" applyFill="1" applyBorder="1" applyAlignment="1">
      <alignment vertical="center"/>
      <protection/>
    </xf>
    <xf numFmtId="41" fontId="9" fillId="0" borderId="26" xfId="72" applyNumberFormat="1" applyFont="1" applyFill="1" applyBorder="1" applyAlignment="1">
      <alignment vertical="center"/>
      <protection/>
    </xf>
    <xf numFmtId="41" fontId="0" fillId="0" borderId="26" xfId="72" applyNumberFormat="1" applyFont="1" applyFill="1" applyBorder="1" applyAlignment="1">
      <alignment vertical="center"/>
      <protection/>
    </xf>
    <xf numFmtId="41" fontId="0" fillId="0" borderId="25" xfId="72" applyNumberFormat="1" applyFont="1" applyFill="1" applyBorder="1" applyAlignment="1">
      <alignment vertical="center"/>
      <protection/>
    </xf>
    <xf numFmtId="0" fontId="14" fillId="0" borderId="16" xfId="72" applyFont="1" applyFill="1" applyBorder="1" applyAlignment="1">
      <alignment horizontal="center" vertical="center"/>
      <protection/>
    </xf>
    <xf numFmtId="0" fontId="14" fillId="0" borderId="17" xfId="72" applyFont="1" applyFill="1" applyBorder="1" applyAlignment="1">
      <alignment horizontal="center" vertical="center" wrapText="1"/>
      <protection/>
    </xf>
    <xf numFmtId="0" fontId="6" fillId="0" borderId="17" xfId="72" applyFont="1" applyFill="1" applyBorder="1" applyAlignment="1">
      <alignment horizontal="center" vertical="center" wrapText="1"/>
      <protection/>
    </xf>
    <xf numFmtId="0" fontId="14" fillId="0" borderId="11" xfId="72" applyFont="1" applyFill="1" applyBorder="1" applyAlignment="1">
      <alignment horizontal="center" vertical="center"/>
      <protection/>
    </xf>
    <xf numFmtId="0" fontId="14" fillId="0" borderId="17" xfId="72" applyFont="1" applyFill="1" applyBorder="1" applyAlignment="1">
      <alignment horizontal="center" vertical="center"/>
      <protection/>
    </xf>
    <xf numFmtId="0" fontId="14" fillId="0" borderId="21" xfId="72" applyFont="1" applyFill="1" applyBorder="1" applyAlignment="1">
      <alignment horizontal="center" vertical="center"/>
      <protection/>
    </xf>
    <xf numFmtId="0" fontId="14" fillId="0" borderId="49" xfId="72" applyFont="1" applyFill="1" applyBorder="1" applyAlignment="1">
      <alignment horizontal="center" vertical="center"/>
      <protection/>
    </xf>
    <xf numFmtId="0" fontId="14" fillId="0" borderId="50" xfId="72" applyFont="1" applyFill="1" applyBorder="1" applyAlignment="1">
      <alignment horizontal="center" vertical="center" wrapText="1"/>
      <protection/>
    </xf>
    <xf numFmtId="0" fontId="6" fillId="0" borderId="50" xfId="72" applyFont="1" applyFill="1" applyBorder="1" applyAlignment="1">
      <alignment horizontal="center" vertical="center" wrapText="1"/>
      <protection/>
    </xf>
    <xf numFmtId="0" fontId="14" fillId="0" borderId="20" xfId="72" applyFont="1" applyFill="1" applyBorder="1" applyAlignment="1">
      <alignment horizontal="center" vertical="center"/>
      <protection/>
    </xf>
    <xf numFmtId="0" fontId="14" fillId="0" borderId="41" xfId="72" applyFont="1" applyFill="1" applyBorder="1" applyAlignment="1">
      <alignment horizontal="center" vertical="center"/>
      <protection/>
    </xf>
    <xf numFmtId="0" fontId="14" fillId="0" borderId="50" xfId="72" applyFont="1" applyFill="1" applyBorder="1" applyAlignment="1">
      <alignment horizontal="center" vertical="center"/>
      <protection/>
    </xf>
    <xf numFmtId="0" fontId="14" fillId="0" borderId="42" xfId="72" applyFont="1" applyFill="1" applyBorder="1" applyAlignment="1">
      <alignment horizontal="center" vertical="center"/>
      <protection/>
    </xf>
    <xf numFmtId="0" fontId="43" fillId="0" borderId="0" xfId="72" applyFont="1" applyFill="1" applyAlignment="1">
      <alignment vertical="center"/>
      <protection/>
    </xf>
    <xf numFmtId="41" fontId="6" fillId="0" borderId="38" xfId="0" applyNumberFormat="1" applyFont="1" applyFill="1" applyBorder="1" applyAlignment="1">
      <alignment vertical="top"/>
    </xf>
    <xf numFmtId="41" fontId="6" fillId="0" borderId="26" xfId="0" applyNumberFormat="1" applyFont="1" applyFill="1" applyBorder="1" applyAlignment="1">
      <alignment vertical="top"/>
    </xf>
    <xf numFmtId="41" fontId="46" fillId="0" borderId="26" xfId="0" applyNumberFormat="1" applyFont="1" applyFill="1" applyBorder="1" applyAlignment="1">
      <alignment vertical="top"/>
    </xf>
    <xf numFmtId="0" fontId="6" fillId="0" borderId="37" xfId="0" applyFont="1" applyFill="1" applyBorder="1" applyAlignment="1">
      <alignment horizontal="distributed" vertical="top"/>
    </xf>
    <xf numFmtId="0" fontId="6" fillId="0" borderId="37" xfId="0" applyFont="1" applyFill="1" applyBorder="1" applyAlignment="1">
      <alignment vertical="top"/>
    </xf>
    <xf numFmtId="41" fontId="6" fillId="0" borderId="15" xfId="0" applyNumberFormat="1" applyFont="1" applyFill="1" applyBorder="1" applyAlignment="1">
      <alignment vertical="top"/>
    </xf>
    <xf numFmtId="41" fontId="6" fillId="0" borderId="13" xfId="0" applyNumberFormat="1" applyFont="1" applyFill="1" applyBorder="1" applyAlignment="1">
      <alignment vertical="top"/>
    </xf>
    <xf numFmtId="41" fontId="46" fillId="0" borderId="13" xfId="0" applyNumberFormat="1" applyFont="1" applyFill="1" applyBorder="1" applyAlignment="1">
      <alignment vertical="top"/>
    </xf>
    <xf numFmtId="0" fontId="6" fillId="0" borderId="0" xfId="0" applyFont="1" applyFill="1" applyBorder="1" applyAlignment="1">
      <alignment horizontal="distributed" vertical="top"/>
    </xf>
    <xf numFmtId="0" fontId="6" fillId="0" borderId="0" xfId="0" applyFont="1" applyFill="1" applyBorder="1" applyAlignment="1">
      <alignment vertical="top"/>
    </xf>
    <xf numFmtId="0" fontId="9" fillId="0" borderId="0" xfId="0" applyFont="1" applyFill="1" applyBorder="1" applyAlignment="1">
      <alignment vertical="top"/>
    </xf>
    <xf numFmtId="41" fontId="46" fillId="0" borderId="12" xfId="0" applyNumberFormat="1" applyFont="1" applyFill="1" applyBorder="1" applyAlignment="1">
      <alignment vertical="top"/>
    </xf>
    <xf numFmtId="41" fontId="46" fillId="0" borderId="11" xfId="0" applyNumberFormat="1" applyFont="1" applyFill="1" applyBorder="1" applyAlignment="1">
      <alignment vertical="top"/>
    </xf>
    <xf numFmtId="0" fontId="0" fillId="0" borderId="28" xfId="0" applyFont="1" applyFill="1" applyBorder="1" applyAlignment="1">
      <alignment horizontal="distributed" vertical="top"/>
    </xf>
    <xf numFmtId="0" fontId="6" fillId="0" borderId="28" xfId="0" applyFont="1" applyFill="1" applyBorder="1" applyAlignment="1" applyProtection="1">
      <alignment horizontal="distributed" vertical="top"/>
      <protection locked="0"/>
    </xf>
    <xf numFmtId="41" fontId="6" fillId="0" borderId="16" xfId="0" applyNumberFormat="1" applyFont="1" applyFill="1" applyBorder="1" applyAlignment="1">
      <alignment vertical="top"/>
    </xf>
    <xf numFmtId="41" fontId="6" fillId="0" borderId="17" xfId="0" applyNumberFormat="1" applyFont="1" applyFill="1" applyBorder="1" applyAlignment="1">
      <alignment vertical="top"/>
    </xf>
    <xf numFmtId="41" fontId="46" fillId="0" borderId="17" xfId="0" applyNumberFormat="1" applyFont="1" applyFill="1" applyBorder="1" applyAlignment="1">
      <alignment vertical="top"/>
    </xf>
    <xf numFmtId="0" fontId="6" fillId="0" borderId="47" xfId="0" applyFont="1" applyFill="1" applyBorder="1" applyAlignment="1">
      <alignment horizontal="distributed" vertical="top"/>
    </xf>
    <xf numFmtId="0" fontId="6" fillId="0" borderId="47" xfId="0" applyFont="1" applyFill="1" applyBorder="1" applyAlignment="1">
      <alignment vertical="top"/>
    </xf>
    <xf numFmtId="0" fontId="6" fillId="0" borderId="28" xfId="0" applyFont="1" applyFill="1" applyBorder="1" applyAlignment="1">
      <alignment horizontal="distributed" vertical="top"/>
    </xf>
    <xf numFmtId="0" fontId="6" fillId="0" borderId="28" xfId="0" applyFont="1" applyFill="1" applyBorder="1" applyAlignment="1">
      <alignment horizontal="distributed" vertical="top"/>
    </xf>
    <xf numFmtId="41" fontId="46" fillId="0" borderId="15" xfId="0" applyNumberFormat="1" applyFont="1" applyFill="1" applyBorder="1" applyAlignment="1">
      <alignment vertical="top"/>
    </xf>
    <xf numFmtId="0" fontId="6" fillId="0" borderId="0" xfId="0" applyFont="1" applyFill="1" applyBorder="1" applyAlignment="1">
      <alignment horizontal="center" vertical="top"/>
    </xf>
    <xf numFmtId="41" fontId="46" fillId="0" borderId="16" xfId="0" applyNumberFormat="1" applyFont="1" applyFill="1" applyBorder="1" applyAlignment="1">
      <alignment vertical="top"/>
    </xf>
    <xf numFmtId="0" fontId="6" fillId="0" borderId="47" xfId="0" applyFont="1" applyFill="1" applyBorder="1" applyAlignment="1">
      <alignment horizontal="distributed" vertical="top"/>
    </xf>
    <xf numFmtId="0" fontId="6" fillId="0" borderId="2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6" xfId="0" applyFont="1" applyFill="1" applyBorder="1" applyAlignment="1">
      <alignment horizontal="center" vertical="center"/>
    </xf>
    <xf numFmtId="41" fontId="46" fillId="0" borderId="25" xfId="0" applyNumberFormat="1" applyFont="1" applyFill="1" applyBorder="1" applyAlignment="1">
      <alignment vertical="top"/>
    </xf>
    <xf numFmtId="41" fontId="9" fillId="0" borderId="0" xfId="0" applyNumberFormat="1" applyFont="1" applyFill="1" applyAlignment="1">
      <alignment/>
    </xf>
    <xf numFmtId="0" fontId="6" fillId="0" borderId="29" xfId="0" applyFont="1" applyFill="1" applyBorder="1" applyAlignment="1">
      <alignment horizontal="center" vertical="top"/>
    </xf>
    <xf numFmtId="0" fontId="6" fillId="0" borderId="25" xfId="0" applyFont="1" applyFill="1" applyBorder="1" applyAlignment="1">
      <alignment horizontal="center" vertical="top"/>
    </xf>
    <xf numFmtId="0" fontId="6" fillId="0" borderId="41" xfId="0" applyFont="1" applyFill="1" applyBorder="1" applyAlignment="1">
      <alignment horizontal="distributed" vertical="center" indent="1"/>
    </xf>
    <xf numFmtId="0" fontId="6" fillId="0" borderId="40" xfId="0" applyFont="1" applyFill="1" applyBorder="1" applyAlignment="1">
      <alignment horizontal="distributed" vertical="center" indent="1"/>
    </xf>
    <xf numFmtId="0" fontId="6" fillId="0" borderId="39" xfId="0" applyFont="1" applyFill="1" applyBorder="1" applyAlignment="1">
      <alignment horizontal="center" vertical="center"/>
    </xf>
    <xf numFmtId="0" fontId="13" fillId="0" borderId="0" xfId="0" applyFont="1" applyFill="1" applyAlignment="1">
      <alignment horizontal="left" vertical="center"/>
    </xf>
    <xf numFmtId="0" fontId="9" fillId="0" borderId="0" xfId="0" applyFont="1" applyFill="1" applyBorder="1" applyAlignment="1">
      <alignment horizontal="center" vertical="center"/>
    </xf>
    <xf numFmtId="41" fontId="6" fillId="0" borderId="38" xfId="0" applyNumberFormat="1" applyFont="1" applyFill="1" applyBorder="1" applyAlignment="1">
      <alignment vertical="center"/>
    </xf>
    <xf numFmtId="41" fontId="6" fillId="0" borderId="37" xfId="0" applyNumberFormat="1" applyFont="1" applyFill="1" applyBorder="1" applyAlignment="1">
      <alignment vertical="center"/>
    </xf>
    <xf numFmtId="41" fontId="6" fillId="0" borderId="26"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3" xfId="0" applyNumberFormat="1" applyFont="1" applyFill="1" applyBorder="1" applyAlignment="1">
      <alignment vertical="center"/>
    </xf>
    <xf numFmtId="0" fontId="6" fillId="0" borderId="14" xfId="0" applyFont="1" applyFill="1" applyBorder="1" applyAlignment="1">
      <alignment horizontal="distributed" vertical="center"/>
    </xf>
    <xf numFmtId="41" fontId="6" fillId="0" borderId="29"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25" xfId="0" applyNumberFormat="1" applyFont="1" applyFill="1" applyBorder="1" applyAlignment="1">
      <alignment vertical="center"/>
    </xf>
    <xf numFmtId="0" fontId="6" fillId="0" borderId="18" xfId="0" applyFont="1" applyFill="1" applyBorder="1" applyAlignment="1">
      <alignment horizontal="distributed" vertical="center"/>
    </xf>
    <xf numFmtId="41" fontId="46" fillId="0" borderId="12" xfId="0" applyNumberFormat="1" applyFont="1" applyFill="1" applyBorder="1" applyAlignment="1">
      <alignment vertical="center"/>
    </xf>
    <xf numFmtId="41" fontId="46" fillId="0" borderId="11" xfId="0" applyNumberFormat="1" applyFont="1" applyFill="1" applyBorder="1" applyAlignment="1">
      <alignment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1" xfId="0" applyFont="1" applyFill="1" applyBorder="1" applyAlignment="1">
      <alignment horizontal="center" vertical="center"/>
    </xf>
    <xf numFmtId="41" fontId="46" fillId="0" borderId="22" xfId="0" applyNumberFormat="1" applyFont="1" applyFill="1" applyBorder="1" applyAlignment="1">
      <alignment vertical="center"/>
    </xf>
    <xf numFmtId="41" fontId="46" fillId="0" borderId="23" xfId="0" applyNumberFormat="1" applyFont="1" applyFill="1" applyBorder="1" applyAlignment="1">
      <alignment vertical="center"/>
    </xf>
    <xf numFmtId="41" fontId="46" fillId="0" borderId="27" xfId="0" applyNumberFormat="1" applyFont="1" applyFill="1" applyBorder="1" applyAlignment="1">
      <alignment vertical="center"/>
    </xf>
    <xf numFmtId="0" fontId="6" fillId="0" borderId="12" xfId="0" applyFont="1" applyFill="1" applyBorder="1" applyAlignment="1">
      <alignment horizontal="distributed" vertical="center"/>
    </xf>
    <xf numFmtId="0" fontId="1" fillId="0" borderId="0" xfId="0" applyFont="1" applyFill="1" applyAlignment="1">
      <alignment horizontal="right" vertical="center"/>
    </xf>
    <xf numFmtId="41" fontId="14" fillId="0" borderId="38" xfId="0" applyNumberFormat="1" applyFont="1" applyFill="1" applyBorder="1" applyAlignment="1">
      <alignment vertical="center"/>
    </xf>
    <xf numFmtId="41" fontId="14" fillId="0" borderId="26" xfId="0" applyNumberFormat="1" applyFont="1" applyFill="1" applyBorder="1" applyAlignment="1">
      <alignment vertical="center"/>
    </xf>
    <xf numFmtId="0" fontId="14" fillId="0" borderId="19" xfId="0" applyFont="1" applyFill="1" applyBorder="1" applyAlignment="1">
      <alignment horizontal="distributed" vertical="center"/>
    </xf>
    <xf numFmtId="41" fontId="14" fillId="0" borderId="15" xfId="0" applyNumberFormat="1" applyFont="1" applyFill="1" applyBorder="1" applyAlignment="1">
      <alignment vertical="center"/>
    </xf>
    <xf numFmtId="41" fontId="14" fillId="0" borderId="13" xfId="0" applyNumberFormat="1" applyFont="1" applyFill="1" applyBorder="1" applyAlignment="1">
      <alignment vertical="center"/>
    </xf>
    <xf numFmtId="41" fontId="14" fillId="0" borderId="29" xfId="0" applyNumberFormat="1" applyFont="1" applyFill="1" applyBorder="1" applyAlignment="1">
      <alignment vertical="center"/>
    </xf>
    <xf numFmtId="41" fontId="14" fillId="0" borderId="25" xfId="0" applyNumberFormat="1" applyFont="1" applyFill="1" applyBorder="1" applyAlignment="1">
      <alignment vertical="center"/>
    </xf>
    <xf numFmtId="41" fontId="18" fillId="0" borderId="12" xfId="0" applyNumberFormat="1" applyFont="1" applyFill="1" applyBorder="1" applyAlignment="1">
      <alignment vertical="center"/>
    </xf>
    <xf numFmtId="41" fontId="18" fillId="0" borderId="11" xfId="0" applyNumberFormat="1" applyFont="1" applyFill="1" applyBorder="1" applyAlignment="1">
      <alignment vertical="center"/>
    </xf>
    <xf numFmtId="0" fontId="14" fillId="0" borderId="12"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0" xfId="0" applyFont="1" applyFill="1" applyBorder="1" applyAlignment="1">
      <alignment horizontal="distributed" vertical="center"/>
    </xf>
    <xf numFmtId="0" fontId="14" fillId="0" borderId="41" xfId="0" applyFont="1" applyFill="1" applyBorder="1" applyAlignment="1">
      <alignment horizontal="distributed" vertical="center"/>
    </xf>
    <xf numFmtId="0" fontId="14" fillId="0" borderId="39" xfId="0" applyFont="1" applyFill="1" applyBorder="1" applyAlignment="1">
      <alignment horizontal="distributed" vertical="center"/>
    </xf>
    <xf numFmtId="0" fontId="18" fillId="0" borderId="46" xfId="0" applyFont="1" applyFill="1" applyBorder="1" applyAlignment="1">
      <alignment horizontal="right"/>
    </xf>
    <xf numFmtId="0" fontId="14" fillId="0" borderId="46" xfId="0" applyFont="1" applyFill="1" applyBorder="1" applyAlignment="1">
      <alignment horizontal="right"/>
    </xf>
    <xf numFmtId="0" fontId="14" fillId="0" borderId="41" xfId="0" applyFont="1" applyFill="1" applyBorder="1" applyAlignment="1">
      <alignment horizontal="distributed" vertical="center"/>
    </xf>
    <xf numFmtId="0" fontId="14" fillId="0" borderId="40" xfId="0" applyFont="1" applyFill="1" applyBorder="1" applyAlignment="1">
      <alignment horizontal="distributed" vertical="center"/>
    </xf>
    <xf numFmtId="0" fontId="14" fillId="0" borderId="39" xfId="0" applyFont="1" applyFill="1" applyBorder="1" applyAlignment="1">
      <alignment horizontal="distributed" vertical="center"/>
    </xf>
    <xf numFmtId="0" fontId="48" fillId="0" borderId="0" xfId="0" applyFont="1" applyFill="1" applyAlignment="1">
      <alignment horizontal="left" vertical="center"/>
    </xf>
    <xf numFmtId="0" fontId="6" fillId="0" borderId="46" xfId="0" applyFont="1" applyFill="1" applyBorder="1" applyAlignment="1">
      <alignment horizontal="right"/>
    </xf>
    <xf numFmtId="0" fontId="6" fillId="0" borderId="46" xfId="0" applyFont="1" applyFill="1" applyBorder="1" applyAlignment="1">
      <alignment/>
    </xf>
    <xf numFmtId="0" fontId="0" fillId="0" borderId="28" xfId="0" applyFont="1" applyFill="1" applyBorder="1" applyAlignment="1">
      <alignment horizontal="distributed" vertical="top"/>
    </xf>
    <xf numFmtId="0" fontId="9" fillId="0" borderId="0" xfId="0" applyFont="1" applyFill="1" applyAlignment="1">
      <alignment horizontal="right" vertical="center"/>
    </xf>
    <xf numFmtId="41" fontId="9" fillId="0" borderId="38" xfId="0" applyNumberFormat="1" applyFont="1" applyFill="1" applyBorder="1" applyAlignment="1">
      <alignment vertical="center"/>
    </xf>
    <xf numFmtId="41" fontId="9" fillId="0" borderId="15" xfId="0" applyNumberFormat="1" applyFont="1" applyFill="1" applyBorder="1" applyAlignment="1">
      <alignment vertical="center"/>
    </xf>
    <xf numFmtId="41" fontId="9" fillId="0" borderId="29"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11" xfId="0" applyNumberFormat="1" applyFont="1" applyFill="1" applyBorder="1" applyAlignment="1">
      <alignment vertical="center"/>
    </xf>
    <xf numFmtId="0" fontId="46" fillId="0" borderId="41" xfId="0" applyFont="1" applyFill="1" applyBorder="1" applyAlignment="1">
      <alignment horizontal="distributed" vertical="center"/>
    </xf>
    <xf numFmtId="0" fontId="6" fillId="0" borderId="0" xfId="0" applyFont="1" applyFill="1" applyAlignment="1">
      <alignment horizontal="left" vertical="center"/>
    </xf>
    <xf numFmtId="192" fontId="9" fillId="0" borderId="38" xfId="0" applyNumberFormat="1" applyFont="1" applyFill="1" applyBorder="1" applyAlignment="1">
      <alignment vertical="center"/>
    </xf>
    <xf numFmtId="192" fontId="9" fillId="0" borderId="26" xfId="0" applyNumberFormat="1" applyFont="1" applyFill="1" applyBorder="1" applyAlignment="1">
      <alignment vertical="center"/>
    </xf>
    <xf numFmtId="192" fontId="9" fillId="0" borderId="15" xfId="0" applyNumberFormat="1" applyFont="1" applyFill="1" applyBorder="1" applyAlignment="1">
      <alignment vertical="center"/>
    </xf>
    <xf numFmtId="192" fontId="9" fillId="0" borderId="13" xfId="0" applyNumberFormat="1" applyFont="1" applyFill="1" applyBorder="1" applyAlignment="1">
      <alignment vertical="center"/>
    </xf>
    <xf numFmtId="193" fontId="9" fillId="0" borderId="15" xfId="0" applyNumberFormat="1" applyFont="1" applyFill="1" applyBorder="1" applyAlignment="1">
      <alignment vertical="center"/>
    </xf>
    <xf numFmtId="193" fontId="9" fillId="0" borderId="13" xfId="0" applyNumberFormat="1" applyFont="1" applyFill="1" applyBorder="1" applyAlignment="1">
      <alignment vertical="center"/>
    </xf>
    <xf numFmtId="192" fontId="9" fillId="0" borderId="29" xfId="0" applyNumberFormat="1" applyFont="1" applyFill="1" applyBorder="1" applyAlignment="1">
      <alignment vertical="center"/>
    </xf>
    <xf numFmtId="192" fontId="9" fillId="0" borderId="25" xfId="0" applyNumberFormat="1" applyFont="1" applyFill="1" applyBorder="1" applyAlignment="1">
      <alignment vertical="center"/>
    </xf>
    <xf numFmtId="192" fontId="0" fillId="0" borderId="12" xfId="0" applyNumberFormat="1" applyFont="1" applyFill="1" applyBorder="1" applyAlignment="1">
      <alignment vertical="center"/>
    </xf>
    <xf numFmtId="192" fontId="0" fillId="0" borderId="11" xfId="0" applyNumberFormat="1" applyFont="1" applyFill="1" applyBorder="1" applyAlignment="1">
      <alignment vertical="center"/>
    </xf>
    <xf numFmtId="0" fontId="0" fillId="0" borderId="0" xfId="0" applyFont="1" applyFill="1" applyAlignment="1">
      <alignment horizontal="left" vertical="center"/>
    </xf>
    <xf numFmtId="0" fontId="0" fillId="0" borderId="0" xfId="74" applyFont="1" applyFill="1">
      <alignment vertical="center"/>
      <protection/>
    </xf>
    <xf numFmtId="0" fontId="46" fillId="0" borderId="0" xfId="74" applyFont="1" applyFill="1" applyAlignment="1">
      <alignment horizontal="distributed" vertical="center"/>
      <protection/>
    </xf>
    <xf numFmtId="41" fontId="0" fillId="0" borderId="0" xfId="74" applyNumberFormat="1" applyFont="1" applyFill="1">
      <alignment vertical="center"/>
      <protection/>
    </xf>
    <xf numFmtId="0" fontId="6" fillId="0" borderId="0" xfId="74" applyFont="1" applyFill="1" applyAlignment="1">
      <alignment horizontal="left"/>
      <protection/>
    </xf>
    <xf numFmtId="41" fontId="9" fillId="0" borderId="38" xfId="74" applyNumberFormat="1" applyFont="1" applyFill="1" applyBorder="1">
      <alignment vertical="center"/>
      <protection/>
    </xf>
    <xf numFmtId="41" fontId="9" fillId="0" borderId="26" xfId="74" applyNumberFormat="1" applyFont="1" applyFill="1" applyBorder="1">
      <alignment vertical="center"/>
      <protection/>
    </xf>
    <xf numFmtId="41" fontId="9" fillId="0" borderId="19" xfId="74" applyNumberFormat="1" applyFont="1" applyFill="1" applyBorder="1">
      <alignment vertical="center"/>
      <protection/>
    </xf>
    <xf numFmtId="0" fontId="49" fillId="0" borderId="19" xfId="74" applyFont="1" applyFill="1" applyBorder="1" applyAlignment="1">
      <alignment horizontal="distributed" vertical="center"/>
      <protection/>
    </xf>
    <xf numFmtId="41" fontId="9" fillId="0" borderId="15" xfId="74" applyNumberFormat="1" applyFont="1" applyFill="1" applyBorder="1">
      <alignment vertical="center"/>
      <protection/>
    </xf>
    <xf numFmtId="41" fontId="9" fillId="0" borderId="13" xfId="74" applyNumberFormat="1" applyFont="1" applyFill="1" applyBorder="1">
      <alignment vertical="center"/>
      <protection/>
    </xf>
    <xf numFmtId="41" fontId="9" fillId="0" borderId="0" xfId="74" applyNumberFormat="1" applyFont="1" applyFill="1">
      <alignment vertical="center"/>
      <protection/>
    </xf>
    <xf numFmtId="0" fontId="49" fillId="0" borderId="14" xfId="74" applyFont="1" applyFill="1" applyBorder="1" applyAlignment="1">
      <alignment horizontal="distributed" vertical="center"/>
      <protection/>
    </xf>
    <xf numFmtId="41" fontId="9" fillId="0" borderId="0" xfId="74" applyNumberFormat="1" applyFont="1" applyFill="1" applyAlignment="1">
      <alignment horizontal="right" vertical="center"/>
      <protection/>
    </xf>
    <xf numFmtId="41" fontId="9" fillId="0" borderId="13" xfId="74" applyNumberFormat="1" applyFont="1" applyFill="1" applyBorder="1" applyAlignment="1">
      <alignment horizontal="right" vertical="center"/>
      <protection/>
    </xf>
    <xf numFmtId="41" fontId="9" fillId="0" borderId="29" xfId="74" applyNumberFormat="1" applyFont="1" applyFill="1" applyBorder="1">
      <alignment vertical="center"/>
      <protection/>
    </xf>
    <xf numFmtId="41" fontId="9" fillId="0" borderId="25" xfId="74" applyNumberFormat="1" applyFont="1" applyFill="1" applyBorder="1">
      <alignment vertical="center"/>
      <protection/>
    </xf>
    <xf numFmtId="0" fontId="49" fillId="0" borderId="18" xfId="74" applyFont="1" applyFill="1" applyBorder="1" applyAlignment="1">
      <alignment horizontal="distributed" vertical="center"/>
      <protection/>
    </xf>
    <xf numFmtId="41" fontId="0" fillId="0" borderId="12" xfId="74" applyNumberFormat="1" applyFont="1" applyFill="1" applyBorder="1">
      <alignment vertical="center"/>
      <protection/>
    </xf>
    <xf numFmtId="41" fontId="0" fillId="0" borderId="11" xfId="74" applyNumberFormat="1" applyFont="1" applyFill="1" applyBorder="1">
      <alignment vertical="center"/>
      <protection/>
    </xf>
    <xf numFmtId="0" fontId="49" fillId="0" borderId="10" xfId="74" applyFont="1" applyFill="1" applyBorder="1" applyAlignment="1">
      <alignment horizontal="distributed" vertical="center"/>
      <protection/>
    </xf>
    <xf numFmtId="0" fontId="7" fillId="0" borderId="0" xfId="74" applyFont="1" applyFill="1" applyAlignment="1">
      <alignment horizontal="center" vertical="center"/>
      <protection/>
    </xf>
    <xf numFmtId="0" fontId="10" fillId="0" borderId="16" xfId="74" applyFont="1" applyFill="1" applyBorder="1" applyAlignment="1">
      <alignment horizontal="distributed" vertical="center"/>
      <protection/>
    </xf>
    <xf numFmtId="0" fontId="49" fillId="0" borderId="11" xfId="74" applyFont="1" applyFill="1" applyBorder="1" applyAlignment="1">
      <alignment horizontal="distributed" vertical="center"/>
      <protection/>
    </xf>
    <xf numFmtId="0" fontId="49" fillId="0" borderId="0" xfId="74" applyFont="1" applyFill="1" applyAlignment="1">
      <alignment horizontal="center" vertical="center" wrapText="1"/>
      <protection/>
    </xf>
    <xf numFmtId="0" fontId="49" fillId="0" borderId="25" xfId="74" applyFont="1" applyFill="1" applyBorder="1" applyAlignment="1">
      <alignment horizontal="center" vertical="center" wrapText="1"/>
      <protection/>
    </xf>
    <xf numFmtId="0" fontId="49" fillId="0" borderId="11" xfId="74" applyFont="1" applyFill="1" applyBorder="1" applyAlignment="1">
      <alignment horizontal="distributed" vertical="center" wrapText="1"/>
      <protection/>
    </xf>
    <xf numFmtId="0" fontId="49" fillId="0" borderId="11" xfId="74" applyFont="1" applyFill="1" applyBorder="1" applyAlignment="1">
      <alignment horizontal="distributed" vertical="center"/>
      <protection/>
    </xf>
    <xf numFmtId="0" fontId="49" fillId="0" borderId="17" xfId="74" applyFont="1" applyFill="1" applyBorder="1" applyAlignment="1">
      <alignment horizontal="distributed" vertical="center"/>
      <protection/>
    </xf>
    <xf numFmtId="0" fontId="49" fillId="0" borderId="10" xfId="74" applyFont="1" applyFill="1" applyBorder="1" applyAlignment="1">
      <alignment horizontal="distributed" vertical="center"/>
      <protection/>
    </xf>
    <xf numFmtId="0" fontId="10" fillId="0" borderId="15" xfId="74" applyFont="1" applyFill="1" applyBorder="1" applyAlignment="1">
      <alignment horizontal="distributed" vertical="center"/>
      <protection/>
    </xf>
    <xf numFmtId="0" fontId="49" fillId="0" borderId="10" xfId="74" applyFont="1" applyFill="1" applyBorder="1" applyAlignment="1">
      <alignment horizontal="center" vertical="center"/>
      <protection/>
    </xf>
    <xf numFmtId="0" fontId="49" fillId="0" borderId="28" xfId="74" applyFont="1" applyFill="1" applyBorder="1" applyAlignment="1">
      <alignment horizontal="center" vertical="center"/>
      <protection/>
    </xf>
    <xf numFmtId="0" fontId="49" fillId="0" borderId="12" xfId="74" applyFont="1" applyFill="1" applyBorder="1" applyAlignment="1">
      <alignment horizontal="center" vertical="center"/>
      <protection/>
    </xf>
    <xf numFmtId="0" fontId="49" fillId="0" borderId="13" xfId="74" applyFont="1" applyFill="1" applyBorder="1" applyAlignment="1">
      <alignment horizontal="distributed" vertical="center"/>
      <protection/>
    </xf>
    <xf numFmtId="0" fontId="10" fillId="0" borderId="49" xfId="74" applyFont="1" applyFill="1" applyBorder="1" applyAlignment="1">
      <alignment horizontal="distributed" vertical="center"/>
      <protection/>
    </xf>
    <xf numFmtId="0" fontId="49" fillId="0" borderId="39" xfId="74" applyFont="1" applyFill="1" applyBorder="1" applyAlignment="1">
      <alignment horizontal="center" vertical="center"/>
      <protection/>
    </xf>
    <xf numFmtId="0" fontId="49" fillId="0" borderId="20" xfId="74" applyFont="1" applyFill="1" applyBorder="1" applyAlignment="1">
      <alignment horizontal="center" vertical="center"/>
      <protection/>
    </xf>
    <xf numFmtId="0" fontId="49" fillId="0" borderId="41" xfId="74" applyFont="1" applyFill="1" applyBorder="1" applyAlignment="1">
      <alignment horizontal="center" vertical="center"/>
      <protection/>
    </xf>
    <xf numFmtId="0" fontId="49" fillId="0" borderId="50" xfId="74" applyFont="1" applyFill="1" applyBorder="1" applyAlignment="1">
      <alignment horizontal="distributed" vertical="center" wrapText="1"/>
      <protection/>
    </xf>
    <xf numFmtId="0" fontId="49" fillId="0" borderId="39" xfId="74" applyFont="1" applyFill="1" applyBorder="1" applyAlignment="1">
      <alignment horizontal="distributed" vertical="center"/>
      <protection/>
    </xf>
    <xf numFmtId="0" fontId="50" fillId="0" borderId="0" xfId="74" applyFont="1" applyFill="1" applyAlignment="1">
      <alignment horizontal="right" vertical="center"/>
      <protection/>
    </xf>
    <xf numFmtId="0" fontId="9" fillId="0" borderId="0" xfId="74" applyFont="1" applyFill="1">
      <alignment vertical="center"/>
      <protection/>
    </xf>
    <xf numFmtId="0" fontId="0" fillId="0" borderId="0" xfId="74" applyFont="1" applyFill="1" applyAlignment="1">
      <alignment/>
      <protection/>
    </xf>
    <xf numFmtId="0" fontId="9" fillId="0" borderId="0" xfId="74" applyFont="1" applyFill="1" applyAlignment="1">
      <alignment vertical="center"/>
      <protection/>
    </xf>
    <xf numFmtId="0" fontId="5" fillId="0" borderId="0" xfId="74" applyFont="1" applyFill="1">
      <alignment vertical="center"/>
      <protection/>
    </xf>
    <xf numFmtId="193" fontId="6" fillId="0" borderId="38" xfId="0" applyNumberFormat="1" applyFont="1" applyFill="1" applyBorder="1" applyAlignment="1">
      <alignment/>
    </xf>
    <xf numFmtId="193" fontId="6" fillId="0" borderId="26" xfId="0" applyNumberFormat="1" applyFont="1" applyFill="1" applyBorder="1" applyAlignment="1">
      <alignment/>
    </xf>
    <xf numFmtId="0" fontId="6" fillId="0" borderId="19" xfId="0" applyFont="1" applyFill="1" applyBorder="1" applyAlignment="1">
      <alignment horizontal="distributed"/>
    </xf>
    <xf numFmtId="0" fontId="6" fillId="0" borderId="37" xfId="0" applyFont="1" applyFill="1" applyBorder="1" applyAlignment="1">
      <alignment horizontal="distributed"/>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193" fontId="0" fillId="0" borderId="12" xfId="0" applyNumberFormat="1" applyFont="1" applyFill="1" applyBorder="1" applyAlignment="1">
      <alignment vertical="center"/>
    </xf>
    <xf numFmtId="193" fontId="0" fillId="0" borderId="11" xfId="0" applyNumberFormat="1" applyFont="1" applyFill="1" applyBorder="1" applyAlignment="1">
      <alignment vertical="center"/>
    </xf>
    <xf numFmtId="0" fontId="46" fillId="0" borderId="10" xfId="0" applyFont="1" applyFill="1" applyBorder="1" applyAlignment="1">
      <alignment horizontal="distributed" vertical="center"/>
    </xf>
    <xf numFmtId="0" fontId="6" fillId="0" borderId="28" xfId="0" applyFont="1" applyFill="1" applyBorder="1" applyAlignment="1">
      <alignment horizontal="distributed" vertical="center"/>
    </xf>
    <xf numFmtId="193" fontId="9" fillId="0" borderId="16" xfId="0" applyNumberFormat="1" applyFont="1" applyFill="1" applyBorder="1" applyAlignment="1">
      <alignment vertical="center"/>
    </xf>
    <xf numFmtId="193" fontId="9" fillId="0" borderId="17" xfId="0" applyNumberFormat="1" applyFont="1" applyFill="1" applyBorder="1" applyAlignment="1">
      <alignment vertical="center"/>
    </xf>
    <xf numFmtId="0" fontId="6" fillId="0" borderId="21" xfId="0" applyFont="1" applyFill="1" applyBorder="1" applyAlignment="1">
      <alignment horizontal="distributed" vertical="center"/>
    </xf>
    <xf numFmtId="0" fontId="6" fillId="0" borderId="47" xfId="0" applyFont="1" applyFill="1" applyBorder="1" applyAlignment="1">
      <alignment horizontal="distributed" vertical="center"/>
    </xf>
    <xf numFmtId="193" fontId="0" fillId="0" borderId="16" xfId="0" applyNumberFormat="1" applyFont="1" applyFill="1" applyBorder="1" applyAlignment="1">
      <alignment vertical="center"/>
    </xf>
    <xf numFmtId="193" fontId="0" fillId="0" borderId="17" xfId="0" applyNumberFormat="1" applyFont="1" applyFill="1" applyBorder="1" applyAlignment="1">
      <alignment vertical="center"/>
    </xf>
    <xf numFmtId="0" fontId="46" fillId="0" borderId="21" xfId="0" applyFont="1" applyFill="1" applyBorder="1" applyAlignment="1">
      <alignment horizontal="distributed" vertical="center"/>
    </xf>
    <xf numFmtId="0" fontId="6" fillId="0" borderId="47"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5" xfId="0" applyFont="1" applyFill="1" applyBorder="1" applyAlignment="1">
      <alignment horizontal="distributed" vertical="center"/>
    </xf>
    <xf numFmtId="0" fontId="46" fillId="0" borderId="18" xfId="0" applyFont="1" applyFill="1" applyBorder="1" applyAlignment="1">
      <alignment horizontal="distributed" vertical="center"/>
    </xf>
    <xf numFmtId="0" fontId="46" fillId="0" borderId="36" xfId="0" applyFont="1" applyFill="1" applyBorder="1" applyAlignment="1">
      <alignment horizontal="distributed" vertical="center"/>
    </xf>
    <xf numFmtId="0" fontId="46" fillId="0" borderId="21" xfId="0" applyFont="1" applyFill="1" applyBorder="1" applyAlignment="1">
      <alignment horizontal="distributed" vertical="center"/>
    </xf>
    <xf numFmtId="0" fontId="6" fillId="0" borderId="47" xfId="0" applyFont="1" applyFill="1" applyBorder="1" applyAlignment="1">
      <alignment horizontal="distributed" vertical="center"/>
    </xf>
    <xf numFmtId="0" fontId="46" fillId="0" borderId="42" xfId="0" applyFont="1" applyFill="1" applyBorder="1" applyAlignment="1">
      <alignment horizontal="distributed" vertical="center"/>
    </xf>
    <xf numFmtId="0" fontId="6" fillId="0" borderId="46" xfId="0" applyFont="1" applyFill="1" applyBorder="1" applyAlignment="1">
      <alignment horizontal="distributed" vertical="center"/>
    </xf>
    <xf numFmtId="194" fontId="9" fillId="0" borderId="38" xfId="0" applyNumberFormat="1" applyFont="1" applyFill="1" applyBorder="1" applyAlignment="1">
      <alignment vertical="center"/>
    </xf>
    <xf numFmtId="194" fontId="9" fillId="0" borderId="26" xfId="0" applyNumberFormat="1" applyFont="1" applyFill="1" applyBorder="1" applyAlignment="1">
      <alignment vertical="center"/>
    </xf>
    <xf numFmtId="194" fontId="9" fillId="0" borderId="15" xfId="0" applyNumberFormat="1" applyFont="1" applyFill="1" applyBorder="1" applyAlignment="1">
      <alignment vertical="center"/>
    </xf>
    <xf numFmtId="194" fontId="9" fillId="0" borderId="13" xfId="0" applyNumberFormat="1" applyFont="1" applyFill="1" applyBorder="1" applyAlignment="1">
      <alignment vertical="center"/>
    </xf>
    <xf numFmtId="194" fontId="9" fillId="0" borderId="29" xfId="0" applyNumberFormat="1" applyFont="1" applyFill="1" applyBorder="1" applyAlignment="1">
      <alignment vertical="center"/>
    </xf>
    <xf numFmtId="194" fontId="9" fillId="0" borderId="25" xfId="0" applyNumberFormat="1" applyFont="1" applyFill="1" applyBorder="1" applyAlignment="1">
      <alignment vertical="center"/>
    </xf>
    <xf numFmtId="194" fontId="0" fillId="0" borderId="12" xfId="0" applyNumberFormat="1" applyFont="1" applyFill="1" applyBorder="1" applyAlignment="1">
      <alignment vertical="center"/>
    </xf>
    <xf numFmtId="194" fontId="0" fillId="0" borderId="11" xfId="0" applyNumberFormat="1" applyFont="1" applyFill="1" applyBorder="1" applyAlignment="1">
      <alignment vertical="center"/>
    </xf>
    <xf numFmtId="181" fontId="9" fillId="0" borderId="38" xfId="0" applyNumberFormat="1" applyFont="1" applyFill="1" applyBorder="1" applyAlignment="1">
      <alignment vertical="center"/>
    </xf>
    <xf numFmtId="181" fontId="9" fillId="0" borderId="26" xfId="0" applyNumberFormat="1" applyFont="1" applyFill="1" applyBorder="1" applyAlignment="1">
      <alignment vertical="center"/>
    </xf>
    <xf numFmtId="181" fontId="9" fillId="0" borderId="15" xfId="0" applyNumberFormat="1" applyFont="1" applyFill="1" applyBorder="1" applyAlignment="1">
      <alignment vertical="center"/>
    </xf>
    <xf numFmtId="181" fontId="9" fillId="0" borderId="13" xfId="0" applyNumberFormat="1" applyFont="1" applyFill="1" applyBorder="1" applyAlignment="1">
      <alignment vertical="center"/>
    </xf>
    <xf numFmtId="181" fontId="9" fillId="0" borderId="13" xfId="0" applyNumberFormat="1" applyFont="1" applyFill="1" applyBorder="1" applyAlignment="1">
      <alignment horizontal="right" vertical="center"/>
    </xf>
    <xf numFmtId="181" fontId="9" fillId="0" borderId="29" xfId="0" applyNumberFormat="1" applyFont="1" applyFill="1" applyBorder="1" applyAlignment="1">
      <alignment vertical="center"/>
    </xf>
    <xf numFmtId="181" fontId="9" fillId="0" borderId="25"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1" xfId="0" applyNumberFormat="1" applyFont="1" applyFill="1" applyBorder="1" applyAlignment="1">
      <alignment vertical="center"/>
    </xf>
    <xf numFmtId="0" fontId="11" fillId="0" borderId="12" xfId="0" applyFont="1" applyFill="1" applyBorder="1" applyAlignment="1">
      <alignment horizontal="distributed" vertical="center" wrapText="1" shrinkToFit="1"/>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0" xfId="0" applyFont="1" applyFill="1" applyBorder="1" applyAlignment="1">
      <alignment horizontal="distributed" vertical="center"/>
    </xf>
    <xf numFmtId="0" fontId="0" fillId="0" borderId="0" xfId="0" applyFont="1" applyFill="1" applyAlignment="1">
      <alignment vertical="center"/>
    </xf>
    <xf numFmtId="0" fontId="9" fillId="0" borderId="0" xfId="0" applyFont="1" applyFill="1" applyBorder="1" applyAlignment="1">
      <alignment horizontal="left" vertical="center"/>
    </xf>
    <xf numFmtId="0" fontId="3" fillId="0" borderId="0" xfId="0" applyFont="1" applyFill="1" applyAlignment="1">
      <alignment horizontal="left" vertical="center"/>
    </xf>
    <xf numFmtId="181" fontId="9" fillId="0" borderId="15" xfId="0" applyNumberFormat="1" applyFont="1" applyFill="1" applyBorder="1" applyAlignment="1">
      <alignment horizontal="right" vertical="center"/>
    </xf>
    <xf numFmtId="181" fontId="9" fillId="0" borderId="29" xfId="0" applyNumberFormat="1" applyFont="1" applyFill="1" applyBorder="1" applyAlignment="1">
      <alignment horizontal="right" vertical="center"/>
    </xf>
    <xf numFmtId="181" fontId="0" fillId="0" borderId="11" xfId="0" applyNumberFormat="1" applyFont="1" applyFill="1" applyBorder="1" applyAlignment="1">
      <alignment vertical="center" shrinkToFit="1"/>
    </xf>
    <xf numFmtId="0" fontId="7" fillId="0" borderId="11" xfId="0" applyFont="1" applyFill="1" applyBorder="1" applyAlignment="1">
      <alignment horizontal="center" vertical="center"/>
    </xf>
    <xf numFmtId="0" fontId="7" fillId="0" borderId="11" xfId="0" applyFont="1" applyFill="1" applyBorder="1" applyAlignment="1">
      <alignment horizontal="distributed" vertical="center"/>
    </xf>
    <xf numFmtId="0" fontId="46" fillId="0" borderId="12" xfId="0" applyFont="1" applyFill="1" applyBorder="1" applyAlignment="1">
      <alignment horizontal="distributed" vertical="center"/>
    </xf>
    <xf numFmtId="0" fontId="46" fillId="0" borderId="11" xfId="0" applyFont="1" applyFill="1" applyBorder="1" applyAlignment="1">
      <alignment horizontal="distributed" vertical="center"/>
    </xf>
    <xf numFmtId="0" fontId="0" fillId="0" borderId="41" xfId="0" applyFont="1" applyFill="1" applyBorder="1" applyAlignment="1">
      <alignment horizontal="distributed" vertical="center"/>
    </xf>
    <xf numFmtId="0" fontId="4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xf>
    <xf numFmtId="0" fontId="6" fillId="0" borderId="46" xfId="0" applyFont="1" applyFill="1" applyBorder="1" applyAlignment="1">
      <alignment horizontal="right"/>
    </xf>
    <xf numFmtId="181" fontId="9" fillId="0" borderId="38" xfId="0" applyNumberFormat="1" applyFont="1" applyFill="1" applyBorder="1" applyAlignment="1">
      <alignment horizontal="right" vertical="center"/>
    </xf>
    <xf numFmtId="181" fontId="9" fillId="0" borderId="26" xfId="0" applyNumberFormat="1" applyFont="1" applyFill="1" applyBorder="1" applyAlignment="1">
      <alignment horizontal="right" vertical="center"/>
    </xf>
    <xf numFmtId="0" fontId="11" fillId="0" borderId="16" xfId="0" applyFont="1" applyFill="1" applyBorder="1" applyAlignment="1">
      <alignment horizontal="center" vertical="center" wrapText="1"/>
    </xf>
    <xf numFmtId="0" fontId="0"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Alignment="1">
      <alignment horizontal="distributed" vertical="center"/>
    </xf>
    <xf numFmtId="0" fontId="0" fillId="0" borderId="15" xfId="0" applyFont="1" applyFill="1" applyBorder="1" applyAlignment="1">
      <alignment horizontal="distributed" vertical="center"/>
    </xf>
    <xf numFmtId="0" fontId="0" fillId="0" borderId="14" xfId="0" applyFont="1" applyFill="1" applyBorder="1" applyAlignment="1">
      <alignment vertical="center"/>
    </xf>
    <xf numFmtId="0" fontId="0" fillId="0" borderId="0" xfId="0" applyFont="1" applyFill="1" applyAlignment="1">
      <alignment vertical="center"/>
    </xf>
    <xf numFmtId="0" fontId="0" fillId="0" borderId="15" xfId="0" applyFont="1" applyFill="1" applyBorder="1" applyAlignment="1">
      <alignment vertical="center"/>
    </xf>
    <xf numFmtId="0" fontId="6" fillId="0" borderId="21" xfId="0" applyFont="1" applyFill="1" applyBorder="1" applyAlignment="1">
      <alignment horizontal="distributed" vertical="center"/>
    </xf>
    <xf numFmtId="0" fontId="6" fillId="0" borderId="16" xfId="0" applyFont="1" applyFill="1" applyBorder="1" applyAlignment="1">
      <alignment horizontal="distributed" vertical="center"/>
    </xf>
    <xf numFmtId="0" fontId="11" fillId="0" borderId="49" xfId="0" applyFont="1" applyFill="1" applyBorder="1" applyAlignment="1">
      <alignment horizontal="center" vertical="center" wrapText="1"/>
    </xf>
    <xf numFmtId="0" fontId="9" fillId="0" borderId="42" xfId="0" applyFont="1" applyFill="1" applyBorder="1" applyAlignment="1">
      <alignment horizontal="distributed" vertical="center"/>
    </xf>
    <xf numFmtId="0" fontId="6" fillId="0" borderId="49"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46" xfId="0" applyFont="1" applyFill="1" applyBorder="1" applyAlignment="1">
      <alignment horizontal="distributed"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0" fontId="6" fillId="0" borderId="49" xfId="0" applyFont="1" applyFill="1" applyBorder="1" applyAlignment="1">
      <alignment horizontal="distributed" vertical="center"/>
    </xf>
    <xf numFmtId="0" fontId="6" fillId="0" borderId="42" xfId="0" applyFont="1" applyFill="1" applyBorder="1" applyAlignment="1">
      <alignment horizontal="distributed" vertical="center"/>
    </xf>
    <xf numFmtId="0" fontId="10" fillId="0" borderId="40" xfId="0" applyFont="1" applyFill="1" applyBorder="1" applyAlignment="1">
      <alignment horizontal="distributed"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0" fontId="6" fillId="0" borderId="0" xfId="0" applyFont="1" applyFill="1" applyBorder="1" applyAlignment="1">
      <alignment horizontal="left"/>
    </xf>
    <xf numFmtId="195" fontId="9" fillId="0" borderId="26" xfId="0" applyNumberFormat="1" applyFont="1" applyFill="1" applyBorder="1" applyAlignment="1">
      <alignment vertical="center"/>
    </xf>
    <xf numFmtId="195" fontId="9" fillId="0" borderId="13" xfId="0" applyNumberFormat="1" applyFont="1" applyFill="1" applyBorder="1" applyAlignment="1">
      <alignment vertical="center"/>
    </xf>
    <xf numFmtId="195" fontId="9" fillId="0" borderId="25" xfId="0" applyNumberFormat="1" applyFont="1" applyFill="1" applyBorder="1" applyAlignment="1">
      <alignment vertical="center"/>
    </xf>
    <xf numFmtId="195" fontId="0" fillId="0" borderId="11" xfId="0" applyNumberFormat="1" applyFont="1" applyFill="1" applyBorder="1" applyAlignment="1">
      <alignment vertical="center"/>
    </xf>
    <xf numFmtId="0" fontId="50" fillId="0" borderId="16" xfId="0" applyFont="1" applyFill="1" applyBorder="1" applyAlignment="1">
      <alignment horizontal="center" vertical="center"/>
    </xf>
    <xf numFmtId="0" fontId="46" fillId="0" borderId="10" xfId="0" applyFont="1" applyFill="1" applyBorder="1" applyAlignment="1">
      <alignment horizontal="distributed" vertical="center"/>
    </xf>
    <xf numFmtId="0" fontId="50" fillId="0" borderId="49" xfId="0" applyFont="1" applyFill="1" applyBorder="1" applyAlignment="1">
      <alignment horizontal="center" vertical="center" wrapText="1"/>
    </xf>
    <xf numFmtId="0" fontId="7" fillId="0" borderId="40" xfId="0" applyFont="1" applyFill="1" applyBorder="1" applyAlignment="1">
      <alignment horizontal="distributed"/>
    </xf>
    <xf numFmtId="0" fontId="10" fillId="0" borderId="40" xfId="0" applyFont="1" applyFill="1" applyBorder="1" applyAlignment="1">
      <alignment horizontal="distributed" vertical="center"/>
    </xf>
    <xf numFmtId="0" fontId="6" fillId="0" borderId="0" xfId="0" applyFont="1" applyFill="1" applyAlignment="1">
      <alignment horizontal="right" vertical="center"/>
    </xf>
    <xf numFmtId="0" fontId="9" fillId="0" borderId="0" xfId="0" applyFont="1" applyFill="1" applyBorder="1" applyAlignment="1">
      <alignment horizontal="left" vertical="center"/>
    </xf>
    <xf numFmtId="0" fontId="0" fillId="0" borderId="46" xfId="0" applyFont="1" applyFill="1" applyBorder="1" applyAlignment="1">
      <alignment/>
    </xf>
    <xf numFmtId="0" fontId="0" fillId="0" borderId="46" xfId="0" applyFont="1" applyFill="1" applyBorder="1" applyAlignment="1">
      <alignment/>
    </xf>
    <xf numFmtId="181" fontId="6" fillId="0" borderId="38" xfId="0" applyNumberFormat="1" applyFont="1" applyFill="1" applyBorder="1" applyAlignment="1">
      <alignment vertical="center"/>
    </xf>
    <xf numFmtId="181" fontId="6" fillId="0" borderId="26" xfId="0" applyNumberFormat="1" applyFont="1" applyFill="1" applyBorder="1" applyAlignment="1">
      <alignment vertical="center"/>
    </xf>
    <xf numFmtId="181" fontId="6" fillId="0" borderId="15" xfId="0" applyNumberFormat="1" applyFont="1" applyFill="1" applyBorder="1" applyAlignment="1">
      <alignment vertical="center"/>
    </xf>
    <xf numFmtId="181" fontId="6" fillId="0" borderId="13" xfId="0" applyNumberFormat="1" applyFont="1" applyFill="1" applyBorder="1" applyAlignment="1">
      <alignment vertical="center"/>
    </xf>
    <xf numFmtId="181" fontId="6" fillId="0" borderId="13" xfId="0" applyNumberFormat="1" applyFont="1" applyFill="1" applyBorder="1" applyAlignment="1">
      <alignment horizontal="right" vertical="center"/>
    </xf>
    <xf numFmtId="181" fontId="6" fillId="0" borderId="29" xfId="0" applyNumberFormat="1" applyFont="1" applyFill="1" applyBorder="1" applyAlignment="1">
      <alignment vertical="center"/>
    </xf>
    <xf numFmtId="181" fontId="6" fillId="0" borderId="25" xfId="0" applyNumberFormat="1" applyFont="1" applyFill="1" applyBorder="1" applyAlignment="1">
      <alignment vertical="center"/>
    </xf>
    <xf numFmtId="181" fontId="6" fillId="0" borderId="25" xfId="0" applyNumberFormat="1" applyFont="1" applyFill="1" applyBorder="1" applyAlignment="1">
      <alignment horizontal="right" vertical="center"/>
    </xf>
    <xf numFmtId="181" fontId="46" fillId="0" borderId="12" xfId="0" applyNumberFormat="1" applyFont="1" applyFill="1" applyBorder="1" applyAlignment="1">
      <alignment vertical="center"/>
    </xf>
    <xf numFmtId="181" fontId="46" fillId="0" borderId="11" xfId="0" applyNumberFormat="1" applyFont="1" applyFill="1" applyBorder="1" applyAlignment="1">
      <alignment vertical="center"/>
    </xf>
    <xf numFmtId="0" fontId="11"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distributed" vertical="center" wrapText="1"/>
    </xf>
    <xf numFmtId="0" fontId="11" fillId="0" borderId="29"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0" borderId="16" xfId="0" applyFont="1" applyFill="1" applyBorder="1" applyAlignment="1">
      <alignment horizontal="distributed" vertical="center"/>
    </xf>
    <xf numFmtId="0" fontId="10"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xf>
    <xf numFmtId="0" fontId="46" fillId="0" borderId="20" xfId="0" applyFont="1" applyFill="1" applyBorder="1" applyAlignment="1">
      <alignment horizontal="center" vertical="center"/>
    </xf>
    <xf numFmtId="0" fontId="10" fillId="0" borderId="49" xfId="0" applyFont="1" applyFill="1" applyBorder="1" applyAlignment="1">
      <alignment horizontal="center" vertical="center" wrapText="1"/>
    </xf>
    <xf numFmtId="0" fontId="6" fillId="0" borderId="42" xfId="0" applyFont="1" applyFill="1" applyBorder="1" applyAlignment="1">
      <alignment horizontal="distributed" vertical="center"/>
    </xf>
    <xf numFmtId="0" fontId="6" fillId="0" borderId="46" xfId="0" applyFont="1" applyFill="1" applyBorder="1" applyAlignment="1">
      <alignment horizontal="distributed" vertical="center"/>
    </xf>
    <xf numFmtId="0" fontId="10" fillId="0" borderId="50" xfId="0" applyFont="1" applyFill="1" applyBorder="1" applyAlignment="1">
      <alignment horizontal="distributed" vertical="center" wrapText="1"/>
    </xf>
    <xf numFmtId="0" fontId="0" fillId="0" borderId="37" xfId="0" applyFont="1" applyFill="1" applyBorder="1" applyAlignment="1">
      <alignment/>
    </xf>
    <xf numFmtId="0" fontId="6" fillId="0" borderId="37" xfId="0" applyFont="1" applyFill="1" applyBorder="1" applyAlignment="1">
      <alignment vertical="center"/>
    </xf>
    <xf numFmtId="0" fontId="6" fillId="0" borderId="37" xfId="0" applyFont="1" applyFill="1" applyBorder="1" applyAlignment="1">
      <alignment horizontal="right" vertical="center"/>
    </xf>
    <xf numFmtId="41" fontId="9" fillId="0" borderId="55" xfId="0" applyNumberFormat="1" applyFont="1" applyFill="1" applyBorder="1" applyAlignment="1">
      <alignment horizontal="center" vertical="center"/>
    </xf>
    <xf numFmtId="41" fontId="9" fillId="0" borderId="56" xfId="0" applyNumberFormat="1" applyFont="1" applyFill="1" applyBorder="1" applyAlignment="1">
      <alignment horizontal="center" vertical="center"/>
    </xf>
    <xf numFmtId="41" fontId="0" fillId="0" borderId="26" xfId="0" applyNumberFormat="1" applyFont="1" applyFill="1" applyBorder="1" applyAlignment="1">
      <alignment vertical="center"/>
    </xf>
    <xf numFmtId="0" fontId="6" fillId="0" borderId="19" xfId="0" applyFont="1" applyFill="1" applyBorder="1" applyAlignment="1">
      <alignment horizontal="center" vertical="center"/>
    </xf>
    <xf numFmtId="41" fontId="0" fillId="0" borderId="25" xfId="0" applyNumberFormat="1" applyFont="1" applyFill="1" applyBorder="1" applyAlignment="1">
      <alignment vertical="center"/>
    </xf>
    <xf numFmtId="0" fontId="6" fillId="0" borderId="18" xfId="0" applyFont="1" applyFill="1" applyBorder="1" applyAlignment="1">
      <alignment horizontal="center" vertical="center"/>
    </xf>
    <xf numFmtId="0" fontId="10" fillId="0" borderId="0" xfId="0" applyFont="1" applyFill="1" applyAlignment="1">
      <alignment horizontal="right"/>
    </xf>
    <xf numFmtId="0" fontId="10" fillId="0" borderId="0" xfId="0" applyFont="1" applyFill="1" applyBorder="1" applyAlignment="1">
      <alignment horizontal="left"/>
    </xf>
    <xf numFmtId="195" fontId="6" fillId="0" borderId="26" xfId="0" applyNumberFormat="1" applyFont="1" applyFill="1" applyBorder="1" applyAlignment="1">
      <alignment vertical="center"/>
    </xf>
    <xf numFmtId="0" fontId="10" fillId="0" borderId="19" xfId="0" applyFont="1" applyFill="1" applyBorder="1" applyAlignment="1">
      <alignment horizontal="center" vertical="center"/>
    </xf>
    <xf numFmtId="195" fontId="6" fillId="0" borderId="13" xfId="0" applyNumberFormat="1" applyFont="1" applyFill="1" applyBorder="1" applyAlignment="1">
      <alignment vertical="center"/>
    </xf>
    <xf numFmtId="0" fontId="10" fillId="0" borderId="14" xfId="0" applyFont="1" applyFill="1" applyBorder="1" applyAlignment="1">
      <alignment horizontal="center" vertical="center"/>
    </xf>
    <xf numFmtId="195" fontId="6" fillId="0" borderId="25" xfId="0" applyNumberFormat="1" applyFont="1" applyFill="1" applyBorder="1" applyAlignment="1">
      <alignment vertical="center"/>
    </xf>
    <xf numFmtId="195" fontId="46" fillId="0" borderId="11" xfId="0" applyNumberFormat="1" applyFont="1" applyFill="1" applyBorder="1" applyAlignment="1">
      <alignment vertical="center"/>
    </xf>
    <xf numFmtId="0" fontId="10" fillId="0" borderId="12" xfId="0" applyFont="1" applyFill="1" applyBorder="1" applyAlignment="1">
      <alignment horizontal="distributed" vertical="center" wrapText="1"/>
    </xf>
    <xf numFmtId="0" fontId="50" fillId="0" borderId="11"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10" fillId="0" borderId="41" xfId="0" applyFont="1" applyFill="1" applyBorder="1" applyAlignment="1">
      <alignment horizontal="distributed" vertical="center" wrapText="1"/>
    </xf>
    <xf numFmtId="0" fontId="50" fillId="0" borderId="40" xfId="0" applyFont="1" applyFill="1" applyBorder="1" applyAlignment="1">
      <alignment horizontal="distributed" vertical="center" wrapText="1"/>
    </xf>
    <xf numFmtId="0" fontId="7" fillId="0" borderId="40" xfId="0" applyFont="1" applyFill="1" applyBorder="1" applyAlignment="1">
      <alignment horizontal="distributed" vertical="center"/>
    </xf>
    <xf numFmtId="0" fontId="10" fillId="0" borderId="40" xfId="0" applyFont="1" applyFill="1" applyBorder="1" applyAlignment="1">
      <alignment horizontal="center" vertical="center" wrapText="1"/>
    </xf>
    <xf numFmtId="0" fontId="10" fillId="0" borderId="39" xfId="0" applyFont="1" applyFill="1" applyBorder="1" applyAlignment="1">
      <alignment horizontal="distributed" vertical="center"/>
    </xf>
    <xf numFmtId="181" fontId="9"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6" fillId="0" borderId="0" xfId="0" applyFont="1" applyFill="1" applyBorder="1" applyAlignment="1">
      <alignment horizontal="center" vertical="center" shrinkToFit="1"/>
    </xf>
    <xf numFmtId="181" fontId="46" fillId="0" borderId="26" xfId="0" applyNumberFormat="1" applyFont="1" applyFill="1" applyBorder="1" applyAlignment="1">
      <alignment vertical="center"/>
    </xf>
    <xf numFmtId="0" fontId="6" fillId="0" borderId="19" xfId="0" applyFont="1" applyFill="1" applyBorder="1" applyAlignment="1">
      <alignment horizontal="center" vertical="center" shrinkToFit="1"/>
    </xf>
    <xf numFmtId="181" fontId="46" fillId="0" borderId="13" xfId="0" applyNumberFormat="1" applyFont="1" applyFill="1" applyBorder="1" applyAlignment="1">
      <alignment vertical="center"/>
    </xf>
    <xf numFmtId="0" fontId="6" fillId="0" borderId="14" xfId="0" applyFont="1" applyFill="1" applyBorder="1" applyAlignment="1">
      <alignment horizontal="center" vertical="center" shrinkToFit="1"/>
    </xf>
    <xf numFmtId="181" fontId="46" fillId="0" borderId="25" xfId="0" applyNumberFormat="1" applyFont="1" applyFill="1" applyBorder="1" applyAlignment="1">
      <alignment vertical="center"/>
    </xf>
    <xf numFmtId="0" fontId="6" fillId="0" borderId="1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39"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xf>
    <xf numFmtId="0" fontId="0" fillId="0" borderId="0" xfId="0" applyFont="1" applyFill="1" applyAlignment="1">
      <alignment/>
    </xf>
    <xf numFmtId="181" fontId="0" fillId="0" borderId="26" xfId="0" applyNumberFormat="1" applyFont="1" applyFill="1" applyBorder="1" applyAlignment="1">
      <alignment vertical="center"/>
    </xf>
    <xf numFmtId="181" fontId="0" fillId="0" borderId="13" xfId="0" applyNumberFormat="1" applyFont="1" applyFill="1" applyBorder="1" applyAlignment="1">
      <alignment vertical="center"/>
    </xf>
    <xf numFmtId="181" fontId="9" fillId="0" borderId="13" xfId="0" applyNumberFormat="1" applyFont="1" applyFill="1" applyBorder="1" applyAlignment="1" applyProtection="1">
      <alignment vertical="center"/>
      <protection locked="0"/>
    </xf>
    <xf numFmtId="181" fontId="0" fillId="0" borderId="25" xfId="0" applyNumberFormat="1" applyFont="1" applyFill="1" applyBorder="1" applyAlignment="1">
      <alignment vertical="center"/>
    </xf>
    <xf numFmtId="0" fontId="9" fillId="0" borderId="0" xfId="0" applyFont="1" applyFill="1" applyBorder="1" applyAlignment="1">
      <alignment horizontal="right" vertical="center"/>
    </xf>
    <xf numFmtId="181" fontId="0" fillId="0" borderId="26" xfId="0" applyNumberFormat="1" applyFont="1" applyFill="1" applyBorder="1" applyAlignment="1">
      <alignment vertical="center"/>
    </xf>
    <xf numFmtId="181" fontId="0" fillId="0" borderId="13" xfId="0" applyNumberFormat="1" applyFont="1" applyFill="1" applyBorder="1" applyAlignment="1">
      <alignment vertical="center"/>
    </xf>
    <xf numFmtId="181" fontId="0" fillId="0" borderId="25" xfId="0" applyNumberFormat="1" applyFont="1" applyFill="1" applyBorder="1" applyAlignment="1">
      <alignment vertical="center"/>
    </xf>
    <xf numFmtId="0" fontId="10" fillId="0" borderId="0" xfId="0" applyFont="1" applyFill="1" applyBorder="1" applyAlignment="1">
      <alignment horizontal="distributed" vertical="center"/>
    </xf>
    <xf numFmtId="0" fontId="6" fillId="0" borderId="0" xfId="0" applyFont="1" applyFill="1" applyBorder="1" applyAlignment="1">
      <alignment vertical="center"/>
    </xf>
    <xf numFmtId="0" fontId="9" fillId="0" borderId="46" xfId="0" applyFont="1" applyFill="1" applyBorder="1" applyAlignment="1">
      <alignment/>
    </xf>
    <xf numFmtId="41" fontId="0" fillId="0" borderId="13" xfId="0" applyNumberFormat="1" applyFont="1" applyFill="1" applyBorder="1" applyAlignment="1">
      <alignment vertical="center"/>
    </xf>
    <xf numFmtId="41" fontId="9" fillId="0" borderId="19" xfId="0" applyNumberFormat="1" applyFont="1" applyFill="1" applyBorder="1" applyAlignment="1">
      <alignment horizontal="center" vertical="center"/>
    </xf>
    <xf numFmtId="41" fontId="9" fillId="0" borderId="38"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41" fontId="9" fillId="0" borderId="18" xfId="0" applyNumberFormat="1" applyFont="1" applyFill="1" applyBorder="1" applyAlignment="1">
      <alignment horizontal="center" vertical="center"/>
    </xf>
    <xf numFmtId="41" fontId="9" fillId="0" borderId="29" xfId="0" applyNumberFormat="1" applyFont="1" applyFill="1" applyBorder="1" applyAlignment="1">
      <alignment horizontal="center" vertical="center"/>
    </xf>
    <xf numFmtId="41" fontId="0" fillId="0" borderId="12" xfId="0" applyNumberFormat="1" applyFont="1" applyFill="1" applyBorder="1" applyAlignment="1">
      <alignment vertical="center"/>
    </xf>
    <xf numFmtId="0" fontId="0" fillId="0" borderId="10" xfId="0" applyFont="1" applyBorder="1" applyAlignment="1">
      <alignment/>
    </xf>
    <xf numFmtId="41" fontId="0" fillId="0" borderId="12" xfId="0" applyNumberFormat="1" applyFont="1" applyFill="1" applyBorder="1" applyAlignment="1">
      <alignment horizontal="center" vertical="center"/>
    </xf>
    <xf numFmtId="41" fontId="0" fillId="0" borderId="11" xfId="0" applyNumberFormat="1" applyFont="1" applyFill="1" applyBorder="1" applyAlignment="1">
      <alignment vertical="center"/>
    </xf>
    <xf numFmtId="0" fontId="9" fillId="0" borderId="0" xfId="0" applyFont="1" applyFill="1" applyAlignment="1">
      <alignment horizontal="center"/>
    </xf>
    <xf numFmtId="0" fontId="10" fillId="0" borderId="11" xfId="0" applyFont="1" applyFill="1" applyBorder="1" applyAlignment="1">
      <alignment horizontal="left" vertical="center" wrapText="1" shrinkToFit="1"/>
    </xf>
    <xf numFmtId="0" fontId="10" fillId="0" borderId="11"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40" xfId="0" applyFont="1" applyFill="1" applyBorder="1" applyAlignment="1">
      <alignment horizontal="distributed"/>
    </xf>
    <xf numFmtId="0" fontId="0" fillId="0" borderId="0" xfId="0" applyFont="1" applyFill="1" applyBorder="1" applyAlignment="1">
      <alignment horizontal="left" vertical="center"/>
    </xf>
    <xf numFmtId="192" fontId="9" fillId="0" borderId="38" xfId="51" applyNumberFormat="1" applyFont="1" applyFill="1" applyBorder="1" applyAlignment="1">
      <alignment vertical="center"/>
    </xf>
    <xf numFmtId="0" fontId="9" fillId="0" borderId="37" xfId="0" applyFont="1" applyFill="1" applyBorder="1" applyAlignment="1">
      <alignment horizontal="distributed" vertical="center"/>
    </xf>
    <xf numFmtId="0" fontId="0" fillId="0" borderId="37" xfId="0" applyFont="1" applyFill="1" applyBorder="1" applyAlignment="1">
      <alignment/>
    </xf>
    <xf numFmtId="192" fontId="9" fillId="0" borderId="15" xfId="51" applyNumberFormat="1" applyFont="1" applyFill="1" applyBorder="1" applyAlignment="1">
      <alignment vertical="center"/>
    </xf>
    <xf numFmtId="0" fontId="9" fillId="0" borderId="0" xfId="0" applyFont="1" applyFill="1" applyBorder="1" applyAlignment="1">
      <alignment horizontal="distributed" vertical="center"/>
    </xf>
    <xf numFmtId="0" fontId="0" fillId="0" borderId="0" xfId="0" applyFont="1" applyFill="1" applyBorder="1" applyAlignment="1">
      <alignment/>
    </xf>
    <xf numFmtId="192" fontId="9" fillId="0" borderId="29" xfId="51" applyNumberFormat="1" applyFont="1" applyFill="1" applyBorder="1" applyAlignment="1">
      <alignment vertical="center"/>
    </xf>
    <xf numFmtId="0" fontId="9" fillId="0" borderId="36" xfId="0" applyFont="1" applyFill="1" applyBorder="1" applyAlignment="1">
      <alignment horizontal="distributed" vertical="center"/>
    </xf>
    <xf numFmtId="0" fontId="0" fillId="0" borderId="36" xfId="0" applyFont="1" applyFill="1" applyBorder="1" applyAlignment="1">
      <alignment/>
    </xf>
    <xf numFmtId="0" fontId="9" fillId="0" borderId="41" xfId="0" applyFont="1" applyFill="1" applyBorder="1" applyAlignment="1">
      <alignment horizontal="distributed" vertical="center"/>
    </xf>
    <xf numFmtId="0" fontId="9" fillId="0" borderId="20" xfId="0" applyFont="1" applyFill="1" applyBorder="1" applyAlignment="1">
      <alignment horizontal="distributed" vertical="center"/>
    </xf>
    <xf numFmtId="0" fontId="0" fillId="0" borderId="20" xfId="0" applyFont="1" applyFill="1" applyBorder="1" applyAlignment="1">
      <alignment/>
    </xf>
    <xf numFmtId="0" fontId="9" fillId="0" borderId="0" xfId="73" applyFont="1" applyFill="1">
      <alignment/>
      <protection/>
    </xf>
    <xf numFmtId="189" fontId="6" fillId="0" borderId="0" xfId="73" applyNumberFormat="1" applyFont="1" applyFill="1" applyBorder="1" applyAlignment="1">
      <alignment horizontal="right"/>
      <protection/>
    </xf>
    <xf numFmtId="189" fontId="9" fillId="0" borderId="0" xfId="73" applyNumberFormat="1" applyFont="1" applyFill="1" applyBorder="1" applyAlignment="1">
      <alignment vertical="center"/>
      <protection/>
    </xf>
    <xf numFmtId="0" fontId="10" fillId="0" borderId="0" xfId="73" applyFont="1" applyFill="1" applyBorder="1" applyAlignment="1">
      <alignment horizontal="left" vertical="center"/>
      <protection/>
    </xf>
    <xf numFmtId="0" fontId="10" fillId="0" borderId="0" xfId="73" applyFont="1" applyFill="1" applyAlignment="1">
      <alignment/>
      <protection/>
    </xf>
    <xf numFmtId="0" fontId="10" fillId="0" borderId="0" xfId="73" applyFont="1" applyFill="1" applyAlignment="1">
      <alignment vertical="center"/>
      <protection/>
    </xf>
    <xf numFmtId="0" fontId="9" fillId="0" borderId="0" xfId="73" applyFont="1" applyFill="1" applyAlignment="1">
      <alignment vertical="center"/>
      <protection/>
    </xf>
    <xf numFmtId="0" fontId="7" fillId="0" borderId="0" xfId="73" applyFont="1" applyFill="1" applyAlignment="1">
      <alignment vertical="center"/>
      <protection/>
    </xf>
    <xf numFmtId="0" fontId="9" fillId="0" borderId="0" xfId="73" applyFont="1" applyFill="1" applyAlignment="1">
      <alignment/>
      <protection/>
    </xf>
    <xf numFmtId="0" fontId="9" fillId="0" borderId="38" xfId="73" applyFont="1" applyFill="1" applyBorder="1" applyAlignment="1">
      <alignment/>
      <protection/>
    </xf>
    <xf numFmtId="41" fontId="9" fillId="0" borderId="26" xfId="73" applyNumberFormat="1" applyFont="1" applyFill="1" applyBorder="1" applyAlignment="1">
      <alignment/>
      <protection/>
    </xf>
    <xf numFmtId="0" fontId="6" fillId="0" borderId="37" xfId="73" applyFont="1" applyFill="1" applyBorder="1" applyAlignment="1">
      <alignment horizontal="distributed"/>
      <protection/>
    </xf>
    <xf numFmtId="41" fontId="10" fillId="0" borderId="15" xfId="73" applyNumberFormat="1" applyFont="1" applyFill="1" applyBorder="1" applyAlignment="1">
      <alignment/>
      <protection/>
    </xf>
    <xf numFmtId="41" fontId="10" fillId="0" borderId="13" xfId="73" applyNumberFormat="1" applyFont="1" applyFill="1" applyBorder="1" applyAlignment="1">
      <alignment/>
      <protection/>
    </xf>
    <xf numFmtId="41" fontId="7" fillId="0" borderId="13" xfId="73" applyNumberFormat="1" applyFont="1" applyFill="1" applyBorder="1" applyAlignment="1">
      <alignment/>
      <protection/>
    </xf>
    <xf numFmtId="0" fontId="6" fillId="0" borderId="0" xfId="73" applyFont="1" applyFill="1" applyBorder="1" applyAlignment="1">
      <alignment horizontal="distributed"/>
      <protection/>
    </xf>
    <xf numFmtId="0" fontId="10" fillId="0" borderId="0" xfId="73" applyFont="1" applyFill="1" applyBorder="1" applyAlignment="1">
      <alignment horizontal="distributed"/>
      <protection/>
    </xf>
    <xf numFmtId="196" fontId="7" fillId="0" borderId="15" xfId="73" applyNumberFormat="1" applyFont="1" applyFill="1" applyBorder="1" applyAlignment="1">
      <alignment/>
      <protection/>
    </xf>
    <xf numFmtId="0" fontId="10" fillId="0" borderId="0" xfId="73" applyFont="1" applyFill="1" applyBorder="1" applyAlignment="1">
      <alignment horizontal="distributed"/>
      <protection/>
    </xf>
    <xf numFmtId="0" fontId="7" fillId="0" borderId="0" xfId="73" applyFont="1" applyFill="1" applyBorder="1" applyAlignment="1">
      <alignment horizontal="distributed"/>
      <protection/>
    </xf>
    <xf numFmtId="0" fontId="9" fillId="0" borderId="0" xfId="73" applyFont="1" applyFill="1" applyBorder="1" applyAlignment="1">
      <alignment/>
      <protection/>
    </xf>
    <xf numFmtId="196" fontId="7" fillId="0" borderId="29" xfId="73" applyNumberFormat="1" applyFont="1" applyFill="1" applyBorder="1" applyAlignment="1">
      <alignment/>
      <protection/>
    </xf>
    <xf numFmtId="41" fontId="7" fillId="0" borderId="25" xfId="73" applyNumberFormat="1" applyFont="1" applyFill="1" applyBorder="1" applyAlignment="1">
      <alignment/>
      <protection/>
    </xf>
    <xf numFmtId="0" fontId="0" fillId="0" borderId="18" xfId="0" applyFont="1" applyFill="1" applyBorder="1" applyAlignment="1">
      <alignment/>
    </xf>
    <xf numFmtId="0" fontId="7" fillId="0" borderId="36" xfId="0" applyFont="1" applyFill="1" applyBorder="1" applyAlignment="1">
      <alignment/>
    </xf>
    <xf numFmtId="0" fontId="10" fillId="0" borderId="36" xfId="73" applyFont="1" applyFill="1" applyBorder="1" applyAlignment="1">
      <alignment horizontal="distributed"/>
      <protection/>
    </xf>
    <xf numFmtId="0" fontId="10" fillId="0" borderId="20" xfId="73" applyFont="1" applyFill="1" applyBorder="1" applyAlignment="1">
      <alignment horizontal="center" vertical="center"/>
      <protection/>
    </xf>
    <xf numFmtId="0" fontId="10" fillId="0" borderId="40" xfId="73" applyFont="1" applyFill="1" applyBorder="1" applyAlignment="1">
      <alignment horizontal="center" vertical="center"/>
      <protection/>
    </xf>
    <xf numFmtId="0" fontId="11" fillId="0" borderId="40" xfId="73" applyFont="1" applyFill="1" applyBorder="1" applyAlignment="1">
      <alignment horizontal="center" vertical="center" wrapText="1"/>
      <protection/>
    </xf>
    <xf numFmtId="0" fontId="6" fillId="0" borderId="39" xfId="73" applyFont="1" applyFill="1" applyBorder="1" applyAlignment="1">
      <alignment horizontal="distributed" vertical="center"/>
      <protection/>
    </xf>
    <xf numFmtId="0" fontId="10" fillId="0" borderId="41" xfId="73" applyFont="1" applyFill="1" applyBorder="1" applyAlignment="1">
      <alignment horizontal="distributed" vertical="center"/>
      <protection/>
    </xf>
    <xf numFmtId="0" fontId="10" fillId="0" borderId="39" xfId="73" applyFont="1" applyFill="1" applyBorder="1" applyAlignment="1">
      <alignment horizontal="distributed" vertical="center"/>
      <protection/>
    </xf>
    <xf numFmtId="41" fontId="9" fillId="0" borderId="0" xfId="73" applyNumberFormat="1" applyFont="1" applyFill="1" applyBorder="1" applyAlignment="1">
      <alignment/>
      <protection/>
    </xf>
    <xf numFmtId="0" fontId="0" fillId="0" borderId="0" xfId="73" applyFont="1" applyFill="1" applyAlignment="1">
      <alignment vertical="center"/>
      <protection/>
    </xf>
    <xf numFmtId="0" fontId="5" fillId="0" borderId="0" xfId="73" applyFont="1" applyFill="1" applyAlignment="1">
      <alignment vertical="center"/>
      <protection/>
    </xf>
    <xf numFmtId="0" fontId="7" fillId="0" borderId="0" xfId="73" applyFont="1" applyFill="1" applyAlignment="1">
      <alignment/>
      <protection/>
    </xf>
    <xf numFmtId="49" fontId="10" fillId="0" borderId="0" xfId="73" applyNumberFormat="1" applyFont="1" applyFill="1" applyAlignment="1">
      <alignment/>
      <protection/>
    </xf>
    <xf numFmtId="41" fontId="9" fillId="0" borderId="38" xfId="73" applyNumberFormat="1" applyFont="1" applyFill="1" applyBorder="1" applyAlignment="1">
      <alignment/>
      <protection/>
    </xf>
    <xf numFmtId="41" fontId="9" fillId="0" borderId="15" xfId="73" applyNumberFormat="1" applyFont="1" applyFill="1" applyBorder="1" applyAlignment="1">
      <alignment/>
      <protection/>
    </xf>
    <xf numFmtId="41" fontId="9" fillId="0" borderId="13" xfId="73" applyNumberFormat="1" applyFont="1" applyFill="1" applyBorder="1" applyAlignment="1">
      <alignment/>
      <protection/>
    </xf>
    <xf numFmtId="41" fontId="0" fillId="0" borderId="13" xfId="73" applyNumberFormat="1" applyFont="1" applyFill="1" applyBorder="1" applyAlignment="1">
      <alignment/>
      <protection/>
    </xf>
    <xf numFmtId="0" fontId="46" fillId="0" borderId="0" xfId="73" applyFont="1" applyFill="1" applyBorder="1" applyAlignment="1">
      <alignment/>
      <protection/>
    </xf>
    <xf numFmtId="0" fontId="6" fillId="0" borderId="0" xfId="73" applyFont="1" applyFill="1" applyBorder="1" applyAlignment="1">
      <alignment horizontal="left"/>
      <protection/>
    </xf>
    <xf numFmtId="0" fontId="6" fillId="0" borderId="0" xfId="73" applyFont="1" applyFill="1" applyBorder="1" applyAlignment="1">
      <alignment horizontal="left"/>
      <protection/>
    </xf>
    <xf numFmtId="41" fontId="0" fillId="0" borderId="29" xfId="73" applyNumberFormat="1" applyFont="1" applyFill="1" applyBorder="1" applyAlignment="1">
      <alignment/>
      <protection/>
    </xf>
    <xf numFmtId="41" fontId="0" fillId="0" borderId="25" xfId="73" applyNumberFormat="1" applyFont="1" applyFill="1" applyBorder="1" applyAlignment="1">
      <alignment/>
      <protection/>
    </xf>
    <xf numFmtId="0" fontId="46" fillId="0" borderId="0" xfId="73" applyFont="1" applyFill="1" applyBorder="1" applyAlignment="1">
      <alignment horizontal="distributed"/>
      <protection/>
    </xf>
    <xf numFmtId="0" fontId="46" fillId="0" borderId="0" xfId="73" applyFont="1" applyFill="1" applyBorder="1" applyAlignment="1">
      <alignment horizontal="distributed"/>
      <protection/>
    </xf>
    <xf numFmtId="0" fontId="6" fillId="0" borderId="0" xfId="73" applyFont="1" applyFill="1" applyBorder="1" applyAlignment="1">
      <alignment horizontal="distributed"/>
      <protection/>
    </xf>
    <xf numFmtId="0" fontId="9" fillId="0" borderId="0" xfId="73" applyFont="1" applyFill="1" applyBorder="1">
      <alignment/>
      <protection/>
    </xf>
    <xf numFmtId="0" fontId="6" fillId="0" borderId="41" xfId="73" applyFont="1" applyFill="1" applyBorder="1" applyAlignment="1">
      <alignment horizontal="center" vertical="center"/>
      <protection/>
    </xf>
    <xf numFmtId="0" fontId="6" fillId="0" borderId="40" xfId="73" applyFont="1" applyFill="1" applyBorder="1" applyAlignment="1">
      <alignment horizontal="center" vertical="center"/>
      <protection/>
    </xf>
    <xf numFmtId="0" fontId="6" fillId="0" borderId="41" xfId="73" applyFont="1" applyFill="1" applyBorder="1" applyAlignment="1">
      <alignment horizontal="distributed" vertical="center"/>
      <protection/>
    </xf>
    <xf numFmtId="0" fontId="6" fillId="0" borderId="39" xfId="73" applyFont="1" applyFill="1" applyBorder="1" applyAlignment="1">
      <alignment horizontal="distributed" vertical="center"/>
      <protection/>
    </xf>
    <xf numFmtId="41" fontId="0" fillId="0" borderId="0" xfId="0" applyNumberFormat="1" applyAlignment="1">
      <alignment/>
    </xf>
    <xf numFmtId="41" fontId="9" fillId="0" borderId="22" xfId="0" applyNumberFormat="1" applyFont="1" applyFill="1" applyBorder="1" applyAlignment="1">
      <alignment vertical="center"/>
    </xf>
    <xf numFmtId="41" fontId="9" fillId="0" borderId="27" xfId="0" applyNumberFormat="1" applyFont="1" applyFill="1" applyBorder="1" applyAlignment="1">
      <alignment horizontal="center" vertical="center"/>
    </xf>
    <xf numFmtId="41" fontId="9" fillId="0" borderId="23" xfId="0" applyNumberFormat="1" applyFont="1" applyFill="1" applyBorder="1" applyAlignment="1">
      <alignment vertical="center"/>
    </xf>
    <xf numFmtId="41" fontId="9" fillId="0" borderId="27" xfId="0" applyNumberFormat="1" applyFont="1" applyFill="1" applyBorder="1" applyAlignment="1">
      <alignment vertical="center"/>
    </xf>
    <xf numFmtId="41" fontId="9" fillId="0" borderId="27" xfId="0" applyNumberFormat="1" applyFont="1" applyFill="1" applyBorder="1" applyAlignment="1">
      <alignment horizontal="right" vertical="center"/>
    </xf>
    <xf numFmtId="41" fontId="9" fillId="0" borderId="23" xfId="0" applyNumberFormat="1" applyFont="1" applyFill="1" applyBorder="1" applyAlignment="1">
      <alignment horizontal="center" vertical="center"/>
    </xf>
    <xf numFmtId="0" fontId="6" fillId="0" borderId="27" xfId="0" applyFont="1" applyFill="1" applyBorder="1" applyAlignment="1">
      <alignment horizontal="center" vertical="center"/>
    </xf>
    <xf numFmtId="41" fontId="9" fillId="0" borderId="12" xfId="0" applyNumberFormat="1" applyFont="1" applyFill="1" applyBorder="1" applyAlignment="1">
      <alignment vertical="center"/>
    </xf>
    <xf numFmtId="41" fontId="9" fillId="0" borderId="10" xfId="0" applyNumberFormat="1" applyFont="1" applyFill="1" applyBorder="1" applyAlignment="1">
      <alignment horizontal="center" vertical="center"/>
    </xf>
    <xf numFmtId="41" fontId="9" fillId="0" borderId="10" xfId="0" applyNumberFormat="1" applyFont="1" applyFill="1" applyBorder="1" applyAlignment="1">
      <alignment vertical="center"/>
    </xf>
    <xf numFmtId="41" fontId="9" fillId="0" borderId="11" xfId="0" applyNumberFormat="1" applyFont="1" applyFill="1" applyBorder="1" applyAlignment="1">
      <alignment vertical="center"/>
    </xf>
    <xf numFmtId="41" fontId="9" fillId="0" borderId="10" xfId="0" applyNumberFormat="1" applyFont="1" applyFill="1" applyBorder="1" applyAlignment="1">
      <alignment horizontal="right" vertical="center"/>
    </xf>
    <xf numFmtId="41" fontId="0" fillId="0" borderId="16"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17" xfId="0" applyNumberFormat="1" applyFont="1" applyFill="1" applyBorder="1" applyAlignment="1">
      <alignment vertical="center"/>
    </xf>
    <xf numFmtId="41" fontId="0" fillId="0" borderId="17" xfId="0" applyNumberFormat="1" applyFont="1" applyFill="1" applyBorder="1" applyAlignment="1">
      <alignment horizontal="righ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0" fillId="0" borderId="0" xfId="0" applyBorder="1" applyAlignment="1">
      <alignment/>
    </xf>
    <xf numFmtId="0" fontId="0" fillId="0" borderId="37" xfId="0" applyBorder="1" applyAlignment="1">
      <alignment/>
    </xf>
    <xf numFmtId="0" fontId="51" fillId="0" borderId="37" xfId="0" applyFont="1" applyBorder="1" applyAlignment="1">
      <alignment/>
    </xf>
    <xf numFmtId="0" fontId="51" fillId="0" borderId="0" xfId="0" applyFont="1" applyBorder="1" applyAlignment="1">
      <alignment/>
    </xf>
    <xf numFmtId="0" fontId="5" fillId="0" borderId="0" xfId="0" applyFont="1" applyBorder="1" applyAlignment="1">
      <alignment/>
    </xf>
    <xf numFmtId="0" fontId="23" fillId="0" borderId="0" xfId="0" applyFont="1" applyAlignment="1">
      <alignment/>
    </xf>
    <xf numFmtId="0" fontId="23" fillId="0" borderId="0" xfId="0" applyFont="1" applyAlignment="1">
      <alignment vertical="center"/>
    </xf>
    <xf numFmtId="0" fontId="0" fillId="0" borderId="0" xfId="0" applyAlignment="1">
      <alignment vertical="center"/>
    </xf>
    <xf numFmtId="0" fontId="9" fillId="0" borderId="24" xfId="0" applyFont="1" applyBorder="1" applyAlignment="1">
      <alignment vertical="center"/>
    </xf>
    <xf numFmtId="0" fontId="9" fillId="0" borderId="23" xfId="0" applyFont="1" applyBorder="1" applyAlignment="1">
      <alignment vertical="center"/>
    </xf>
    <xf numFmtId="0" fontId="0" fillId="0" borderId="23" xfId="0" applyFont="1" applyBorder="1" applyAlignment="1">
      <alignment vertical="center"/>
    </xf>
    <xf numFmtId="0" fontId="9" fillId="0" borderId="27" xfId="0" applyFont="1" applyBorder="1" applyAlignment="1">
      <alignment horizontal="center" vertical="center"/>
    </xf>
    <xf numFmtId="0" fontId="0" fillId="0" borderId="0" xfId="0" applyBorder="1" applyAlignment="1">
      <alignment vertical="center"/>
    </xf>
    <xf numFmtId="0" fontId="9" fillId="0" borderId="20" xfId="0" applyFont="1" applyBorder="1" applyAlignment="1">
      <alignment horizontal="center" vertical="center"/>
    </xf>
    <xf numFmtId="0" fontId="9" fillId="0" borderId="40" xfId="0" applyFont="1" applyBorder="1" applyAlignment="1">
      <alignment horizontal="center" vertical="center"/>
    </xf>
    <xf numFmtId="0" fontId="9" fillId="0" borderId="39" xfId="0" applyFont="1" applyBorder="1" applyAlignment="1">
      <alignment horizontal="center" vertical="center"/>
    </xf>
    <xf numFmtId="0" fontId="6" fillId="0" borderId="37" xfId="0" applyFont="1" applyBorder="1" applyAlignment="1">
      <alignment horizontal="right"/>
    </xf>
    <xf numFmtId="0" fontId="51" fillId="0" borderId="37" xfId="0" applyFont="1" applyBorder="1" applyAlignment="1">
      <alignment horizontal="left"/>
    </xf>
    <xf numFmtId="0" fontId="5" fillId="0" borderId="0" xfId="0" applyFont="1" applyBorder="1" applyAlignment="1">
      <alignment horizontal="left"/>
    </xf>
    <xf numFmtId="0" fontId="0" fillId="0" borderId="46" xfId="0" applyBorder="1" applyAlignment="1">
      <alignment/>
    </xf>
    <xf numFmtId="0" fontId="9" fillId="0" borderId="22"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0" fontId="0" fillId="0" borderId="22" xfId="0" applyFont="1" applyBorder="1" applyAlignment="1">
      <alignment vertical="center"/>
    </xf>
    <xf numFmtId="0" fontId="9" fillId="0" borderId="27" xfId="0" applyFont="1" applyFill="1" applyBorder="1" applyAlignment="1">
      <alignment horizontal="center" vertical="center"/>
    </xf>
    <xf numFmtId="0" fontId="9" fillId="0" borderId="41" xfId="0" applyFont="1" applyBorder="1" applyAlignment="1">
      <alignment horizontal="center" vertical="center"/>
    </xf>
    <xf numFmtId="0" fontId="9" fillId="0" borderId="39" xfId="0" applyFont="1" applyFill="1" applyBorder="1" applyAlignment="1">
      <alignment horizontal="center" vertical="center"/>
    </xf>
    <xf numFmtId="41" fontId="0" fillId="0" borderId="23" xfId="0" applyNumberFormat="1" applyFont="1" applyFill="1" applyBorder="1" applyAlignment="1">
      <alignment horizontal="center" vertical="center"/>
    </xf>
    <xf numFmtId="41" fontId="0" fillId="0" borderId="23" xfId="0" applyNumberFormat="1" applyFont="1" applyFill="1" applyBorder="1" applyAlignment="1">
      <alignment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21" xfId="0" applyFont="1" applyBorder="1" applyAlignment="1">
      <alignment vertical="center"/>
    </xf>
    <xf numFmtId="0" fontId="9" fillId="0" borderId="2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42" xfId="0" applyFont="1" applyFill="1" applyBorder="1" applyAlignment="1">
      <alignment horizontal="center" vertical="center"/>
    </xf>
    <xf numFmtId="0" fontId="6" fillId="0" borderId="0" xfId="0" applyFont="1" applyFill="1" applyAlignment="1">
      <alignment horizontal="right"/>
    </xf>
    <xf numFmtId="0" fontId="46" fillId="0" borderId="20" xfId="0" applyFont="1" applyFill="1" applyBorder="1" applyAlignment="1">
      <alignment horizontal="distributed" vertical="center"/>
    </xf>
    <xf numFmtId="0" fontId="46" fillId="0" borderId="39" xfId="0" applyFont="1" applyFill="1" applyBorder="1" applyAlignment="1">
      <alignment horizontal="distributed" vertical="center"/>
    </xf>
    <xf numFmtId="0" fontId="46" fillId="0" borderId="0" xfId="0" applyFont="1" applyFill="1" applyAlignment="1">
      <alignment horizontal="right" vertical="center"/>
    </xf>
    <xf numFmtId="0" fontId="6" fillId="0" borderId="19"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40" xfId="0" applyFont="1" applyFill="1" applyBorder="1" applyAlignment="1">
      <alignment horizontal="center" vertical="center" wrapText="1"/>
    </xf>
    <xf numFmtId="0" fontId="6" fillId="0" borderId="40" xfId="0" applyFont="1" applyFill="1" applyBorder="1" applyAlignment="1">
      <alignment horizontal="distributed" vertical="center" wrapText="1"/>
    </xf>
    <xf numFmtId="0" fontId="4" fillId="0" borderId="0" xfId="0" applyFont="1" applyFill="1" applyAlignment="1">
      <alignment horizontal="left"/>
    </xf>
    <xf numFmtId="181" fontId="9" fillId="0" borderId="37" xfId="0" applyNumberFormat="1" applyFont="1" applyFill="1" applyBorder="1" applyAlignment="1">
      <alignment/>
    </xf>
    <xf numFmtId="181" fontId="9" fillId="0" borderId="26" xfId="0" applyNumberFormat="1" applyFont="1" applyFill="1" applyBorder="1" applyAlignment="1">
      <alignment/>
    </xf>
    <xf numFmtId="0" fontId="9" fillId="0" borderId="19" xfId="0" applyFont="1" applyBorder="1" applyAlignment="1">
      <alignment horizontal="distributed" vertical="center"/>
    </xf>
    <xf numFmtId="181" fontId="9" fillId="0" borderId="0" xfId="0" applyNumberFormat="1" applyFont="1" applyFill="1" applyBorder="1" applyAlignment="1">
      <alignment/>
    </xf>
    <xf numFmtId="181" fontId="9" fillId="0" borderId="13" xfId="0" applyNumberFormat="1" applyFont="1" applyFill="1" applyBorder="1" applyAlignment="1">
      <alignment/>
    </xf>
    <xf numFmtId="0" fontId="9" fillId="0" borderId="14" xfId="0" applyFont="1" applyBorder="1" applyAlignment="1">
      <alignment horizontal="distributed" vertical="center"/>
    </xf>
    <xf numFmtId="0" fontId="0" fillId="0" borderId="0" xfId="0" applyFont="1" applyFill="1" applyAlignment="1">
      <alignment/>
    </xf>
    <xf numFmtId="181" fontId="9" fillId="0" borderId="25" xfId="0" applyNumberFormat="1" applyFont="1" applyFill="1" applyBorder="1" applyAlignment="1">
      <alignment/>
    </xf>
    <xf numFmtId="0" fontId="9" fillId="0" borderId="10" xfId="0" applyFont="1" applyFill="1" applyBorder="1" applyAlignment="1">
      <alignment horizontal="distributed" vertical="center"/>
    </xf>
    <xf numFmtId="0" fontId="6" fillId="0" borderId="28" xfId="0" applyFont="1" applyFill="1" applyBorder="1" applyAlignment="1">
      <alignment horizontal="center" vertical="center"/>
    </xf>
    <xf numFmtId="0" fontId="6" fillId="0" borderId="39" xfId="0" applyFont="1" applyFill="1" applyBorder="1" applyAlignment="1">
      <alignment horizontal="center" vertical="center" wrapText="1"/>
    </xf>
    <xf numFmtId="0" fontId="0" fillId="0" borderId="0" xfId="0" applyAlignment="1">
      <alignment/>
    </xf>
    <xf numFmtId="0" fontId="9" fillId="0" borderId="0" xfId="0" applyFont="1" applyFill="1" applyAlignment="1">
      <alignment vertical="center" wrapText="1"/>
    </xf>
    <xf numFmtId="0" fontId="9" fillId="0" borderId="0" xfId="0" applyFont="1" applyFill="1" applyAlignment="1">
      <alignment shrinkToFit="1"/>
    </xf>
    <xf numFmtId="197" fontId="52" fillId="0" borderId="0" xfId="0" applyNumberFormat="1" applyFont="1" applyFill="1" applyBorder="1" applyAlignment="1">
      <alignment vertical="center"/>
    </xf>
    <xf numFmtId="0" fontId="10" fillId="0" borderId="0" xfId="0" applyFont="1" applyFill="1" applyBorder="1" applyAlignment="1">
      <alignment horizontal="distributed" vertical="center" wrapText="1"/>
    </xf>
    <xf numFmtId="197" fontId="11" fillId="0" borderId="38" xfId="0" applyNumberFormat="1" applyFont="1" applyFill="1" applyBorder="1" applyAlignment="1">
      <alignment vertical="center"/>
    </xf>
    <xf numFmtId="197" fontId="11" fillId="0" borderId="26" xfId="0" applyNumberFormat="1" applyFont="1" applyFill="1" applyBorder="1" applyAlignment="1">
      <alignment vertical="center"/>
    </xf>
    <xf numFmtId="197" fontId="52" fillId="0" borderId="26" xfId="0" applyNumberFormat="1" applyFont="1" applyFill="1" applyBorder="1" applyAlignment="1">
      <alignment vertical="center"/>
    </xf>
    <xf numFmtId="0" fontId="10" fillId="0" borderId="19"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38" xfId="0" applyFont="1" applyFill="1" applyBorder="1" applyAlignment="1">
      <alignment horizontal="distributed" vertical="center" wrapText="1"/>
    </xf>
    <xf numFmtId="0" fontId="10" fillId="0" borderId="37" xfId="0" applyFont="1" applyFill="1" applyBorder="1" applyAlignment="1">
      <alignment horizontal="center" vertical="distributed" textRotation="255"/>
    </xf>
    <xf numFmtId="0" fontId="9" fillId="0" borderId="0" xfId="0" applyFont="1" applyFill="1" applyAlignment="1">
      <alignment horizontal="right" vertical="top"/>
    </xf>
    <xf numFmtId="197" fontId="11" fillId="0" borderId="15" xfId="0" applyNumberFormat="1" applyFont="1" applyFill="1" applyBorder="1" applyAlignment="1">
      <alignment vertical="center"/>
    </xf>
    <xf numFmtId="197" fontId="11" fillId="0" borderId="13" xfId="0" applyNumberFormat="1" applyFont="1" applyFill="1" applyBorder="1" applyAlignment="1">
      <alignment vertical="center"/>
    </xf>
    <xf numFmtId="197" fontId="52" fillId="0" borderId="13" xfId="0" applyNumberFormat="1" applyFont="1" applyFill="1" applyBorder="1" applyAlignment="1">
      <alignment vertical="center"/>
    </xf>
    <xf numFmtId="0" fontId="10" fillId="0" borderId="14"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0" xfId="0" applyFont="1" applyFill="1" applyBorder="1" applyAlignment="1">
      <alignment horizontal="center" vertical="distributed" textRotation="255"/>
    </xf>
    <xf numFmtId="0" fontId="0" fillId="0" borderId="0" xfId="0" applyAlignment="1">
      <alignment/>
    </xf>
    <xf numFmtId="198" fontId="9" fillId="0" borderId="38" xfId="0" applyNumberFormat="1" applyFont="1" applyFill="1" applyBorder="1" applyAlignment="1">
      <alignment vertical="center"/>
    </xf>
    <xf numFmtId="198" fontId="9" fillId="0" borderId="26" xfId="0" applyNumberFormat="1" applyFont="1" applyFill="1" applyBorder="1" applyAlignment="1">
      <alignment vertical="center"/>
    </xf>
    <xf numFmtId="188" fontId="9" fillId="0" borderId="26" xfId="0" applyNumberFormat="1" applyFont="1" applyFill="1" applyBorder="1" applyAlignment="1">
      <alignment horizontal="distributed" vertical="center"/>
    </xf>
    <xf numFmtId="0" fontId="9" fillId="0" borderId="26" xfId="0" applyFont="1" applyFill="1" applyBorder="1" applyAlignment="1">
      <alignment horizontal="distributed" vertical="center"/>
    </xf>
    <xf numFmtId="0" fontId="9" fillId="0" borderId="26" xfId="0" applyFont="1" applyFill="1" applyBorder="1" applyAlignment="1">
      <alignment vertical="center" textRotation="255"/>
    </xf>
    <xf numFmtId="0" fontId="9" fillId="0" borderId="19" xfId="0" applyFont="1" applyFill="1" applyBorder="1" applyAlignment="1">
      <alignment vertical="center" textRotation="255"/>
    </xf>
    <xf numFmtId="197" fontId="9" fillId="0" borderId="15" xfId="0" applyNumberFormat="1" applyFont="1" applyFill="1" applyBorder="1" applyAlignment="1">
      <alignment vertical="center"/>
    </xf>
    <xf numFmtId="197" fontId="9" fillId="0" borderId="13" xfId="0" applyNumberFormat="1" applyFont="1" applyFill="1" applyBorder="1" applyAlignment="1">
      <alignment vertical="center"/>
    </xf>
    <xf numFmtId="188" fontId="9" fillId="0" borderId="13" xfId="0" applyNumberFormat="1" applyFont="1" applyBorder="1" applyAlignment="1">
      <alignment horizontal="distributed" vertical="center"/>
    </xf>
    <xf numFmtId="0" fontId="9" fillId="0" borderId="13" xfId="0" applyFont="1" applyFill="1" applyBorder="1" applyAlignment="1">
      <alignment horizontal="distributed" vertical="center"/>
    </xf>
    <xf numFmtId="0" fontId="9" fillId="0" borderId="13" xfId="0" applyFont="1" applyFill="1" applyBorder="1" applyAlignment="1">
      <alignment vertical="center" textRotation="255"/>
    </xf>
    <xf numFmtId="0" fontId="9" fillId="0" borderId="14" xfId="0" applyFont="1" applyFill="1" applyBorder="1" applyAlignment="1">
      <alignment vertical="center" textRotation="255"/>
    </xf>
    <xf numFmtId="188" fontId="9" fillId="0" borderId="13" xfId="0" applyNumberFormat="1"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5" xfId="0" applyFont="1" applyFill="1" applyBorder="1" applyAlignment="1">
      <alignment horizontal="distributed" vertical="center"/>
    </xf>
    <xf numFmtId="198" fontId="9" fillId="0" borderId="16" xfId="0" applyNumberFormat="1" applyFont="1" applyFill="1" applyBorder="1" applyAlignment="1">
      <alignment vertical="center"/>
    </xf>
    <xf numFmtId="198" fontId="9" fillId="0" borderId="17" xfId="0" applyNumberFormat="1" applyFont="1" applyFill="1" applyBorder="1" applyAlignment="1">
      <alignment vertical="center"/>
    </xf>
    <xf numFmtId="188" fontId="9" fillId="0" borderId="17" xfId="0" applyNumberFormat="1" applyFont="1" applyFill="1" applyBorder="1" applyAlignment="1">
      <alignment horizontal="distributed" vertical="center"/>
    </xf>
    <xf numFmtId="0" fontId="9" fillId="0" borderId="17" xfId="0" applyFont="1" applyFill="1" applyBorder="1" applyAlignment="1">
      <alignment horizontal="distributed" vertical="center"/>
    </xf>
    <xf numFmtId="197" fontId="9" fillId="0" borderId="15" xfId="0" applyNumberFormat="1" applyFont="1" applyFill="1" applyBorder="1" applyAlignment="1" applyProtection="1">
      <alignment vertical="center"/>
      <protection locked="0"/>
    </xf>
    <xf numFmtId="197" fontId="9" fillId="0" borderId="13" xfId="0" applyNumberFormat="1" applyFont="1" applyFill="1" applyBorder="1" applyAlignment="1" applyProtection="1">
      <alignment vertical="center"/>
      <protection locked="0"/>
    </xf>
    <xf numFmtId="197" fontId="9" fillId="0" borderId="29" xfId="0" applyNumberFormat="1" applyFont="1" applyFill="1" applyBorder="1" applyAlignment="1">
      <alignment vertical="center"/>
    </xf>
    <xf numFmtId="197" fontId="9" fillId="0" borderId="25" xfId="0" applyNumberFormat="1" applyFont="1" applyFill="1" applyBorder="1" applyAlignment="1">
      <alignment vertical="center"/>
    </xf>
    <xf numFmtId="188" fontId="9" fillId="0" borderId="25" xfId="0" applyNumberFormat="1" applyFont="1" applyFill="1" applyBorder="1" applyAlignment="1">
      <alignment horizontal="distributed" vertical="center"/>
    </xf>
    <xf numFmtId="0" fontId="9" fillId="0" borderId="25" xfId="0" applyFont="1" applyFill="1" applyBorder="1" applyAlignment="1">
      <alignment horizontal="distributed" vertical="center" wrapText="1"/>
    </xf>
    <xf numFmtId="0" fontId="10" fillId="0" borderId="42" xfId="0" applyFont="1" applyFill="1" applyBorder="1" applyAlignment="1">
      <alignment horizontal="distributed" vertical="center" wrapText="1"/>
    </xf>
    <xf numFmtId="0" fontId="10" fillId="0" borderId="46" xfId="0" applyFont="1" applyFill="1" applyBorder="1" applyAlignment="1">
      <alignment horizontal="distributed" vertical="center" wrapText="1"/>
    </xf>
    <xf numFmtId="0" fontId="10" fillId="0" borderId="49" xfId="0" applyFont="1" applyFill="1" applyBorder="1" applyAlignment="1">
      <alignment horizontal="distributed" vertical="center" wrapText="1"/>
    </xf>
    <xf numFmtId="0" fontId="10" fillId="0" borderId="36" xfId="0" applyFont="1" applyFill="1" applyBorder="1" applyAlignment="1">
      <alignment horizontal="center" vertical="distributed" textRotation="255"/>
    </xf>
    <xf numFmtId="198" fontId="9" fillId="0" borderId="15" xfId="0" applyNumberFormat="1" applyFont="1" applyFill="1" applyBorder="1" applyAlignment="1">
      <alignment vertical="center"/>
    </xf>
    <xf numFmtId="198" fontId="9" fillId="0" borderId="13" xfId="0" applyNumberFormat="1" applyFont="1" applyFill="1" applyBorder="1" applyAlignment="1">
      <alignment vertical="center"/>
    </xf>
    <xf numFmtId="188" fontId="11" fillId="0" borderId="38" xfId="0" applyNumberFormat="1" applyFont="1" applyFill="1" applyBorder="1" applyAlignment="1">
      <alignment vertical="center"/>
    </xf>
    <xf numFmtId="188" fontId="11" fillId="0" borderId="26" xfId="0" applyNumberFormat="1" applyFont="1" applyFill="1" applyBorder="1" applyAlignment="1">
      <alignment vertical="center"/>
    </xf>
    <xf numFmtId="188" fontId="52" fillId="0" borderId="26" xfId="0" applyNumberFormat="1" applyFont="1" applyFill="1" applyBorder="1" applyAlignment="1">
      <alignment vertical="center"/>
    </xf>
    <xf numFmtId="0" fontId="10" fillId="0" borderId="37" xfId="0" applyFont="1" applyFill="1" applyBorder="1" applyAlignment="1">
      <alignment horizontal="distributed" vertical="center" textRotation="255"/>
    </xf>
    <xf numFmtId="181" fontId="11" fillId="0" borderId="15" xfId="0" applyNumberFormat="1" applyFont="1" applyFill="1" applyBorder="1" applyAlignment="1">
      <alignment vertical="center"/>
    </xf>
    <xf numFmtId="181" fontId="11" fillId="0" borderId="13" xfId="0" applyNumberFormat="1" applyFont="1" applyFill="1" applyBorder="1" applyAlignment="1">
      <alignment vertical="center"/>
    </xf>
    <xf numFmtId="181" fontId="52" fillId="0" borderId="13" xfId="0" applyNumberFormat="1" applyFont="1" applyFill="1" applyBorder="1" applyAlignment="1">
      <alignment vertical="center"/>
    </xf>
    <xf numFmtId="0" fontId="10" fillId="0" borderId="0" xfId="0" applyFont="1" applyFill="1" applyBorder="1" applyAlignment="1">
      <alignment horizontal="distributed" vertical="center" textRotation="255"/>
    </xf>
    <xf numFmtId="0" fontId="9" fillId="0" borderId="13" xfId="0" applyFont="1" applyFill="1" applyBorder="1" applyAlignment="1">
      <alignment horizontal="distributed" vertical="center" wrapText="1"/>
    </xf>
    <xf numFmtId="188" fontId="9" fillId="0" borderId="26" xfId="0" applyNumberFormat="1" applyFont="1" applyBorder="1" applyAlignment="1">
      <alignment horizontal="distributed" vertical="center"/>
    </xf>
    <xf numFmtId="0" fontId="9" fillId="0" borderId="19" xfId="0" applyFont="1" applyFill="1" applyBorder="1" applyAlignment="1">
      <alignment horizontal="distributed" vertical="center"/>
    </xf>
    <xf numFmtId="0" fontId="9" fillId="0" borderId="37" xfId="0" applyFont="1" applyFill="1" applyBorder="1" applyAlignment="1">
      <alignment horizontal="distributed" vertical="center"/>
    </xf>
    <xf numFmtId="0" fontId="10" fillId="0" borderId="3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37" xfId="0" applyFont="1" applyFill="1" applyBorder="1" applyAlignment="1">
      <alignment horizontal="center" vertical="center"/>
    </xf>
    <xf numFmtId="0" fontId="9" fillId="0" borderId="14"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6" xfId="0" applyFont="1" applyFill="1" applyBorder="1" applyAlignment="1">
      <alignment horizontal="center" vertical="center"/>
    </xf>
    <xf numFmtId="197" fontId="9" fillId="0" borderId="49" xfId="51" applyNumberFormat="1" applyFont="1" applyFill="1" applyBorder="1" applyAlignment="1">
      <alignment vertical="center"/>
    </xf>
    <xf numFmtId="197" fontId="9" fillId="0" borderId="50" xfId="51" applyNumberFormat="1" applyFont="1" applyFill="1" applyBorder="1" applyAlignment="1">
      <alignment vertical="center"/>
    </xf>
    <xf numFmtId="188" fontId="9" fillId="0" borderId="50" xfId="0" applyNumberFormat="1" applyFont="1" applyBorder="1" applyAlignment="1">
      <alignment horizontal="distributed" vertical="center"/>
    </xf>
    <xf numFmtId="0" fontId="9" fillId="0" borderId="42" xfId="0" applyFont="1" applyFill="1" applyBorder="1" applyAlignment="1">
      <alignment horizontal="distributed" vertical="center"/>
    </xf>
    <xf numFmtId="0" fontId="9" fillId="0" borderId="46" xfId="0" applyFont="1" applyFill="1" applyBorder="1" applyAlignment="1">
      <alignment horizontal="distributed" vertical="center"/>
    </xf>
    <xf numFmtId="0" fontId="53" fillId="0" borderId="0" xfId="0" applyFont="1" applyFill="1" applyAlignment="1">
      <alignment horizontal="left" vertical="center"/>
    </xf>
    <xf numFmtId="0" fontId="10" fillId="0" borderId="19" xfId="0" applyFont="1" applyFill="1" applyBorder="1" applyAlignment="1">
      <alignment horizontal="distributed" vertical="center"/>
    </xf>
    <xf numFmtId="0" fontId="10"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15" xfId="0" applyFont="1" applyFill="1" applyBorder="1" applyAlignment="1">
      <alignment horizontal="distributed" vertical="center"/>
    </xf>
    <xf numFmtId="0" fontId="10" fillId="0" borderId="42" xfId="0" applyFont="1" applyFill="1" applyBorder="1" applyAlignment="1">
      <alignment horizontal="distributed" vertical="center"/>
    </xf>
    <xf numFmtId="0" fontId="10" fillId="0" borderId="46" xfId="0" applyFont="1" applyFill="1" applyBorder="1" applyAlignment="1">
      <alignment horizontal="distributed" vertical="center"/>
    </xf>
    <xf numFmtId="0" fontId="11" fillId="0" borderId="49" xfId="0" applyFont="1" applyFill="1" applyBorder="1" applyAlignment="1">
      <alignment horizontal="distributed" vertical="center"/>
    </xf>
    <xf numFmtId="197" fontId="11" fillId="0" borderId="56" xfId="0" applyNumberFormat="1" applyFont="1" applyFill="1" applyBorder="1" applyAlignment="1">
      <alignment vertical="center"/>
    </xf>
    <xf numFmtId="197" fontId="11" fillId="0" borderId="57" xfId="0" applyNumberFormat="1" applyFont="1" applyFill="1" applyBorder="1" applyAlignment="1">
      <alignment vertical="center"/>
    </xf>
    <xf numFmtId="197" fontId="11" fillId="0" borderId="58" xfId="0" applyNumberFormat="1" applyFont="1" applyFill="1" applyBorder="1" applyAlignment="1">
      <alignment vertical="center"/>
    </xf>
    <xf numFmtId="197" fontId="11" fillId="0" borderId="59" xfId="0" applyNumberFormat="1" applyFont="1" applyFill="1" applyBorder="1" applyAlignment="1">
      <alignment vertical="center"/>
    </xf>
    <xf numFmtId="197" fontId="11" fillId="0" borderId="60" xfId="0" applyNumberFormat="1" applyFont="1" applyFill="1" applyBorder="1" applyAlignment="1">
      <alignment vertical="center"/>
    </xf>
    <xf numFmtId="197" fontId="11" fillId="0" borderId="61" xfId="0" applyNumberFormat="1" applyFont="1" applyFill="1" applyBorder="1" applyAlignment="1">
      <alignment vertical="center"/>
    </xf>
    <xf numFmtId="197" fontId="11" fillId="0" borderId="50" xfId="0" applyNumberFormat="1" applyFont="1" applyFill="1" applyBorder="1" applyAlignment="1">
      <alignment vertical="center"/>
    </xf>
    <xf numFmtId="0" fontId="10" fillId="0" borderId="46" xfId="0" applyFont="1" applyFill="1" applyBorder="1" applyAlignment="1">
      <alignment horizontal="distributed" vertical="center" textRotation="255"/>
    </xf>
    <xf numFmtId="197" fontId="11" fillId="0" borderId="14" xfId="0" applyNumberFormat="1" applyFont="1" applyFill="1" applyBorder="1" applyAlignment="1">
      <alignment vertical="center"/>
    </xf>
    <xf numFmtId="197" fontId="52" fillId="0" borderId="14" xfId="0" applyNumberFormat="1" applyFont="1" applyFill="1" applyBorder="1" applyAlignment="1">
      <alignment vertical="center"/>
    </xf>
    <xf numFmtId="197" fontId="11" fillId="0" borderId="49" xfId="0" applyNumberFormat="1" applyFont="1" applyFill="1" applyBorder="1" applyAlignment="1">
      <alignment vertical="center"/>
    </xf>
    <xf numFmtId="197" fontId="52" fillId="0" borderId="50" xfId="0" applyNumberFormat="1" applyFont="1" applyFill="1" applyBorder="1" applyAlignment="1">
      <alignment vertical="center"/>
    </xf>
    <xf numFmtId="0" fontId="10" fillId="0" borderId="49" xfId="0" applyFont="1" applyFill="1" applyBorder="1" applyAlignment="1">
      <alignment horizontal="distributed" vertical="center"/>
    </xf>
    <xf numFmtId="188" fontId="11" fillId="0" borderId="38" xfId="0" applyNumberFormat="1" applyFont="1" applyFill="1" applyBorder="1" applyAlignment="1">
      <alignment horizontal="center" vertical="center"/>
    </xf>
    <xf numFmtId="188" fontId="11" fillId="0" borderId="26" xfId="0" applyNumberFormat="1" applyFont="1" applyFill="1" applyBorder="1" applyAlignment="1">
      <alignment horizontal="center" vertical="center"/>
    </xf>
    <xf numFmtId="0" fontId="10" fillId="0" borderId="38" xfId="0" applyFont="1" applyFill="1" applyBorder="1" applyAlignment="1">
      <alignment horizontal="distributed" vertical="center"/>
    </xf>
    <xf numFmtId="197" fontId="11" fillId="0" borderId="29" xfId="0" applyNumberFormat="1" applyFont="1" applyFill="1" applyBorder="1" applyAlignment="1">
      <alignment vertical="center"/>
    </xf>
    <xf numFmtId="197" fontId="11" fillId="0" borderId="25" xfId="0" applyNumberFormat="1" applyFont="1" applyFill="1" applyBorder="1" applyAlignment="1">
      <alignment vertical="center"/>
    </xf>
    <xf numFmtId="197" fontId="52" fillId="0" borderId="25" xfId="0" applyNumberFormat="1" applyFont="1" applyFill="1" applyBorder="1" applyAlignment="1">
      <alignment vertical="center"/>
    </xf>
    <xf numFmtId="0" fontId="10" fillId="0" borderId="18"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36" xfId="0" applyFont="1" applyFill="1" applyBorder="1" applyAlignment="1">
      <alignment horizontal="distributed" vertical="center" textRotation="255"/>
    </xf>
    <xf numFmtId="0" fontId="10" fillId="0" borderId="17" xfId="0" applyFont="1" applyFill="1" applyBorder="1" applyAlignment="1">
      <alignment horizontal="center" vertical="center"/>
    </xf>
    <xf numFmtId="0" fontId="10" fillId="0" borderId="47" xfId="0" applyFont="1" applyFill="1" applyBorder="1" applyAlignment="1">
      <alignment horizontal="center" vertical="center"/>
    </xf>
    <xf numFmtId="14" fontId="9" fillId="0" borderId="0" xfId="0" applyNumberFormat="1" applyFont="1" applyFill="1" applyAlignment="1">
      <alignment wrapText="1"/>
    </xf>
    <xf numFmtId="0" fontId="0" fillId="0" borderId="0" xfId="0" applyAlignment="1">
      <alignment horizontal="left"/>
    </xf>
    <xf numFmtId="0" fontId="10" fillId="0" borderId="0" xfId="0" applyFont="1" applyFill="1" applyAlignment="1">
      <alignment horizontal="left"/>
    </xf>
    <xf numFmtId="0" fontId="6" fillId="0" borderId="0" xfId="0" applyFont="1" applyFill="1" applyAlignment="1">
      <alignment horizontal="left"/>
    </xf>
    <xf numFmtId="0" fontId="0" fillId="0" borderId="19" xfId="0" applyBorder="1" applyAlignment="1">
      <alignment horizontal="distributed" vertical="center"/>
    </xf>
    <xf numFmtId="0" fontId="0" fillId="0" borderId="26" xfId="0" applyFill="1" applyBorder="1" applyAlignment="1">
      <alignment horizontal="center" vertical="center" textRotation="255"/>
    </xf>
    <xf numFmtId="0" fontId="0" fillId="0" borderId="27" xfId="0" applyFill="1" applyBorder="1" applyAlignment="1">
      <alignment vertical="distributed" textRotation="255"/>
    </xf>
    <xf numFmtId="0" fontId="0" fillId="0" borderId="14" xfId="0" applyBorder="1" applyAlignment="1">
      <alignment horizontal="distributed" vertical="center"/>
    </xf>
    <xf numFmtId="0" fontId="0" fillId="0" borderId="13" xfId="0" applyFill="1" applyBorder="1" applyAlignment="1">
      <alignment horizontal="center" vertical="center" textRotation="255"/>
    </xf>
    <xf numFmtId="0" fontId="0" fillId="0" borderId="10" xfId="0" applyFill="1" applyBorder="1" applyAlignment="1">
      <alignment vertical="distributed" textRotation="255"/>
    </xf>
    <xf numFmtId="181" fontId="0" fillId="0" borderId="0" xfId="0" applyNumberFormat="1" applyFill="1" applyAlignment="1">
      <alignment/>
    </xf>
    <xf numFmtId="181" fontId="46" fillId="0" borderId="29" xfId="0" applyNumberFormat="1" applyFont="1" applyFill="1" applyBorder="1" applyAlignment="1">
      <alignment vertical="center"/>
    </xf>
    <xf numFmtId="0" fontId="0" fillId="0" borderId="18" xfId="0" applyBorder="1" applyAlignment="1">
      <alignment horizontal="distributed" vertical="center"/>
    </xf>
    <xf numFmtId="0" fontId="6" fillId="0" borderId="25" xfId="0" applyFont="1" applyFill="1" applyBorder="1" applyAlignment="1">
      <alignment horizontal="center" vertical="center" textRotation="255"/>
    </xf>
    <xf numFmtId="0" fontId="0" fillId="0" borderId="21" xfId="0" applyBorder="1" applyAlignment="1">
      <alignment horizontal="distributed" vertical="center"/>
    </xf>
    <xf numFmtId="0" fontId="10" fillId="0" borderId="16" xfId="0" applyFont="1" applyFill="1" applyBorder="1" applyAlignment="1">
      <alignment horizontal="distributed" vertical="center"/>
    </xf>
    <xf numFmtId="0" fontId="0" fillId="0" borderId="11" xfId="0" applyFill="1" applyBorder="1" applyAlignment="1">
      <alignment vertical="distributed" textRotation="255"/>
    </xf>
    <xf numFmtId="0" fontId="6" fillId="0" borderId="11" xfId="0" applyFont="1" applyFill="1" applyBorder="1" applyAlignment="1">
      <alignment horizontal="distributed" vertical="distributed" textRotation="255"/>
    </xf>
    <xf numFmtId="0" fontId="6" fillId="0" borderId="10" xfId="0" applyFont="1" applyFill="1" applyBorder="1" applyAlignment="1">
      <alignment horizontal="center" vertical="distributed" textRotation="255"/>
    </xf>
    <xf numFmtId="0" fontId="49" fillId="0" borderId="0" xfId="0" applyFont="1" applyFill="1" applyAlignment="1">
      <alignment horizontal="center"/>
    </xf>
    <xf numFmtId="0" fontId="9" fillId="0" borderId="38" xfId="0" applyFont="1" applyFill="1" applyBorder="1" applyAlignment="1">
      <alignment vertical="center"/>
    </xf>
    <xf numFmtId="0" fontId="6" fillId="0" borderId="37" xfId="0" applyFont="1" applyFill="1" applyBorder="1" applyAlignment="1">
      <alignment horizontal="center"/>
    </xf>
    <xf numFmtId="41" fontId="9" fillId="0" borderId="15" xfId="0" applyNumberFormat="1" applyFont="1" applyFill="1" applyBorder="1" applyAlignment="1">
      <alignment/>
    </xf>
    <xf numFmtId="41" fontId="9" fillId="0" borderId="13" xfId="0" applyNumberFormat="1" applyFont="1" applyFill="1" applyBorder="1" applyAlignment="1">
      <alignment/>
    </xf>
    <xf numFmtId="0" fontId="6" fillId="0" borderId="0" xfId="0" applyFont="1" applyFill="1" applyBorder="1" applyAlignment="1">
      <alignment horizontal="distributed"/>
    </xf>
    <xf numFmtId="0" fontId="0" fillId="0" borderId="0" xfId="0" applyFont="1" applyFill="1" applyAlignment="1">
      <alignment vertical="center"/>
    </xf>
    <xf numFmtId="0" fontId="14" fillId="0" borderId="0" xfId="0" applyFont="1" applyFill="1" applyBorder="1" applyAlignment="1">
      <alignment horizontal="distributed"/>
    </xf>
    <xf numFmtId="0" fontId="6" fillId="0" borderId="0" xfId="0" applyFont="1" applyFill="1" applyBorder="1" applyAlignment="1">
      <alignment horizontal="distributed"/>
    </xf>
    <xf numFmtId="0" fontId="6" fillId="0" borderId="0" xfId="0" applyFont="1" applyFill="1" applyBorder="1" applyAlignment="1">
      <alignment horizontal="center"/>
    </xf>
    <xf numFmtId="0" fontId="46" fillId="0" borderId="0" xfId="0" applyFont="1" applyFill="1" applyBorder="1" applyAlignment="1">
      <alignment horizontal="center"/>
    </xf>
    <xf numFmtId="41" fontId="9" fillId="0" borderId="29" xfId="0" applyNumberFormat="1" applyFont="1" applyFill="1" applyBorder="1" applyAlignment="1">
      <alignment/>
    </xf>
    <xf numFmtId="41" fontId="9" fillId="0" borderId="25" xfId="0" applyNumberFormat="1" applyFont="1" applyFill="1" applyBorder="1" applyAlignment="1">
      <alignment/>
    </xf>
    <xf numFmtId="0" fontId="9" fillId="0" borderId="0" xfId="0" applyNumberFormat="1" applyFont="1" applyFill="1" applyAlignment="1">
      <alignment/>
    </xf>
    <xf numFmtId="41" fontId="9" fillId="0" borderId="38" xfId="0" applyNumberFormat="1" applyFont="1" applyFill="1" applyBorder="1" applyAlignment="1">
      <alignment horizontal="right" vertical="center"/>
    </xf>
    <xf numFmtId="41" fontId="0" fillId="0" borderId="26" xfId="0" applyNumberFormat="1" applyFont="1" applyFill="1" applyBorder="1" applyAlignment="1">
      <alignment vertical="center"/>
    </xf>
    <xf numFmtId="41" fontId="0" fillId="0" borderId="25" xfId="0" applyNumberFormat="1" applyFont="1" applyFill="1" applyBorder="1" applyAlignment="1">
      <alignment vertical="center"/>
    </xf>
    <xf numFmtId="0" fontId="6" fillId="0" borderId="41" xfId="0" applyFont="1" applyFill="1" applyBorder="1" applyAlignment="1">
      <alignment horizontal="distributed" vertical="center"/>
    </xf>
    <xf numFmtId="0" fontId="46" fillId="0" borderId="40" xfId="0" applyFont="1" applyFill="1" applyBorder="1" applyAlignment="1">
      <alignment horizontal="distributed" vertical="center"/>
    </xf>
    <xf numFmtId="0" fontId="6" fillId="0" borderId="39" xfId="0" applyFont="1" applyFill="1" applyBorder="1" applyAlignment="1">
      <alignment horizontal="distributed" vertical="center"/>
    </xf>
    <xf numFmtId="41" fontId="9" fillId="0" borderId="38" xfId="0" applyNumberFormat="1" applyFont="1" applyFill="1" applyBorder="1" applyAlignment="1">
      <alignment/>
    </xf>
    <xf numFmtId="41" fontId="9" fillId="0" borderId="26" xfId="0" applyNumberFormat="1" applyFont="1" applyFill="1" applyBorder="1" applyAlignment="1">
      <alignment/>
    </xf>
    <xf numFmtId="41" fontId="9" fillId="0" borderId="0" xfId="0" applyNumberFormat="1" applyFont="1" applyFill="1" applyBorder="1" applyAlignment="1">
      <alignment/>
    </xf>
    <xf numFmtId="41" fontId="0" fillId="0" borderId="12" xfId="0" applyNumberFormat="1" applyFont="1" applyFill="1" applyBorder="1" applyAlignment="1">
      <alignment/>
    </xf>
    <xf numFmtId="41" fontId="0" fillId="0" borderId="11" xfId="0" applyNumberFormat="1" applyFont="1" applyFill="1" applyBorder="1" applyAlignment="1">
      <alignment/>
    </xf>
    <xf numFmtId="0" fontId="6" fillId="0" borderId="10" xfId="0" applyFont="1" applyFill="1" applyBorder="1" applyAlignment="1">
      <alignment horizontal="left"/>
    </xf>
    <xf numFmtId="0" fontId="6" fillId="0" borderId="28" xfId="0" applyFont="1" applyFill="1" applyBorder="1" applyAlignment="1">
      <alignment horizontal="left"/>
    </xf>
    <xf numFmtId="41" fontId="0" fillId="0" borderId="16" xfId="0" applyNumberFormat="1" applyFont="1" applyFill="1" applyBorder="1" applyAlignment="1">
      <alignment/>
    </xf>
    <xf numFmtId="41" fontId="0" fillId="0" borderId="17" xfId="0" applyNumberFormat="1" applyFont="1" applyFill="1" applyBorder="1" applyAlignment="1">
      <alignment/>
    </xf>
    <xf numFmtId="41" fontId="0" fillId="0" borderId="15" xfId="0" applyNumberFormat="1" applyFont="1" applyFill="1" applyBorder="1" applyAlignment="1">
      <alignment/>
    </xf>
    <xf numFmtId="41" fontId="0" fillId="0" borderId="13" xfId="0" applyNumberFormat="1" applyFont="1" applyFill="1" applyBorder="1" applyAlignment="1">
      <alignment/>
    </xf>
    <xf numFmtId="0" fontId="6" fillId="0" borderId="10" xfId="0" applyFont="1" applyFill="1" applyBorder="1" applyAlignment="1">
      <alignment horizontal="distributed"/>
    </xf>
    <xf numFmtId="0" fontId="6" fillId="0" borderId="28" xfId="0" applyFont="1" applyFill="1" applyBorder="1" applyAlignment="1">
      <alignment horizontal="distributed"/>
    </xf>
    <xf numFmtId="0" fontId="10" fillId="0" borderId="20" xfId="0" applyFont="1" applyFill="1" applyBorder="1" applyAlignment="1">
      <alignment horizontal="distributed" vertical="center"/>
    </xf>
    <xf numFmtId="0" fontId="10" fillId="0" borderId="41" xfId="0" applyFont="1" applyFill="1" applyBorder="1" applyAlignment="1">
      <alignment horizontal="distributed" vertical="center"/>
    </xf>
    <xf numFmtId="188" fontId="9" fillId="0" borderId="0" xfId="43" applyNumberFormat="1" applyFont="1" applyFill="1" applyBorder="1" applyAlignment="1">
      <alignment/>
    </xf>
    <xf numFmtId="0" fontId="7" fillId="0" borderId="41" xfId="0" applyFont="1" applyFill="1" applyBorder="1" applyAlignment="1">
      <alignment horizontal="distributed" vertical="center"/>
    </xf>
    <xf numFmtId="41" fontId="9" fillId="0" borderId="0" xfId="0" applyNumberFormat="1" applyFont="1" applyFill="1" applyBorder="1" applyAlignment="1">
      <alignment/>
    </xf>
    <xf numFmtId="0" fontId="6" fillId="0" borderId="0" xfId="0" applyFont="1" applyFill="1" applyBorder="1" applyAlignment="1">
      <alignment/>
    </xf>
    <xf numFmtId="0" fontId="10" fillId="0" borderId="29"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5" xfId="0" applyFont="1" applyFill="1" applyBorder="1" applyAlignment="1">
      <alignment horizontal="distributed" vertical="center"/>
    </xf>
    <xf numFmtId="41" fontId="0" fillId="0" borderId="37"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0" fontId="6" fillId="0" borderId="40" xfId="0" applyFont="1" applyFill="1" applyBorder="1" applyAlignment="1">
      <alignment horizontal="center" vertical="center"/>
    </xf>
    <xf numFmtId="0" fontId="0" fillId="0" borderId="24" xfId="0" applyFont="1" applyFill="1" applyBorder="1" applyAlignment="1">
      <alignment vertical="center"/>
    </xf>
    <xf numFmtId="0" fontId="5" fillId="0" borderId="0" xfId="0" applyFont="1" applyFill="1" applyAlignment="1">
      <alignment vertical="center"/>
    </xf>
    <xf numFmtId="41" fontId="9"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9" fillId="0" borderId="37" xfId="0" applyNumberFormat="1" applyFont="1" applyFill="1" applyBorder="1" applyAlignment="1">
      <alignment horizontal="center" vertical="center"/>
    </xf>
    <xf numFmtId="0" fontId="6" fillId="0" borderId="37" xfId="0" applyFont="1" applyFill="1" applyBorder="1" applyAlignment="1">
      <alignment horizontal="distributed" vertical="center"/>
    </xf>
    <xf numFmtId="41" fontId="9" fillId="0" borderId="0" xfId="0" applyNumberFormat="1" applyFont="1" applyFill="1" applyBorder="1" applyAlignment="1">
      <alignment horizontal="center" vertical="center"/>
    </xf>
    <xf numFmtId="41" fontId="0" fillId="0" borderId="13" xfId="0" applyNumberFormat="1" applyFont="1" applyFill="1" applyBorder="1" applyAlignment="1">
      <alignment vertical="center"/>
    </xf>
    <xf numFmtId="41" fontId="0" fillId="0" borderId="17" xfId="0" applyNumberFormat="1" applyFont="1" applyFill="1" applyBorder="1" applyAlignment="1">
      <alignment vertical="center"/>
    </xf>
    <xf numFmtId="41" fontId="9" fillId="0" borderId="47" xfId="0" applyNumberFormat="1" applyFont="1" applyFill="1" applyBorder="1" applyAlignment="1">
      <alignment horizontal="center" vertical="center"/>
    </xf>
    <xf numFmtId="41" fontId="9" fillId="0" borderId="16" xfId="0" applyNumberFormat="1" applyFont="1" applyFill="1" applyBorder="1" applyAlignment="1">
      <alignment vertical="center"/>
    </xf>
    <xf numFmtId="41" fontId="9" fillId="0" borderId="17" xfId="0" applyNumberFormat="1" applyFont="1" applyFill="1" applyBorder="1" applyAlignment="1">
      <alignment vertical="center"/>
    </xf>
    <xf numFmtId="41" fontId="9" fillId="0" borderId="36" xfId="0" applyNumberFormat="1" applyFont="1" applyFill="1" applyBorder="1" applyAlignment="1">
      <alignment horizontal="center" vertical="center"/>
    </xf>
    <xf numFmtId="0" fontId="6" fillId="0" borderId="28" xfId="0" applyFont="1" applyFill="1" applyBorder="1" applyAlignment="1">
      <alignment horizontal="distributed" vertical="center"/>
    </xf>
    <xf numFmtId="41" fontId="0" fillId="0" borderId="12"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0" fontId="0" fillId="0" borderId="14" xfId="0" applyFont="1" applyFill="1" applyBorder="1" applyAlignment="1">
      <alignment horizontal="distributed" vertical="center"/>
    </xf>
    <xf numFmtId="0" fontId="0" fillId="0" borderId="36" xfId="0" applyFont="1" applyFill="1" applyBorder="1" applyAlignment="1">
      <alignment horizontal="distributed" vertical="center"/>
    </xf>
    <xf numFmtId="0" fontId="6" fillId="0" borderId="42" xfId="0" applyFont="1" applyFill="1" applyBorder="1" applyAlignment="1">
      <alignment horizontal="distributed" vertical="center"/>
    </xf>
    <xf numFmtId="0" fontId="54" fillId="0" borderId="0" xfId="0" applyFont="1" applyFill="1" applyBorder="1" applyAlignment="1">
      <alignment/>
    </xf>
    <xf numFmtId="0" fontId="54" fillId="0" borderId="0" xfId="0" applyFont="1" applyFill="1" applyAlignment="1">
      <alignment/>
    </xf>
    <xf numFmtId="0" fontId="46" fillId="0" borderId="37" xfId="0" applyFont="1" applyFill="1" applyBorder="1" applyAlignment="1">
      <alignment horizontal="distributed" vertical="center"/>
    </xf>
    <xf numFmtId="0" fontId="46" fillId="0" borderId="37" xfId="0" applyFont="1" applyFill="1" applyBorder="1" applyAlignment="1">
      <alignment horizontal="distributed" vertical="center"/>
    </xf>
    <xf numFmtId="0" fontId="6" fillId="0" borderId="37" xfId="0" applyFont="1" applyFill="1" applyBorder="1" applyAlignment="1">
      <alignment horizontal="distributed" vertical="center"/>
    </xf>
    <xf numFmtId="0" fontId="46" fillId="0" borderId="0" xfId="0" applyFont="1" applyFill="1" applyBorder="1" applyAlignment="1">
      <alignment horizontal="distributed" vertical="center"/>
    </xf>
    <xf numFmtId="0" fontId="46"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6" fillId="0" borderId="12" xfId="0" applyFont="1" applyFill="1" applyBorder="1" applyAlignment="1">
      <alignment horizontal="distributed" vertical="center"/>
    </xf>
    <xf numFmtId="0" fontId="6" fillId="0" borderId="10" xfId="0" applyFont="1" applyFill="1" applyBorder="1" applyAlignment="1">
      <alignment horizontal="distributed" vertical="center"/>
    </xf>
    <xf numFmtId="0" fontId="21" fillId="0" borderId="0" xfId="0" applyFont="1" applyFill="1" applyAlignment="1">
      <alignment/>
    </xf>
    <xf numFmtId="0" fontId="9" fillId="0" borderId="0" xfId="0" applyFont="1" applyFill="1" applyAlignment="1">
      <alignment horizontal="right"/>
    </xf>
    <xf numFmtId="3" fontId="9" fillId="0" borderId="0" xfId="0" applyNumberFormat="1" applyFont="1" applyFill="1" applyAlignment="1">
      <alignment horizontal="right"/>
    </xf>
    <xf numFmtId="199" fontId="55" fillId="0" borderId="0" xfId="0" applyNumberFormat="1" applyFont="1" applyFill="1" applyAlignment="1">
      <alignment vertical="center"/>
    </xf>
    <xf numFmtId="38" fontId="9" fillId="0" borderId="0" xfId="51" applyFont="1" applyFill="1" applyAlignment="1">
      <alignment horizontal="right"/>
    </xf>
    <xf numFmtId="0" fontId="9" fillId="32" borderId="0" xfId="0" applyFont="1" applyFill="1" applyAlignment="1">
      <alignment/>
    </xf>
    <xf numFmtId="41" fontId="10" fillId="0" borderId="38" xfId="0" applyNumberFormat="1" applyFont="1" applyFill="1" applyBorder="1" applyAlignment="1">
      <alignment horizontal="right" vertical="center"/>
    </xf>
    <xf numFmtId="41" fontId="10" fillId="0" borderId="26" xfId="0" applyNumberFormat="1" applyFont="1" applyFill="1" applyBorder="1" applyAlignment="1">
      <alignment horizontal="right" vertical="center"/>
    </xf>
    <xf numFmtId="41" fontId="7" fillId="0" borderId="26" xfId="0" applyNumberFormat="1" applyFont="1" applyFill="1" applyBorder="1" applyAlignment="1">
      <alignment horizontal="right" vertical="center"/>
    </xf>
    <xf numFmtId="0" fontId="10" fillId="0" borderId="19" xfId="0" applyFont="1" applyFill="1" applyBorder="1" applyAlignment="1">
      <alignment horizontal="distributed" vertical="center"/>
    </xf>
    <xf numFmtId="189" fontId="56" fillId="0" borderId="0" xfId="0" applyNumberFormat="1" applyFont="1" applyBorder="1" applyAlignment="1">
      <alignment vertical="center"/>
    </xf>
    <xf numFmtId="41" fontId="10" fillId="0" borderId="15" xfId="0" applyNumberFormat="1" applyFont="1" applyFill="1" applyBorder="1" applyAlignment="1">
      <alignment horizontal="right" vertical="center"/>
    </xf>
    <xf numFmtId="41" fontId="10" fillId="0" borderId="13" xfId="0" applyNumberFormat="1" applyFont="1" applyFill="1" applyBorder="1" applyAlignment="1">
      <alignment horizontal="right" vertical="center"/>
    </xf>
    <xf numFmtId="41" fontId="7" fillId="0" borderId="13" xfId="0" applyNumberFormat="1" applyFont="1" applyFill="1" applyBorder="1" applyAlignment="1">
      <alignment horizontal="right" vertical="center"/>
    </xf>
    <xf numFmtId="0" fontId="10" fillId="0" borderId="14" xfId="0" applyFont="1" applyFill="1" applyBorder="1" applyAlignment="1">
      <alignment horizontal="distributed" vertical="center"/>
    </xf>
    <xf numFmtId="41" fontId="10" fillId="0" borderId="13" xfId="0" applyNumberFormat="1" applyFont="1" applyFill="1" applyBorder="1" applyAlignment="1">
      <alignment horizontal="center" vertical="center"/>
    </xf>
    <xf numFmtId="0" fontId="6" fillId="0" borderId="0" xfId="0" applyFont="1" applyFill="1" applyBorder="1" applyAlignment="1">
      <alignment/>
    </xf>
    <xf numFmtId="41" fontId="10" fillId="0" borderId="29" xfId="0" applyNumberFormat="1" applyFont="1" applyFill="1" applyBorder="1" applyAlignment="1">
      <alignment horizontal="right" vertical="center"/>
    </xf>
    <xf numFmtId="41" fontId="10" fillId="0" borderId="25" xfId="0" applyNumberFormat="1" applyFont="1" applyFill="1" applyBorder="1" applyAlignment="1">
      <alignment horizontal="right" vertical="center"/>
    </xf>
    <xf numFmtId="41" fontId="7" fillId="0" borderId="25" xfId="0" applyNumberFormat="1" applyFont="1" applyFill="1" applyBorder="1" applyAlignment="1">
      <alignment horizontal="right" vertical="center"/>
    </xf>
    <xf numFmtId="0" fontId="10" fillId="0" borderId="18" xfId="0" applyFont="1" applyFill="1" applyBorder="1" applyAlignment="1">
      <alignment horizontal="distributed" vertical="center"/>
    </xf>
    <xf numFmtId="41" fontId="7" fillId="0" borderId="12" xfId="0" applyNumberFormat="1" applyFont="1" applyFill="1" applyBorder="1" applyAlignment="1">
      <alignment horizontal="right" vertical="center"/>
    </xf>
    <xf numFmtId="41" fontId="7" fillId="0" borderId="11" xfId="0" applyNumberFormat="1" applyFont="1" applyFill="1" applyBorder="1" applyAlignment="1">
      <alignment horizontal="right" vertical="center"/>
    </xf>
    <xf numFmtId="43" fontId="7" fillId="0" borderId="11" xfId="0" applyNumberFormat="1" applyFont="1" applyFill="1" applyBorder="1" applyAlignment="1">
      <alignment horizontal="right" vertical="center"/>
    </xf>
    <xf numFmtId="200" fontId="7" fillId="0" borderId="11" xfId="0" applyNumberFormat="1" applyFont="1" applyFill="1" applyBorder="1" applyAlignment="1">
      <alignment horizontal="right" vertical="center"/>
    </xf>
    <xf numFmtId="0" fontId="10" fillId="0" borderId="10" xfId="0" applyFont="1" applyFill="1" applyBorder="1" applyAlignment="1">
      <alignment horizontal="distributed" vertical="center" wrapText="1"/>
    </xf>
    <xf numFmtId="41" fontId="7" fillId="0" borderId="11" xfId="0" applyNumberFormat="1" applyFont="1" applyFill="1" applyBorder="1" applyAlignment="1">
      <alignment horizontal="right" vertical="center" shrinkToFit="1"/>
    </xf>
    <xf numFmtId="0" fontId="10" fillId="0" borderId="16" xfId="0" applyFont="1" applyFill="1" applyBorder="1" applyAlignment="1">
      <alignment horizontal="center" vertical="distributed" textRotation="255"/>
    </xf>
    <xf numFmtId="0" fontId="10" fillId="0" borderId="17" xfId="0" applyFont="1" applyFill="1" applyBorder="1" applyAlignment="1">
      <alignment horizontal="center" vertical="distributed" textRotation="255"/>
    </xf>
    <xf numFmtId="0" fontId="11" fillId="0" borderId="17" xfId="0" applyFont="1" applyFill="1" applyBorder="1" applyAlignment="1">
      <alignment horizontal="center" vertical="distributed" textRotation="255"/>
    </xf>
    <xf numFmtId="0" fontId="11" fillId="0" borderId="17" xfId="0" applyFont="1" applyFill="1" applyBorder="1" applyAlignment="1">
      <alignment horizontal="center" vertical="distributed" textRotation="255" wrapText="1"/>
    </xf>
    <xf numFmtId="0" fontId="10" fillId="0" borderId="10" xfId="0" applyFont="1" applyFill="1" applyBorder="1" applyAlignment="1">
      <alignment vertical="distributed" textRotation="255"/>
    </xf>
    <xf numFmtId="0" fontId="10" fillId="0" borderId="11" xfId="0" applyFont="1" applyFill="1" applyBorder="1" applyAlignment="1">
      <alignment vertical="distributed" textRotation="255"/>
    </xf>
    <xf numFmtId="0" fontId="10" fillId="0" borderId="17" xfId="0" applyFont="1" applyFill="1" applyBorder="1" applyAlignment="1">
      <alignment vertical="distributed" textRotation="255"/>
    </xf>
    <xf numFmtId="0" fontId="21" fillId="0" borderId="11" xfId="0" applyFont="1" applyFill="1" applyBorder="1" applyAlignment="1">
      <alignment horizontal="center" vertical="distributed" textRotation="255"/>
    </xf>
    <xf numFmtId="0" fontId="10" fillId="0" borderId="11" xfId="0" applyFont="1" applyFill="1" applyBorder="1" applyAlignment="1">
      <alignment horizontal="center" vertical="distributed" textRotation="255"/>
    </xf>
    <xf numFmtId="0" fontId="10" fillId="0" borderId="15" xfId="0" applyFont="1" applyFill="1" applyBorder="1" applyAlignment="1">
      <alignment horizontal="center" vertical="distributed" textRotation="255"/>
    </xf>
    <xf numFmtId="0" fontId="10" fillId="0" borderId="13" xfId="0" applyFont="1" applyFill="1" applyBorder="1" applyAlignment="1">
      <alignment horizontal="center" vertical="distributed" textRotation="255"/>
    </xf>
    <xf numFmtId="0" fontId="11" fillId="0" borderId="13" xfId="0" applyFont="1" applyFill="1" applyBorder="1" applyAlignment="1">
      <alignment horizontal="center" vertical="distributed" textRotation="255"/>
    </xf>
    <xf numFmtId="0" fontId="11" fillId="0" borderId="13" xfId="0" applyFont="1" applyFill="1" applyBorder="1" applyAlignment="1">
      <alignment horizontal="center" vertical="distributed" textRotation="255" wrapText="1"/>
    </xf>
    <xf numFmtId="0" fontId="10" fillId="0" borderId="25" xfId="0" applyFont="1" applyFill="1" applyBorder="1" applyAlignment="1">
      <alignment vertical="distributed" textRotation="255"/>
    </xf>
    <xf numFmtId="0" fontId="10" fillId="0" borderId="11" xfId="0" applyFont="1" applyFill="1" applyBorder="1" applyAlignment="1">
      <alignment vertical="center"/>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5" xfId="0" applyFont="1" applyFill="1" applyBorder="1" applyAlignment="1">
      <alignment horizontal="center" vertical="distributed" textRotation="255"/>
    </xf>
    <xf numFmtId="0" fontId="10" fillId="0" borderId="29" xfId="0" applyFont="1" applyFill="1" applyBorder="1" applyAlignment="1">
      <alignment horizontal="center" vertical="distributed" textRotation="255"/>
    </xf>
    <xf numFmtId="0" fontId="21" fillId="0" borderId="10"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7" xfId="0" applyFont="1" applyFill="1" applyBorder="1" applyAlignment="1">
      <alignment horizontal="center" vertical="distributed" textRotation="255" wrapText="1"/>
    </xf>
    <xf numFmtId="0" fontId="10" fillId="0" borderId="21" xfId="0" applyFont="1" applyFill="1" applyBorder="1" applyAlignment="1">
      <alignment horizontal="distributed" vertical="center"/>
    </xf>
    <xf numFmtId="0" fontId="10" fillId="0" borderId="49" xfId="0" applyFont="1" applyFill="1" applyBorder="1" applyAlignment="1">
      <alignment vertical="distributed" textRotation="255"/>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39" xfId="0" applyFont="1" applyFill="1" applyBorder="1" applyAlignment="1">
      <alignment horizontal="center" vertical="distributed"/>
    </xf>
    <xf numFmtId="0" fontId="10" fillId="0" borderId="20" xfId="0" applyFont="1" applyFill="1" applyBorder="1" applyAlignment="1">
      <alignment horizontal="center" vertical="distributed"/>
    </xf>
    <xf numFmtId="0" fontId="10" fillId="0" borderId="41" xfId="0" applyFont="1" applyFill="1" applyBorder="1" applyAlignment="1">
      <alignment horizontal="center" vertical="distributed"/>
    </xf>
    <xf numFmtId="0" fontId="21" fillId="0" borderId="40" xfId="0" applyFont="1" applyFill="1" applyBorder="1" applyAlignment="1">
      <alignment horizontal="center" vertical="distributed" textRotation="255" wrapText="1"/>
    </xf>
    <xf numFmtId="0" fontId="10" fillId="0" borderId="40" xfId="0" applyFont="1" applyFill="1" applyBorder="1" applyAlignment="1">
      <alignment horizontal="center" vertical="distributed" textRotation="255"/>
    </xf>
    <xf numFmtId="0" fontId="2" fillId="0" borderId="0" xfId="0" applyFont="1" applyFill="1" applyBorder="1" applyAlignment="1">
      <alignment vertical="center"/>
    </xf>
    <xf numFmtId="0" fontId="5" fillId="0" borderId="0" xfId="0" applyFont="1" applyFill="1" applyBorder="1" applyAlignment="1">
      <alignment vertical="center"/>
    </xf>
    <xf numFmtId="0" fontId="21"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horizontal="right" vertical="center"/>
    </xf>
    <xf numFmtId="41" fontId="9" fillId="0" borderId="15" xfId="0" applyNumberFormat="1" applyFont="1" applyBorder="1" applyAlignment="1">
      <alignment vertical="center"/>
    </xf>
    <xf numFmtId="41" fontId="9" fillId="0" borderId="13" xfId="0" applyNumberFormat="1" applyFont="1" applyBorder="1" applyAlignment="1">
      <alignment vertical="center"/>
    </xf>
    <xf numFmtId="0" fontId="6" fillId="0" borderId="15" xfId="0" applyFont="1" applyFill="1" applyBorder="1" applyAlignment="1">
      <alignment horizontal="distributed" vertical="center"/>
    </xf>
    <xf numFmtId="0" fontId="6" fillId="0" borderId="25"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18" xfId="0" applyFont="1" applyFill="1" applyBorder="1" applyAlignment="1">
      <alignment horizontal="distributed" vertical="center"/>
    </xf>
    <xf numFmtId="0" fontId="0" fillId="0" borderId="0" xfId="0" applyAlignment="1">
      <alignment horizontal="right"/>
    </xf>
    <xf numFmtId="3" fontId="9" fillId="0" borderId="0" xfId="0" applyNumberFormat="1" applyFont="1" applyAlignment="1">
      <alignment horizontal="right"/>
    </xf>
    <xf numFmtId="38" fontId="9" fillId="0" borderId="0" xfId="0" applyNumberFormat="1" applyFont="1" applyAlignment="1">
      <alignment horizontal="right"/>
    </xf>
    <xf numFmtId="0" fontId="0" fillId="0" borderId="0" xfId="0" applyFont="1" applyFill="1" applyAlignment="1">
      <alignment horizontal="right"/>
    </xf>
    <xf numFmtId="41" fontId="10" fillId="0" borderId="38" xfId="0" applyNumberFormat="1" applyFont="1" applyBorder="1" applyAlignment="1">
      <alignment vertical="center"/>
    </xf>
    <xf numFmtId="41" fontId="10" fillId="0" borderId="26" xfId="0" applyNumberFormat="1" applyFont="1" applyBorder="1" applyAlignment="1">
      <alignment vertical="center"/>
    </xf>
    <xf numFmtId="186" fontId="57" fillId="0" borderId="26" xfId="0" applyNumberFormat="1" applyFont="1" applyFill="1" applyBorder="1" applyAlignment="1">
      <alignment vertical="center"/>
    </xf>
    <xf numFmtId="41" fontId="57" fillId="0" borderId="26" xfId="0" applyNumberFormat="1" applyFont="1" applyFill="1" applyBorder="1" applyAlignment="1">
      <alignment vertical="center"/>
    </xf>
    <xf numFmtId="41" fontId="10" fillId="0" borderId="15" xfId="0" applyNumberFormat="1" applyFont="1" applyBorder="1" applyAlignment="1">
      <alignment vertical="center"/>
    </xf>
    <xf numFmtId="41" fontId="10" fillId="0" borderId="13" xfId="0" applyNumberFormat="1" applyFont="1" applyBorder="1" applyAlignment="1">
      <alignment vertical="center"/>
    </xf>
    <xf numFmtId="186" fontId="57" fillId="0" borderId="13" xfId="0" applyNumberFormat="1" applyFont="1" applyFill="1" applyBorder="1" applyAlignment="1">
      <alignment vertical="center"/>
    </xf>
    <xf numFmtId="41" fontId="57" fillId="0" borderId="13" xfId="0" applyNumberFormat="1" applyFont="1" applyFill="1" applyBorder="1" applyAlignment="1">
      <alignment vertical="center"/>
    </xf>
    <xf numFmtId="41" fontId="10" fillId="0" borderId="15" xfId="0" applyNumberFormat="1" applyFont="1" applyFill="1" applyBorder="1" applyAlignment="1">
      <alignment vertical="center"/>
    </xf>
    <xf numFmtId="41" fontId="10" fillId="0" borderId="13" xfId="0" applyNumberFormat="1" applyFont="1" applyFill="1" applyBorder="1" applyAlignment="1">
      <alignment vertical="center"/>
    </xf>
    <xf numFmtId="41" fontId="10" fillId="0" borderId="13" xfId="0" applyNumberFormat="1" applyFont="1" applyBorder="1" applyAlignment="1">
      <alignment horizontal="center" vertical="center"/>
    </xf>
    <xf numFmtId="201" fontId="9" fillId="0" borderId="0" xfId="0" applyNumberFormat="1" applyFont="1" applyFill="1" applyAlignment="1">
      <alignment/>
    </xf>
    <xf numFmtId="41" fontId="10" fillId="0" borderId="25" xfId="0" applyNumberFormat="1" applyFont="1" applyBorder="1" applyAlignment="1">
      <alignment vertical="center"/>
    </xf>
    <xf numFmtId="186" fontId="57" fillId="0" borderId="25" xfId="0" applyNumberFormat="1" applyFont="1" applyFill="1" applyBorder="1" applyAlignment="1">
      <alignment vertical="center"/>
    </xf>
    <xf numFmtId="41" fontId="57" fillId="0" borderId="25" xfId="0" applyNumberFormat="1" applyFont="1" applyFill="1" applyBorder="1" applyAlignment="1">
      <alignment vertical="center"/>
    </xf>
    <xf numFmtId="41" fontId="57" fillId="0" borderId="12" xfId="0" applyNumberFormat="1" applyFont="1" applyFill="1" applyBorder="1" applyAlignment="1">
      <alignment vertical="center"/>
    </xf>
    <xf numFmtId="41" fontId="57" fillId="0" borderId="11" xfId="0" applyNumberFormat="1" applyFont="1" applyFill="1" applyBorder="1" applyAlignment="1">
      <alignment vertical="center"/>
    </xf>
    <xf numFmtId="186" fontId="57" fillId="0" borderId="11" xfId="0" applyNumberFormat="1" applyFont="1" applyFill="1" applyBorder="1" applyAlignment="1">
      <alignment vertical="center"/>
    </xf>
    <xf numFmtId="0" fontId="10" fillId="0" borderId="17" xfId="0" applyFont="1" applyFill="1" applyBorder="1" applyAlignment="1">
      <alignment horizontal="center" vertical="distributed" textRotation="255" wrapText="1"/>
    </xf>
    <xf numFmtId="0" fontId="10" fillId="0" borderId="41" xfId="0" applyFont="1" applyFill="1" applyBorder="1" applyAlignment="1">
      <alignment vertical="distributed" textRotation="255"/>
    </xf>
    <xf numFmtId="0" fontId="10" fillId="0" borderId="40" xfId="0" applyFont="1" applyFill="1" applyBorder="1" applyAlignment="1">
      <alignment horizontal="center" vertical="distributed" textRotation="255" wrapText="1"/>
    </xf>
    <xf numFmtId="41" fontId="9" fillId="0" borderId="38" xfId="0" applyNumberFormat="1" applyFont="1" applyFill="1" applyBorder="1" applyAlignment="1">
      <alignment horizontal="center" vertical="center"/>
    </xf>
    <xf numFmtId="41" fontId="9" fillId="0" borderId="19"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15" xfId="0" applyNumberFormat="1" applyFont="1" applyFill="1" applyBorder="1" applyAlignment="1">
      <alignment horizontal="right" vertical="center"/>
    </xf>
    <xf numFmtId="41" fontId="9" fillId="0" borderId="36" xfId="0" applyNumberFormat="1" applyFont="1" applyFill="1" applyBorder="1" applyAlignment="1">
      <alignment vertical="center"/>
    </xf>
    <xf numFmtId="0" fontId="6" fillId="0" borderId="17" xfId="0" applyFont="1" applyFill="1" applyBorder="1" applyAlignment="1">
      <alignment horizontal="distributed" vertical="center" wrapText="1"/>
    </xf>
    <xf numFmtId="0" fontId="6" fillId="0" borderId="49" xfId="0" applyFont="1" applyFill="1" applyBorder="1" applyAlignment="1">
      <alignment horizontal="center" vertical="center"/>
    </xf>
    <xf numFmtId="0" fontId="6" fillId="0" borderId="50" xfId="0" applyFont="1" applyFill="1" applyBorder="1" applyAlignment="1">
      <alignment horizontal="distributed" vertical="center" wrapText="1"/>
    </xf>
    <xf numFmtId="0" fontId="9" fillId="0" borderId="0" xfId="0" applyFont="1" applyFill="1" applyAlignment="1">
      <alignment shrinkToFit="1"/>
    </xf>
    <xf numFmtId="43" fontId="9" fillId="0" borderId="0" xfId="0" applyNumberFormat="1" applyFont="1" applyFill="1" applyAlignment="1">
      <alignment/>
    </xf>
    <xf numFmtId="189" fontId="9" fillId="0" borderId="0" xfId="0" applyNumberFormat="1" applyFont="1" applyFill="1" applyAlignment="1">
      <alignment/>
    </xf>
    <xf numFmtId="189" fontId="9" fillId="0" borderId="0" xfId="0" applyNumberFormat="1" applyFont="1" applyFill="1" applyBorder="1" applyAlignment="1">
      <alignment/>
    </xf>
    <xf numFmtId="0" fontId="9" fillId="0" borderId="19" xfId="0" applyFont="1" applyFill="1" applyBorder="1" applyAlignment="1">
      <alignment horizontal="distributed" vertical="center"/>
    </xf>
    <xf numFmtId="41" fontId="0" fillId="0" borderId="0" xfId="0" applyNumberFormat="1" applyFont="1" applyBorder="1" applyAlignment="1">
      <alignment horizontal="right" vertical="center"/>
    </xf>
    <xf numFmtId="43" fontId="9" fillId="0" borderId="0" xfId="0" applyNumberFormat="1" applyFont="1" applyFill="1" applyBorder="1" applyAlignment="1">
      <alignment/>
    </xf>
    <xf numFmtId="0" fontId="0" fillId="0" borderId="0" xfId="0" applyFont="1" applyFill="1" applyBorder="1" applyAlignment="1">
      <alignment vertical="center"/>
    </xf>
    <xf numFmtId="41" fontId="9" fillId="0" borderId="37" xfId="0" applyNumberFormat="1" applyFont="1" applyFill="1" applyBorder="1" applyAlignment="1">
      <alignment vertical="center"/>
    </xf>
    <xf numFmtId="41" fontId="0" fillId="0" borderId="28" xfId="0" applyNumberFormat="1" applyFont="1" applyFill="1" applyBorder="1" applyAlignment="1">
      <alignment vertical="center"/>
    </xf>
    <xf numFmtId="0" fontId="10" fillId="0" borderId="20" xfId="0" applyFont="1" applyFill="1" applyBorder="1" applyAlignment="1">
      <alignment horizontal="distributed" vertical="center" wrapText="1"/>
    </xf>
    <xf numFmtId="0" fontId="11" fillId="0" borderId="41" xfId="0" applyFont="1" applyFill="1" applyBorder="1" applyAlignment="1">
      <alignment horizontal="distributed" vertical="center" wrapText="1"/>
    </xf>
    <xf numFmtId="0" fontId="10" fillId="0" borderId="40" xfId="0" applyFont="1" applyFill="1" applyBorder="1" applyAlignment="1">
      <alignment horizontal="distributed" vertical="center" wrapText="1"/>
    </xf>
    <xf numFmtId="0" fontId="10" fillId="0" borderId="22" xfId="0" applyFont="1" applyFill="1" applyBorder="1" applyAlignment="1">
      <alignment vertical="center"/>
    </xf>
    <xf numFmtId="0" fontId="10" fillId="0" borderId="23" xfId="0" applyFont="1" applyFill="1" applyBorder="1" applyAlignment="1">
      <alignment vertical="center"/>
    </xf>
    <xf numFmtId="0" fontId="7" fillId="0" borderId="23" xfId="0" applyFont="1" applyFill="1" applyBorder="1" applyAlignment="1">
      <alignment vertical="center"/>
    </xf>
    <xf numFmtId="0" fontId="11" fillId="0" borderId="27" xfId="0" applyFont="1" applyFill="1" applyBorder="1" applyAlignment="1">
      <alignment horizontal="center" vertical="center" wrapText="1"/>
    </xf>
    <xf numFmtId="0" fontId="7" fillId="0" borderId="12" xfId="0" applyFont="1" applyBorder="1" applyAlignment="1">
      <alignment horizontal="center" vertical="distributed"/>
    </xf>
    <xf numFmtId="0" fontId="10" fillId="0" borderId="11" xfId="0" applyFont="1" applyFill="1" applyBorder="1" applyAlignment="1">
      <alignment horizontal="center" vertical="top" textRotation="255" wrapText="1"/>
    </xf>
    <xf numFmtId="0" fontId="7" fillId="0" borderId="11" xfId="0" applyFont="1" applyBorder="1" applyAlignment="1">
      <alignment horizontal="center" vertical="distributed"/>
    </xf>
    <xf numFmtId="0" fontId="7" fillId="0" borderId="11" xfId="0" applyFont="1" applyBorder="1" applyAlignment="1">
      <alignment horizontal="center" vertical="top"/>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10" fillId="0" borderId="0" xfId="0" applyFont="1" applyAlignment="1">
      <alignment/>
    </xf>
    <xf numFmtId="41" fontId="46" fillId="0" borderId="26" xfId="0" applyNumberFormat="1" applyFont="1" applyFill="1" applyBorder="1" applyAlignment="1">
      <alignment vertical="center"/>
    </xf>
    <xf numFmtId="41" fontId="46" fillId="0" borderId="13" xfId="0" applyNumberFormat="1" applyFont="1" applyFill="1" applyBorder="1" applyAlignment="1">
      <alignment vertical="center"/>
    </xf>
    <xf numFmtId="41" fontId="10" fillId="0" borderId="29" xfId="0" applyNumberFormat="1" applyFont="1" applyFill="1" applyBorder="1" applyAlignment="1">
      <alignment vertical="center"/>
    </xf>
    <xf numFmtId="41" fontId="46" fillId="0" borderId="25" xfId="0" applyNumberFormat="1" applyFont="1" applyFill="1" applyBorder="1" applyAlignment="1">
      <alignment vertical="center"/>
    </xf>
    <xf numFmtId="41" fontId="46" fillId="0" borderId="12" xfId="0" applyNumberFormat="1" applyFont="1" applyFill="1" applyBorder="1" applyAlignment="1">
      <alignment vertical="center" shrinkToFit="1"/>
    </xf>
    <xf numFmtId="41" fontId="46" fillId="0" borderId="11" xfId="0" applyNumberFormat="1" applyFont="1" applyFill="1" applyBorder="1" applyAlignment="1">
      <alignment vertical="center" shrinkToFit="1"/>
    </xf>
    <xf numFmtId="41" fontId="46" fillId="0" borderId="13" xfId="0" applyNumberFormat="1" applyFont="1" applyFill="1" applyBorder="1" applyAlignment="1">
      <alignment vertical="center" shrinkToFit="1"/>
    </xf>
    <xf numFmtId="0" fontId="10" fillId="0" borderId="12" xfId="0" applyFont="1" applyFill="1" applyBorder="1" applyAlignment="1">
      <alignment horizontal="center" vertical="distributed" textRotation="255"/>
    </xf>
    <xf numFmtId="0" fontId="10" fillId="0" borderId="13" xfId="0" applyFont="1" applyFill="1" applyBorder="1" applyAlignment="1">
      <alignment horizontal="center" vertical="distributed" textRotation="255"/>
    </xf>
    <xf numFmtId="0" fontId="10" fillId="0" borderId="47" xfId="0" applyFont="1" applyFill="1" applyBorder="1" applyAlignment="1">
      <alignment horizontal="center" vertical="distributed" textRotation="255"/>
    </xf>
    <xf numFmtId="0" fontId="6" fillId="0" borderId="36" xfId="0" applyFont="1" applyFill="1" applyBorder="1" applyAlignment="1">
      <alignment horizontal="center" vertical="center"/>
    </xf>
    <xf numFmtId="0" fontId="10" fillId="0" borderId="29" xfId="0" applyFont="1" applyFill="1" applyBorder="1" applyAlignment="1">
      <alignment horizontal="center" vertical="distributed" textRotation="255" wrapText="1"/>
    </xf>
    <xf numFmtId="0" fontId="10" fillId="0" borderId="36" xfId="0" applyFont="1" applyFill="1" applyBorder="1" applyAlignment="1">
      <alignment horizontal="center" vertical="distributed" textRotation="255"/>
    </xf>
    <xf numFmtId="0" fontId="6" fillId="0" borderId="46" xfId="0" applyFont="1" applyFill="1" applyBorder="1" applyAlignment="1">
      <alignment horizontal="center" vertical="center"/>
    </xf>
    <xf numFmtId="0" fontId="6" fillId="0" borderId="49" xfId="0" applyFont="1" applyFill="1" applyBorder="1" applyAlignment="1">
      <alignment horizontal="center" vertical="center"/>
    </xf>
    <xf numFmtId="41" fontId="10" fillId="0" borderId="29" xfId="0" applyNumberFormat="1" applyFont="1" applyBorder="1" applyAlignment="1">
      <alignment vertical="center"/>
    </xf>
    <xf numFmtId="3" fontId="10" fillId="0" borderId="23" xfId="0" applyNumberFormat="1" applyFont="1" applyFill="1" applyBorder="1" applyAlignment="1">
      <alignment vertical="center"/>
    </xf>
    <xf numFmtId="38" fontId="10" fillId="0" borderId="23" xfId="51" applyFont="1" applyFill="1" applyBorder="1" applyAlignment="1">
      <alignment vertical="center"/>
    </xf>
    <xf numFmtId="189" fontId="7" fillId="0" borderId="23" xfId="0" applyNumberFormat="1" applyFont="1" applyFill="1" applyBorder="1" applyAlignment="1">
      <alignment vertical="center"/>
    </xf>
    <xf numFmtId="0" fontId="7" fillId="0" borderId="23" xfId="0" applyFont="1" applyFill="1" applyBorder="1" applyAlignment="1">
      <alignment horizontal="center" vertical="center"/>
    </xf>
    <xf numFmtId="0" fontId="10" fillId="0" borderId="40" xfId="0" applyFont="1" applyBorder="1" applyAlignment="1">
      <alignment horizontal="center" vertical="center"/>
    </xf>
    <xf numFmtId="41" fontId="10" fillId="0" borderId="25" xfId="0" applyNumberFormat="1" applyFont="1" applyBorder="1" applyAlignment="1">
      <alignment vertical="center" shrinkToFit="1"/>
    </xf>
    <xf numFmtId="0" fontId="81" fillId="0" borderId="0" xfId="0" applyFont="1" applyFill="1" applyAlignment="1">
      <alignment/>
    </xf>
    <xf numFmtId="202" fontId="81" fillId="0" borderId="0" xfId="0" applyNumberFormat="1" applyFont="1" applyFill="1" applyAlignment="1">
      <alignment/>
    </xf>
    <xf numFmtId="203" fontId="81" fillId="0" borderId="0" xfId="0" applyNumberFormat="1" applyFont="1" applyFill="1" applyAlignment="1">
      <alignment/>
    </xf>
    <xf numFmtId="0" fontId="82" fillId="0" borderId="0" xfId="0" applyFont="1" applyFill="1" applyAlignment="1">
      <alignment/>
    </xf>
    <xf numFmtId="203" fontId="82" fillId="0" borderId="0" xfId="0" applyNumberFormat="1" applyFont="1" applyFill="1" applyAlignment="1">
      <alignment/>
    </xf>
    <xf numFmtId="202" fontId="83" fillId="0" borderId="0" xfId="0" applyNumberFormat="1" applyFont="1" applyFill="1" applyAlignment="1">
      <alignment horizontal="right" vertical="center"/>
    </xf>
    <xf numFmtId="203" fontId="81" fillId="0" borderId="0" xfId="0" applyNumberFormat="1" applyFont="1" applyFill="1" applyAlignment="1">
      <alignment horizontal="right" vertical="center"/>
    </xf>
    <xf numFmtId="0" fontId="83" fillId="0" borderId="0" xfId="0" applyFont="1" applyFill="1" applyAlignment="1">
      <alignment/>
    </xf>
    <xf numFmtId="202" fontId="84" fillId="0" borderId="38" xfId="43" applyNumberFormat="1" applyFont="1" applyFill="1" applyBorder="1" applyAlignment="1">
      <alignment vertical="center"/>
    </xf>
    <xf numFmtId="204" fontId="84" fillId="0" borderId="26" xfId="0" applyNumberFormat="1" applyFont="1" applyFill="1" applyBorder="1" applyAlignment="1">
      <alignment vertical="center"/>
    </xf>
    <xf numFmtId="204" fontId="84" fillId="0" borderId="26" xfId="0" applyNumberFormat="1" applyFont="1" applyFill="1" applyBorder="1" applyAlignment="1">
      <alignment horizontal="right" vertical="center"/>
    </xf>
    <xf numFmtId="202" fontId="84" fillId="0" borderId="26" xfId="43" applyNumberFormat="1" applyFont="1" applyFill="1" applyBorder="1" applyAlignment="1">
      <alignment vertical="center"/>
    </xf>
    <xf numFmtId="204" fontId="84" fillId="0" borderId="19" xfId="0" applyNumberFormat="1" applyFont="1" applyFill="1" applyBorder="1" applyAlignment="1">
      <alignment vertical="center"/>
    </xf>
    <xf numFmtId="203" fontId="84" fillId="0" borderId="26" xfId="0" applyNumberFormat="1" applyFont="1" applyFill="1" applyBorder="1" applyAlignment="1">
      <alignment vertical="center"/>
    </xf>
    <xf numFmtId="203" fontId="84" fillId="0" borderId="26" xfId="0" applyNumberFormat="1" applyFont="1" applyFill="1" applyBorder="1" applyAlignment="1">
      <alignment horizontal="right" vertical="center"/>
    </xf>
    <xf numFmtId="0" fontId="84" fillId="0" borderId="19" xfId="0" applyFont="1" applyFill="1" applyBorder="1" applyAlignment="1">
      <alignment horizontal="distributed" vertical="center"/>
    </xf>
    <xf numFmtId="0" fontId="84" fillId="0" borderId="37" xfId="0" applyFont="1" applyFill="1" applyBorder="1" applyAlignment="1">
      <alignment horizontal="distributed" vertical="center"/>
    </xf>
    <xf numFmtId="202" fontId="84" fillId="0" borderId="15" xfId="43" applyNumberFormat="1" applyFont="1" applyFill="1" applyBorder="1" applyAlignment="1">
      <alignment vertical="center"/>
    </xf>
    <xf numFmtId="204" fontId="84" fillId="0" borderId="13" xfId="0" applyNumberFormat="1" applyFont="1" applyFill="1" applyBorder="1" applyAlignment="1">
      <alignment vertical="center"/>
    </xf>
    <xf numFmtId="204" fontId="84" fillId="0" borderId="13" xfId="0" applyNumberFormat="1" applyFont="1" applyFill="1" applyBorder="1" applyAlignment="1">
      <alignment horizontal="right" vertical="center"/>
    </xf>
    <xf numFmtId="202" fontId="84" fillId="0" borderId="13" xfId="43" applyNumberFormat="1" applyFont="1" applyFill="1" applyBorder="1" applyAlignment="1">
      <alignment vertical="center"/>
    </xf>
    <xf numFmtId="204" fontId="84" fillId="0" borderId="14" xfId="0" applyNumberFormat="1" applyFont="1" applyFill="1" applyBorder="1" applyAlignment="1">
      <alignment vertical="center"/>
    </xf>
    <xf numFmtId="203" fontId="84" fillId="0" borderId="13" xfId="0" applyNumberFormat="1" applyFont="1" applyFill="1" applyBorder="1" applyAlignment="1">
      <alignment vertical="center"/>
    </xf>
    <xf numFmtId="203" fontId="84" fillId="0" borderId="13" xfId="0" applyNumberFormat="1" applyFont="1" applyFill="1" applyBorder="1" applyAlignment="1">
      <alignment horizontal="right" vertical="center"/>
    </xf>
    <xf numFmtId="0" fontId="84" fillId="0" borderId="14" xfId="0" applyFont="1" applyFill="1" applyBorder="1" applyAlignment="1">
      <alignment horizontal="distributed" vertical="center"/>
    </xf>
    <xf numFmtId="0" fontId="84" fillId="0" borderId="0" xfId="0" applyFont="1" applyFill="1" applyBorder="1" applyAlignment="1">
      <alignment horizontal="distributed" vertical="center"/>
    </xf>
    <xf numFmtId="202" fontId="84" fillId="0" borderId="15" xfId="0" applyNumberFormat="1" applyFont="1" applyFill="1" applyBorder="1" applyAlignment="1">
      <alignment vertical="center"/>
    </xf>
    <xf numFmtId="202" fontId="84" fillId="0" borderId="13" xfId="0" applyNumberFormat="1" applyFont="1" applyFill="1" applyBorder="1" applyAlignment="1">
      <alignment horizontal="right" vertical="center"/>
    </xf>
    <xf numFmtId="0" fontId="84" fillId="0" borderId="0" xfId="0" applyFont="1" applyFill="1" applyBorder="1" applyAlignment="1">
      <alignment horizontal="distributed" vertical="center"/>
    </xf>
    <xf numFmtId="0" fontId="84" fillId="0" borderId="0" xfId="0" applyFont="1" applyFill="1" applyBorder="1" applyAlignment="1">
      <alignment vertical="center"/>
    </xf>
    <xf numFmtId="0" fontId="84" fillId="0" borderId="0" xfId="0" applyFont="1" applyFill="1" applyBorder="1" applyAlignment="1">
      <alignment horizontal="left" vertical="center"/>
    </xf>
    <xf numFmtId="0" fontId="84" fillId="0" borderId="0" xfId="0" applyFont="1" applyFill="1" applyBorder="1" applyAlignment="1">
      <alignment horizontal="left" vertical="center" textRotation="255"/>
    </xf>
    <xf numFmtId="202" fontId="84" fillId="0" borderId="15" xfId="43" applyNumberFormat="1" applyFont="1" applyFill="1" applyBorder="1" applyAlignment="1">
      <alignment horizontal="right" vertical="center"/>
    </xf>
    <xf numFmtId="0" fontId="84" fillId="0" borderId="0" xfId="0" applyFont="1" applyFill="1" applyBorder="1" applyAlignment="1">
      <alignment/>
    </xf>
    <xf numFmtId="0" fontId="84" fillId="0" borderId="0" xfId="0" applyFont="1" applyFill="1" applyBorder="1" applyAlignment="1">
      <alignment vertical="center" textRotation="255"/>
    </xf>
    <xf numFmtId="202" fontId="84" fillId="0" borderId="15" xfId="0" applyNumberFormat="1" applyFont="1" applyFill="1" applyBorder="1" applyAlignment="1">
      <alignment horizontal="right" vertical="center"/>
    </xf>
    <xf numFmtId="204" fontId="84" fillId="0" borderId="15" xfId="0" applyNumberFormat="1" applyFont="1" applyFill="1" applyBorder="1" applyAlignment="1">
      <alignment vertical="center"/>
    </xf>
    <xf numFmtId="0" fontId="84" fillId="0" borderId="0" xfId="0" applyFont="1" applyFill="1" applyBorder="1" applyAlignment="1">
      <alignment vertical="distributed"/>
    </xf>
    <xf numFmtId="202" fontId="84" fillId="0" borderId="29" xfId="0" applyNumberFormat="1" applyFont="1" applyFill="1" applyBorder="1" applyAlignment="1">
      <alignment horizontal="right" vertical="center"/>
    </xf>
    <xf numFmtId="204" fontId="84" fillId="0" borderId="25" xfId="0" applyNumberFormat="1" applyFont="1" applyFill="1" applyBorder="1" applyAlignment="1">
      <alignment vertical="center"/>
    </xf>
    <xf numFmtId="204" fontId="84" fillId="0" borderId="25" xfId="0" applyNumberFormat="1" applyFont="1" applyFill="1" applyBorder="1" applyAlignment="1">
      <alignment horizontal="right" vertical="center"/>
    </xf>
    <xf numFmtId="202" fontId="84" fillId="0" borderId="25" xfId="0" applyNumberFormat="1" applyFont="1" applyFill="1" applyBorder="1" applyAlignment="1">
      <alignment vertical="center"/>
    </xf>
    <xf numFmtId="202" fontId="84" fillId="0" borderId="25" xfId="43" applyNumberFormat="1" applyFont="1" applyFill="1" applyBorder="1" applyAlignment="1">
      <alignment vertical="center"/>
    </xf>
    <xf numFmtId="202" fontId="84" fillId="0" borderId="29" xfId="43" applyNumberFormat="1" applyFont="1" applyFill="1" applyBorder="1" applyAlignment="1">
      <alignment vertical="center"/>
    </xf>
    <xf numFmtId="203" fontId="84" fillId="0" borderId="25" xfId="0" applyNumberFormat="1" applyFont="1" applyFill="1" applyBorder="1" applyAlignment="1">
      <alignment vertical="center"/>
    </xf>
    <xf numFmtId="203" fontId="84" fillId="0" borderId="25" xfId="0" applyNumberFormat="1" applyFont="1" applyFill="1" applyBorder="1" applyAlignment="1">
      <alignment horizontal="right" vertical="center"/>
    </xf>
    <xf numFmtId="0" fontId="84" fillId="0" borderId="36" xfId="0" applyFont="1" applyFill="1" applyBorder="1" applyAlignment="1">
      <alignment vertical="center"/>
    </xf>
    <xf numFmtId="202" fontId="84" fillId="0" borderId="12" xfId="0" applyNumberFormat="1" applyFont="1" applyFill="1" applyBorder="1" applyAlignment="1">
      <alignment vertical="center"/>
    </xf>
    <xf numFmtId="203" fontId="84" fillId="0" borderId="11" xfId="0" applyNumberFormat="1" applyFont="1" applyFill="1" applyBorder="1" applyAlignment="1">
      <alignment vertical="center"/>
    </xf>
    <xf numFmtId="202" fontId="84" fillId="0" borderId="11" xfId="0" applyNumberFormat="1" applyFont="1" applyFill="1" applyBorder="1" applyAlignment="1">
      <alignment vertical="center"/>
    </xf>
    <xf numFmtId="203" fontId="84" fillId="0" borderId="10" xfId="0" applyNumberFormat="1" applyFont="1" applyFill="1" applyBorder="1" applyAlignment="1">
      <alignment vertical="center"/>
    </xf>
    <xf numFmtId="0" fontId="84" fillId="0" borderId="10" xfId="0" applyFont="1" applyFill="1" applyBorder="1" applyAlignment="1">
      <alignment horizontal="center" vertical="center"/>
    </xf>
    <xf numFmtId="0" fontId="84" fillId="0" borderId="28" xfId="0" applyFont="1" applyFill="1" applyBorder="1" applyAlignment="1">
      <alignment horizontal="center" vertical="center"/>
    </xf>
    <xf numFmtId="202" fontId="84" fillId="0" borderId="16" xfId="0" applyNumberFormat="1" applyFont="1" applyFill="1" applyBorder="1" applyAlignment="1">
      <alignment horizontal="center" vertical="center"/>
    </xf>
    <xf numFmtId="49" fontId="82" fillId="0" borderId="11" xfId="0" applyNumberFormat="1" applyFont="1" applyFill="1" applyBorder="1" applyAlignment="1">
      <alignment horizontal="distributed" vertical="center" wrapText="1"/>
    </xf>
    <xf numFmtId="203" fontId="84" fillId="0" borderId="17" xfId="0" applyNumberFormat="1" applyFont="1" applyFill="1" applyBorder="1" applyAlignment="1">
      <alignment horizontal="center" vertical="center"/>
    </xf>
    <xf numFmtId="202" fontId="84" fillId="0" borderId="17" xfId="0" applyNumberFormat="1" applyFont="1" applyFill="1" applyBorder="1" applyAlignment="1">
      <alignment horizontal="center" vertical="center"/>
    </xf>
    <xf numFmtId="203" fontId="84" fillId="0" borderId="21" xfId="0" applyNumberFormat="1" applyFont="1" applyFill="1" applyBorder="1" applyAlignment="1">
      <alignment horizontal="center" vertical="center"/>
    </xf>
    <xf numFmtId="49" fontId="82" fillId="0" borderId="11" xfId="0" applyNumberFormat="1" applyFont="1" applyFill="1" applyBorder="1" applyAlignment="1">
      <alignment horizontal="distributed" vertical="center"/>
    </xf>
    <xf numFmtId="0" fontId="84" fillId="0" borderId="21" xfId="0" applyFont="1" applyFill="1" applyBorder="1" applyAlignment="1">
      <alignment horizontal="center" vertical="center"/>
    </xf>
    <xf numFmtId="0" fontId="84" fillId="0" borderId="47" xfId="0" applyFont="1" applyFill="1" applyBorder="1" applyAlignment="1">
      <alignment horizontal="center" vertical="center"/>
    </xf>
    <xf numFmtId="202" fontId="84" fillId="0" borderId="29" xfId="0" applyNumberFormat="1" applyFont="1" applyFill="1" applyBorder="1" applyAlignment="1">
      <alignment horizontal="center" vertical="center"/>
    </xf>
    <xf numFmtId="0" fontId="84" fillId="0" borderId="18" xfId="0" applyFont="1" applyFill="1" applyBorder="1" applyAlignment="1">
      <alignment horizontal="distributed" vertical="center"/>
    </xf>
    <xf numFmtId="0" fontId="84" fillId="0" borderId="36" xfId="0" applyFont="1" applyFill="1" applyBorder="1" applyAlignment="1">
      <alignment horizontal="distributed" vertical="center"/>
    </xf>
    <xf numFmtId="0" fontId="84" fillId="0" borderId="29" xfId="0" applyFont="1" applyFill="1" applyBorder="1" applyAlignment="1">
      <alignment horizontal="distributed" vertical="center"/>
    </xf>
    <xf numFmtId="203" fontId="84" fillId="0" borderId="25" xfId="0" applyNumberFormat="1" applyFont="1" applyFill="1" applyBorder="1" applyAlignment="1">
      <alignment horizontal="center" vertical="center"/>
    </xf>
    <xf numFmtId="202" fontId="84" fillId="0" borderId="25" xfId="0" applyNumberFormat="1" applyFont="1" applyFill="1" applyBorder="1" applyAlignment="1">
      <alignment horizontal="center" vertical="center"/>
    </xf>
    <xf numFmtId="203" fontId="84" fillId="0" borderId="18" xfId="0" applyNumberFormat="1" applyFont="1" applyFill="1" applyBorder="1" applyAlignment="1">
      <alignment horizontal="center" vertical="center"/>
    </xf>
    <xf numFmtId="0" fontId="84" fillId="0" borderId="14"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20" xfId="0" applyFont="1" applyFill="1" applyBorder="1" applyAlignment="1">
      <alignment horizontal="center" vertical="center" wrapText="1" shrinkToFit="1"/>
    </xf>
    <xf numFmtId="0" fontId="84" fillId="0" borderId="41" xfId="0" applyFont="1" applyFill="1" applyBorder="1" applyAlignment="1">
      <alignment horizontal="center" vertical="center" wrapText="1" shrinkToFit="1"/>
    </xf>
    <xf numFmtId="0" fontId="84" fillId="0" borderId="39" xfId="0" applyFont="1" applyFill="1" applyBorder="1" applyAlignment="1">
      <alignment horizontal="center" vertical="center"/>
    </xf>
    <xf numFmtId="0" fontId="84" fillId="0" borderId="20" xfId="0" applyFont="1" applyFill="1" applyBorder="1" applyAlignment="1">
      <alignment horizontal="center" vertical="center"/>
    </xf>
    <xf numFmtId="0" fontId="84" fillId="0" borderId="41" xfId="0" applyFont="1" applyFill="1" applyBorder="1" applyAlignment="1">
      <alignment horizontal="center" vertical="center"/>
    </xf>
    <xf numFmtId="0" fontId="84" fillId="0" borderId="20" xfId="0" applyFont="1" applyFill="1" applyBorder="1" applyAlignment="1">
      <alignment horizontal="center" vertical="center" wrapText="1"/>
    </xf>
    <xf numFmtId="0" fontId="84" fillId="0" borderId="41" xfId="0" applyFont="1" applyFill="1" applyBorder="1" applyAlignment="1">
      <alignment horizontal="center" vertical="center" wrapText="1"/>
    </xf>
    <xf numFmtId="0" fontId="84" fillId="0" borderId="46" xfId="0" applyFont="1" applyFill="1" applyBorder="1" applyAlignment="1">
      <alignment horizontal="center" vertical="center"/>
    </xf>
    <xf numFmtId="0" fontId="84" fillId="0" borderId="46" xfId="0" applyFont="1" applyFill="1" applyBorder="1" applyAlignment="1">
      <alignment horizontal="center" vertical="center"/>
    </xf>
    <xf numFmtId="205" fontId="83" fillId="0" borderId="37" xfId="0" applyNumberFormat="1" applyFont="1" applyFill="1" applyBorder="1" applyAlignment="1">
      <alignment horizontal="right"/>
    </xf>
    <xf numFmtId="203" fontId="81" fillId="0" borderId="0" xfId="0" applyNumberFormat="1" applyFont="1" applyFill="1" applyBorder="1" applyAlignment="1">
      <alignment horizontal="right" vertical="center"/>
    </xf>
    <xf numFmtId="0" fontId="81" fillId="0" borderId="0" xfId="0" applyFont="1" applyFill="1" applyBorder="1" applyAlignment="1">
      <alignment vertical="center"/>
    </xf>
    <xf numFmtId="205" fontId="83" fillId="0" borderId="0" xfId="0" applyNumberFormat="1" applyFont="1" applyFill="1" applyBorder="1" applyAlignment="1">
      <alignment horizontal="right"/>
    </xf>
    <xf numFmtId="203" fontId="81" fillId="0" borderId="0" xfId="0" applyNumberFormat="1" applyFont="1" applyFill="1" applyBorder="1" applyAlignment="1">
      <alignment/>
    </xf>
    <xf numFmtId="0" fontId="81" fillId="0" borderId="0" xfId="0" applyFont="1" applyFill="1" applyAlignment="1">
      <alignment vertical="center"/>
    </xf>
    <xf numFmtId="0" fontId="85" fillId="0" borderId="0" xfId="0" applyFont="1" applyFill="1" applyAlignment="1">
      <alignment vertical="center"/>
    </xf>
    <xf numFmtId="203" fontId="85" fillId="0" borderId="0" xfId="0" applyNumberFormat="1" applyFont="1" applyFill="1" applyAlignment="1">
      <alignment vertical="center"/>
    </xf>
    <xf numFmtId="0" fontId="86" fillId="0" borderId="0" xfId="0" applyFont="1" applyFill="1" applyAlignment="1">
      <alignment vertical="center"/>
    </xf>
    <xf numFmtId="204" fontId="82" fillId="0" borderId="0" xfId="0" applyNumberFormat="1" applyFont="1" applyFill="1" applyAlignment="1">
      <alignment/>
    </xf>
    <xf numFmtId="49" fontId="83" fillId="0" borderId="0" xfId="0" applyNumberFormat="1" applyFont="1" applyFill="1" applyAlignment="1">
      <alignment horizontal="right" vertical="center"/>
    </xf>
    <xf numFmtId="205" fontId="84" fillId="0" borderId="0" xfId="0" applyNumberFormat="1" applyFont="1" applyFill="1" applyBorder="1" applyAlignment="1">
      <alignment vertical="center"/>
    </xf>
    <xf numFmtId="203" fontId="84" fillId="0" borderId="0" xfId="0" applyNumberFormat="1" applyFont="1" applyFill="1" applyBorder="1" applyAlignment="1">
      <alignment vertical="center"/>
    </xf>
    <xf numFmtId="205" fontId="84" fillId="0" borderId="38" xfId="43" applyNumberFormat="1" applyFont="1" applyFill="1" applyBorder="1" applyAlignment="1">
      <alignment horizontal="right" vertical="center"/>
    </xf>
    <xf numFmtId="204" fontId="84" fillId="0" borderId="19" xfId="0" applyNumberFormat="1" applyFont="1" applyFill="1" applyBorder="1" applyAlignment="1">
      <alignment horizontal="right" vertical="center"/>
    </xf>
    <xf numFmtId="205" fontId="84" fillId="0" borderId="15" xfId="0" applyNumberFormat="1" applyFont="1" applyFill="1" applyBorder="1" applyAlignment="1">
      <alignment horizontal="right" vertical="center"/>
    </xf>
    <xf numFmtId="205" fontId="84" fillId="0" borderId="13" xfId="0" applyNumberFormat="1" applyFont="1" applyFill="1" applyBorder="1" applyAlignment="1">
      <alignment horizontal="right" vertical="center"/>
    </xf>
    <xf numFmtId="204" fontId="84" fillId="0" borderId="14" xfId="0" applyNumberFormat="1" applyFont="1" applyFill="1" applyBorder="1" applyAlignment="1">
      <alignment horizontal="right" vertical="center"/>
    </xf>
    <xf numFmtId="206" fontId="84" fillId="0" borderId="0" xfId="0" applyNumberFormat="1" applyFont="1" applyFill="1" applyBorder="1" applyAlignment="1">
      <alignment vertical="center"/>
    </xf>
    <xf numFmtId="0" fontId="84" fillId="0" borderId="0" xfId="0" applyFont="1" applyFill="1" applyBorder="1" applyAlignment="1">
      <alignment horizontal="left" vertical="center" textRotation="255" wrapText="1"/>
    </xf>
    <xf numFmtId="0" fontId="84" fillId="0" borderId="0" xfId="0" applyFont="1" applyFill="1" applyBorder="1" applyAlignment="1">
      <alignment/>
    </xf>
    <xf numFmtId="205" fontId="84" fillId="0" borderId="29" xfId="0" applyNumberFormat="1" applyFont="1" applyFill="1" applyBorder="1" applyAlignment="1">
      <alignment horizontal="right" vertical="center"/>
    </xf>
    <xf numFmtId="205" fontId="84" fillId="0" borderId="25" xfId="0" applyNumberFormat="1" applyFont="1" applyFill="1" applyBorder="1" applyAlignment="1">
      <alignment horizontal="right" vertical="center"/>
    </xf>
    <xf numFmtId="203" fontId="84" fillId="0" borderId="12" xfId="0" applyNumberFormat="1" applyFont="1" applyFill="1" applyBorder="1" applyAlignment="1">
      <alignment vertical="center"/>
    </xf>
    <xf numFmtId="0" fontId="84" fillId="0" borderId="11" xfId="0" applyFont="1" applyFill="1" applyBorder="1" applyAlignment="1">
      <alignment horizontal="center" vertical="center"/>
    </xf>
    <xf numFmtId="0" fontId="84" fillId="0" borderId="10" xfId="0" applyFont="1" applyFill="1" applyBorder="1" applyAlignment="1">
      <alignment horizontal="center" vertical="center"/>
    </xf>
    <xf numFmtId="205" fontId="83" fillId="0" borderId="0" xfId="0" applyNumberFormat="1" applyFont="1" applyFill="1" applyAlignment="1">
      <alignment horizontal="right" vertical="center"/>
    </xf>
    <xf numFmtId="0" fontId="84" fillId="0" borderId="12" xfId="0" applyFont="1" applyFill="1" applyBorder="1" applyAlignment="1">
      <alignment horizontal="center" vertical="center"/>
    </xf>
    <xf numFmtId="49" fontId="87" fillId="0" borderId="11" xfId="0" applyNumberFormat="1" applyFont="1" applyFill="1" applyBorder="1" applyAlignment="1">
      <alignment horizontal="distributed" vertical="center" wrapText="1"/>
    </xf>
    <xf numFmtId="49" fontId="88" fillId="0" borderId="11" xfId="0" applyNumberFormat="1" applyFont="1" applyFill="1" applyBorder="1" applyAlignment="1">
      <alignment horizontal="distributed" vertical="center" wrapText="1"/>
    </xf>
    <xf numFmtId="0" fontId="84" fillId="0" borderId="10" xfId="0" applyFont="1" applyFill="1" applyBorder="1" applyAlignment="1">
      <alignment horizontal="distributed" vertical="center"/>
    </xf>
    <xf numFmtId="0" fontId="84" fillId="0" borderId="28" xfId="0" applyFont="1" applyFill="1" applyBorder="1" applyAlignment="1">
      <alignment horizontal="distributed" vertical="center"/>
    </xf>
    <xf numFmtId="0" fontId="84" fillId="0" borderId="12" xfId="0" applyFont="1" applyFill="1" applyBorder="1" applyAlignment="1">
      <alignment horizontal="distributed" vertical="center"/>
    </xf>
    <xf numFmtId="0" fontId="84" fillId="0" borderId="11"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41" xfId="0" applyFont="1" applyFill="1" applyBorder="1" applyAlignment="1">
      <alignment horizontal="center" vertical="center" shrinkToFit="1"/>
    </xf>
    <xf numFmtId="0" fontId="84" fillId="0" borderId="40" xfId="0" applyFont="1" applyFill="1" applyBorder="1" applyAlignment="1">
      <alignment horizontal="center" vertical="center" shrinkToFit="1"/>
    </xf>
    <xf numFmtId="0" fontId="84" fillId="0" borderId="39" xfId="0" applyFont="1" applyFill="1" applyBorder="1" applyAlignment="1">
      <alignment horizontal="center" vertical="center" shrinkToFit="1"/>
    </xf>
    <xf numFmtId="0" fontId="84" fillId="0" borderId="40" xfId="0" applyFont="1" applyFill="1" applyBorder="1" applyAlignment="1">
      <alignment horizontal="center" vertical="center"/>
    </xf>
    <xf numFmtId="205" fontId="81" fillId="0" borderId="0" xfId="0" applyNumberFormat="1" applyFont="1" applyFill="1" applyAlignment="1">
      <alignment/>
    </xf>
    <xf numFmtId="205" fontId="81" fillId="0" borderId="0" xfId="0" applyNumberFormat="1" applyFont="1" applyFill="1" applyBorder="1" applyAlignment="1">
      <alignment/>
    </xf>
    <xf numFmtId="0" fontId="81" fillId="0" borderId="0" xfId="0" applyFont="1" applyFill="1" applyAlignment="1">
      <alignment horizontal="left" vertical="center"/>
    </xf>
    <xf numFmtId="205" fontId="84" fillId="0" borderId="0" xfId="43" applyNumberFormat="1" applyFont="1" applyFill="1" applyBorder="1" applyAlignment="1">
      <alignment horizontal="right" vertical="center"/>
    </xf>
    <xf numFmtId="204" fontId="84" fillId="0" borderId="0" xfId="0" applyNumberFormat="1" applyFont="1" applyFill="1" applyBorder="1" applyAlignment="1">
      <alignment horizontal="right" vertical="center"/>
    </xf>
    <xf numFmtId="205" fontId="84" fillId="0" borderId="26" xfId="43" applyNumberFormat="1" applyFont="1" applyFill="1" applyBorder="1" applyAlignment="1">
      <alignment horizontal="right" vertical="center"/>
    </xf>
    <xf numFmtId="205" fontId="84" fillId="0" borderId="13" xfId="43" applyNumberFormat="1" applyFont="1" applyFill="1" applyBorder="1" applyAlignment="1">
      <alignment horizontal="right" vertical="center"/>
    </xf>
    <xf numFmtId="0" fontId="81" fillId="0" borderId="0" xfId="0" applyFont="1" applyFill="1" applyBorder="1" applyAlignment="1">
      <alignment/>
    </xf>
    <xf numFmtId="204" fontId="84" fillId="0" borderId="13" xfId="0" applyNumberFormat="1" applyFont="1" applyFill="1" applyBorder="1" applyAlignment="1">
      <alignment horizontal="right" vertical="center" shrinkToFit="1"/>
    </xf>
    <xf numFmtId="204" fontId="84" fillId="0" borderId="18" xfId="0" applyNumberFormat="1" applyFont="1" applyFill="1" applyBorder="1" applyAlignment="1">
      <alignment horizontal="right" vertical="center"/>
    </xf>
    <xf numFmtId="203" fontId="84" fillId="0" borderId="11" xfId="43" applyNumberFormat="1" applyFont="1" applyFill="1" applyBorder="1" applyAlignment="1">
      <alignment vertical="center"/>
    </xf>
    <xf numFmtId="0" fontId="84" fillId="0" borderId="16" xfId="0" applyFont="1" applyFill="1" applyBorder="1" applyAlignment="1">
      <alignment horizontal="center" vertical="center"/>
    </xf>
    <xf numFmtId="0" fontId="84" fillId="0" borderId="17" xfId="0" applyFont="1" applyFill="1" applyBorder="1" applyAlignment="1">
      <alignment horizontal="center" vertical="center" wrapText="1"/>
    </xf>
    <xf numFmtId="0" fontId="84" fillId="0" borderId="29" xfId="0" applyFont="1" applyFill="1" applyBorder="1" applyAlignment="1">
      <alignment horizontal="center" vertical="center"/>
    </xf>
    <xf numFmtId="0" fontId="84" fillId="0" borderId="25" xfId="0" applyFont="1" applyFill="1" applyBorder="1" applyAlignment="1">
      <alignment horizontal="center" vertical="center" wrapText="1"/>
    </xf>
    <xf numFmtId="0" fontId="84" fillId="0" borderId="20" xfId="0" applyFont="1" applyFill="1" applyBorder="1" applyAlignment="1">
      <alignment horizontal="center" vertical="center" shrinkToFit="1"/>
    </xf>
    <xf numFmtId="0" fontId="81" fillId="0" borderId="0" xfId="0" applyFont="1" applyFill="1" applyBorder="1" applyAlignment="1">
      <alignment horizontal="right" vertical="center"/>
    </xf>
    <xf numFmtId="0" fontId="83" fillId="0" borderId="37" xfId="0" applyFont="1" applyFill="1" applyBorder="1" applyAlignment="1">
      <alignment horizontal="right"/>
    </xf>
    <xf numFmtId="0" fontId="83" fillId="0" borderId="0" xfId="0" applyFont="1" applyFill="1" applyBorder="1" applyAlignment="1">
      <alignment horizontal="right"/>
    </xf>
    <xf numFmtId="0" fontId="84" fillId="0" borderId="0" xfId="0" applyFont="1" applyFill="1" applyAlignment="1">
      <alignment/>
    </xf>
    <xf numFmtId="204" fontId="84" fillId="0" borderId="0" xfId="0" applyNumberFormat="1" applyFont="1" applyFill="1" applyAlignment="1">
      <alignment/>
    </xf>
    <xf numFmtId="0" fontId="81" fillId="0" borderId="46" xfId="0" applyFont="1" applyFill="1" applyBorder="1" applyAlignment="1">
      <alignment/>
    </xf>
    <xf numFmtId="207" fontId="81" fillId="0" borderId="0" xfId="0" applyNumberFormat="1" applyFont="1" applyFill="1" applyAlignment="1">
      <alignment/>
    </xf>
    <xf numFmtId="207" fontId="81" fillId="0" borderId="0" xfId="0" applyNumberFormat="1" applyFont="1" applyFill="1" applyBorder="1" applyAlignment="1">
      <alignment/>
    </xf>
    <xf numFmtId="208" fontId="84" fillId="0" borderId="12" xfId="0" applyNumberFormat="1" applyFont="1" applyFill="1" applyBorder="1" applyAlignment="1">
      <alignment vertical="center"/>
    </xf>
    <xf numFmtId="208" fontId="84" fillId="0" borderId="11" xfId="0" applyNumberFormat="1" applyFont="1" applyFill="1" applyBorder="1" applyAlignment="1">
      <alignment vertical="center"/>
    </xf>
    <xf numFmtId="208" fontId="84" fillId="0" borderId="10" xfId="0" applyNumberFormat="1" applyFont="1" applyFill="1" applyBorder="1" applyAlignment="1">
      <alignment vertical="center"/>
    </xf>
    <xf numFmtId="205" fontId="84" fillId="0" borderId="26" xfId="0" applyNumberFormat="1" applyFont="1" applyFill="1" applyBorder="1" applyAlignment="1">
      <alignment horizontal="right" vertical="center"/>
    </xf>
    <xf numFmtId="209" fontId="81" fillId="0" borderId="0" xfId="0" applyNumberFormat="1" applyFont="1" applyFill="1" applyAlignment="1">
      <alignment/>
    </xf>
    <xf numFmtId="41" fontId="81" fillId="0" borderId="0" xfId="0" applyNumberFormat="1" applyFont="1" applyFill="1" applyAlignment="1">
      <alignment/>
    </xf>
    <xf numFmtId="41" fontId="84" fillId="0" borderId="0" xfId="0" applyNumberFormat="1" applyFont="1" applyFill="1" applyAlignment="1">
      <alignment/>
    </xf>
    <xf numFmtId="0" fontId="81" fillId="0" borderId="0" xfId="0" applyFont="1" applyFill="1" applyAlignment="1">
      <alignment/>
    </xf>
    <xf numFmtId="41" fontId="81" fillId="0" borderId="0" xfId="0" applyNumberFormat="1" applyFont="1" applyFill="1" applyAlignment="1">
      <alignment horizontal="right"/>
    </xf>
    <xf numFmtId="209" fontId="81" fillId="0" borderId="0" xfId="0" applyNumberFormat="1" applyFont="1" applyFill="1" applyAlignment="1">
      <alignment/>
    </xf>
    <xf numFmtId="41" fontId="81" fillId="0" borderId="0" xfId="0" applyNumberFormat="1" applyFont="1" applyFill="1" applyAlignment="1">
      <alignment/>
    </xf>
    <xf numFmtId="209" fontId="83" fillId="0" borderId="38" xfId="0" applyNumberFormat="1" applyFont="1" applyFill="1" applyBorder="1" applyAlignment="1">
      <alignment vertical="top"/>
    </xf>
    <xf numFmtId="41" fontId="83" fillId="0" borderId="26" xfId="0" applyNumberFormat="1" applyFont="1" applyFill="1" applyBorder="1" applyAlignment="1">
      <alignment vertical="top"/>
    </xf>
    <xf numFmtId="209" fontId="83" fillId="0" borderId="26" xfId="0" applyNumberFormat="1" applyFont="1" applyFill="1" applyBorder="1" applyAlignment="1">
      <alignment vertical="top"/>
    </xf>
    <xf numFmtId="41" fontId="83" fillId="0" borderId="19" xfId="0" applyNumberFormat="1" applyFont="1" applyFill="1" applyBorder="1" applyAlignment="1">
      <alignment vertical="top"/>
    </xf>
    <xf numFmtId="0" fontId="89" fillId="0" borderId="37" xfId="0" applyFont="1" applyFill="1" applyBorder="1" applyAlignment="1">
      <alignment horizontal="right" vertical="top"/>
    </xf>
    <xf numFmtId="0" fontId="81" fillId="0" borderId="37" xfId="0" applyFont="1" applyFill="1" applyBorder="1" applyAlignment="1">
      <alignment/>
    </xf>
    <xf numFmtId="209" fontId="83" fillId="0" borderId="15" xfId="0" applyNumberFormat="1" applyFont="1" applyFill="1" applyBorder="1" applyAlignment="1">
      <alignment/>
    </xf>
    <xf numFmtId="41" fontId="83" fillId="0" borderId="13" xfId="0" applyNumberFormat="1" applyFont="1" applyFill="1" applyBorder="1" applyAlignment="1">
      <alignment/>
    </xf>
    <xf numFmtId="209" fontId="83" fillId="0" borderId="13" xfId="0" applyNumberFormat="1" applyFont="1" applyFill="1" applyBorder="1" applyAlignment="1">
      <alignment/>
    </xf>
    <xf numFmtId="41" fontId="83" fillId="0" borderId="14" xfId="0" applyNumberFormat="1" applyFont="1" applyFill="1" applyBorder="1" applyAlignment="1">
      <alignment/>
    </xf>
    <xf numFmtId="0" fontId="89" fillId="0" borderId="0" xfId="0" applyFont="1" applyFill="1" applyBorder="1" applyAlignment="1">
      <alignment horizontal="right"/>
    </xf>
    <xf numFmtId="0" fontId="81" fillId="0" borderId="0" xfId="0" applyFont="1" applyFill="1" applyBorder="1" applyAlignment="1">
      <alignment/>
    </xf>
    <xf numFmtId="0" fontId="83" fillId="0" borderId="0" xfId="0" applyFont="1" applyFill="1" applyBorder="1" applyAlignment="1">
      <alignment horizontal="distributed" vertical="center"/>
    </xf>
    <xf numFmtId="0" fontId="81" fillId="0" borderId="0" xfId="0" applyFont="1" applyFill="1" applyBorder="1" applyAlignment="1">
      <alignment vertical="top"/>
    </xf>
    <xf numFmtId="209" fontId="83" fillId="0" borderId="15" xfId="0" applyNumberFormat="1" applyFont="1" applyFill="1" applyBorder="1" applyAlignment="1">
      <alignment vertical="top"/>
    </xf>
    <xf numFmtId="41" fontId="83" fillId="0" borderId="13" xfId="0" applyNumberFormat="1" applyFont="1" applyFill="1" applyBorder="1" applyAlignment="1">
      <alignment vertical="top"/>
    </xf>
    <xf numFmtId="209" fontId="83" fillId="0" borderId="13" xfId="0" applyNumberFormat="1" applyFont="1" applyFill="1" applyBorder="1" applyAlignment="1">
      <alignment vertical="top"/>
    </xf>
    <xf numFmtId="41" fontId="83" fillId="0" borderId="14" xfId="0" applyNumberFormat="1" applyFont="1" applyFill="1" applyBorder="1" applyAlignment="1">
      <alignment vertical="top"/>
    </xf>
    <xf numFmtId="0" fontId="89" fillId="0" borderId="0" xfId="0" applyFont="1" applyFill="1" applyBorder="1" applyAlignment="1">
      <alignment horizontal="right" vertical="top"/>
    </xf>
    <xf numFmtId="0" fontId="83" fillId="0" borderId="0" xfId="0" applyFont="1" applyFill="1" applyBorder="1" applyAlignment="1">
      <alignment horizontal="distributed" vertical="center"/>
    </xf>
    <xf numFmtId="0" fontId="83" fillId="0" borderId="0" xfId="0" applyFont="1" applyFill="1" applyBorder="1" applyAlignment="1">
      <alignment vertical="center"/>
    </xf>
    <xf numFmtId="0" fontId="81" fillId="0" borderId="0" xfId="0" applyFont="1" applyFill="1" applyAlignment="1">
      <alignment vertical="top"/>
    </xf>
    <xf numFmtId="209" fontId="83" fillId="0" borderId="15" xfId="43" applyNumberFormat="1" applyFont="1" applyFill="1" applyBorder="1" applyAlignment="1">
      <alignment vertical="top"/>
    </xf>
    <xf numFmtId="209" fontId="83" fillId="0" borderId="13" xfId="43" applyNumberFormat="1" applyFont="1" applyFill="1" applyBorder="1" applyAlignment="1">
      <alignment vertical="top"/>
    </xf>
    <xf numFmtId="209" fontId="83" fillId="0" borderId="15" xfId="43" applyNumberFormat="1" applyFont="1" applyFill="1" applyBorder="1" applyAlignment="1">
      <alignment/>
    </xf>
    <xf numFmtId="209" fontId="83" fillId="0" borderId="13" xfId="43" applyNumberFormat="1" applyFont="1" applyFill="1" applyBorder="1" applyAlignment="1">
      <alignment/>
    </xf>
    <xf numFmtId="0" fontId="83" fillId="0" borderId="0" xfId="0" applyFont="1" applyFill="1" applyBorder="1" applyAlignment="1">
      <alignment horizontal="distributed" vertical="center" wrapText="1"/>
    </xf>
    <xf numFmtId="0" fontId="83" fillId="0" borderId="0" xfId="0" applyFont="1" applyFill="1" applyBorder="1" applyAlignment="1">
      <alignment vertical="center" wrapText="1"/>
    </xf>
    <xf numFmtId="209" fontId="83" fillId="0" borderId="13" xfId="43" applyNumberFormat="1" applyFont="1" applyFill="1" applyBorder="1" applyAlignment="1">
      <alignment horizontal="right" vertical="top"/>
    </xf>
    <xf numFmtId="0" fontId="83" fillId="0" borderId="0" xfId="0" applyFont="1" applyFill="1" applyBorder="1" applyAlignment="1">
      <alignment horizontal="distributed" vertical="top"/>
    </xf>
    <xf numFmtId="0" fontId="83" fillId="0" borderId="0" xfId="0" applyFont="1" applyFill="1" applyBorder="1" applyAlignment="1">
      <alignment wrapText="1"/>
    </xf>
    <xf numFmtId="209" fontId="83" fillId="0" borderId="13" xfId="51" applyNumberFormat="1" applyFont="1" applyFill="1" applyBorder="1" applyAlignment="1">
      <alignment vertical="top"/>
    </xf>
    <xf numFmtId="210" fontId="83" fillId="0" borderId="15" xfId="43" applyNumberFormat="1" applyFont="1" applyFill="1" applyBorder="1" applyAlignment="1">
      <alignment vertical="top"/>
    </xf>
    <xf numFmtId="210" fontId="83" fillId="0" borderId="13" xfId="43" applyNumberFormat="1" applyFont="1" applyFill="1" applyBorder="1" applyAlignment="1">
      <alignment vertical="top"/>
    </xf>
    <xf numFmtId="186" fontId="83" fillId="0" borderId="13" xfId="0" applyNumberFormat="1" applyFont="1" applyFill="1" applyBorder="1" applyAlignment="1">
      <alignment vertical="top"/>
    </xf>
    <xf numFmtId="210" fontId="83" fillId="0" borderId="15" xfId="43" applyNumberFormat="1" applyFont="1" applyFill="1" applyBorder="1" applyAlignment="1">
      <alignment/>
    </xf>
    <xf numFmtId="210" fontId="83" fillId="0" borderId="13" xfId="43" applyNumberFormat="1" applyFont="1" applyFill="1" applyBorder="1" applyAlignment="1">
      <alignment/>
    </xf>
    <xf numFmtId="186" fontId="83" fillId="0" borderId="13" xfId="0" applyNumberFormat="1" applyFont="1" applyFill="1" applyBorder="1" applyAlignment="1">
      <alignment/>
    </xf>
    <xf numFmtId="41" fontId="83" fillId="0" borderId="16" xfId="0" applyNumberFormat="1" applyFont="1" applyFill="1" applyBorder="1" applyAlignment="1">
      <alignment vertical="top"/>
    </xf>
    <xf numFmtId="41" fontId="83" fillId="0" borderId="17" xfId="0" applyNumberFormat="1" applyFont="1" applyFill="1" applyBorder="1" applyAlignment="1">
      <alignment vertical="top"/>
    </xf>
    <xf numFmtId="41" fontId="83" fillId="0" borderId="21" xfId="0" applyNumberFormat="1" applyFont="1" applyFill="1" applyBorder="1" applyAlignment="1">
      <alignment vertical="top"/>
    </xf>
    <xf numFmtId="0" fontId="89" fillId="0" borderId="47" xfId="0" applyFont="1" applyFill="1" applyBorder="1" applyAlignment="1">
      <alignment horizontal="right" vertical="top"/>
    </xf>
    <xf numFmtId="0" fontId="83" fillId="0" borderId="47" xfId="0" applyFont="1" applyFill="1" applyBorder="1" applyAlignment="1">
      <alignment horizontal="distributed" vertical="center"/>
    </xf>
    <xf numFmtId="41" fontId="83" fillId="0" borderId="29" xfId="0" applyNumberFormat="1" applyFont="1" applyFill="1" applyBorder="1" applyAlignment="1">
      <alignment/>
    </xf>
    <xf numFmtId="41" fontId="83" fillId="0" borderId="25" xfId="0" applyNumberFormat="1" applyFont="1" applyFill="1" applyBorder="1" applyAlignment="1">
      <alignment/>
    </xf>
    <xf numFmtId="41" fontId="83" fillId="0" borderId="18" xfId="0" applyNumberFormat="1" applyFont="1" applyFill="1" applyBorder="1" applyAlignment="1">
      <alignment/>
    </xf>
    <xf numFmtId="0" fontId="89" fillId="0" borderId="36" xfId="0" applyFont="1" applyFill="1" applyBorder="1" applyAlignment="1">
      <alignment horizontal="right"/>
    </xf>
    <xf numFmtId="0" fontId="83" fillId="0" borderId="36" xfId="0" applyFont="1" applyFill="1" applyBorder="1" applyAlignment="1">
      <alignment horizontal="distributed" vertical="center"/>
    </xf>
    <xf numFmtId="41" fontId="83" fillId="0" borderId="15" xfId="0" applyNumberFormat="1" applyFont="1" applyFill="1" applyBorder="1" applyAlignment="1">
      <alignment vertical="top"/>
    </xf>
    <xf numFmtId="209" fontId="83" fillId="0" borderId="12" xfId="0" applyNumberFormat="1" applyFont="1" applyFill="1" applyBorder="1" applyAlignment="1">
      <alignment horizontal="center" vertical="center"/>
    </xf>
    <xf numFmtId="49" fontId="83" fillId="0" borderId="17" xfId="0" applyNumberFormat="1" applyFont="1" applyFill="1" applyBorder="1" applyAlignment="1">
      <alignment horizontal="distributed" vertical="top" wrapText="1"/>
    </xf>
    <xf numFmtId="41" fontId="83" fillId="0" borderId="11" xfId="0" applyNumberFormat="1" applyFont="1" applyFill="1" applyBorder="1" applyAlignment="1">
      <alignment horizontal="center" vertical="center"/>
    </xf>
    <xf numFmtId="209" fontId="83" fillId="0" borderId="11" xfId="0" applyNumberFormat="1" applyFont="1" applyFill="1" applyBorder="1" applyAlignment="1">
      <alignment horizontal="center" vertical="center"/>
    </xf>
    <xf numFmtId="41" fontId="83" fillId="0" borderId="10" xfId="0" applyNumberFormat="1" applyFont="1" applyFill="1" applyBorder="1" applyAlignment="1">
      <alignment horizontal="center" vertical="center"/>
    </xf>
    <xf numFmtId="0" fontId="83" fillId="0" borderId="21" xfId="0" applyFont="1" applyFill="1" applyBorder="1" applyAlignment="1">
      <alignment horizontal="center" vertical="center"/>
    </xf>
    <xf numFmtId="0" fontId="83" fillId="0" borderId="12"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25" xfId="0" applyFont="1" applyFill="1" applyBorder="1" applyAlignment="1">
      <alignment horizontal="distributed"/>
    </xf>
    <xf numFmtId="0" fontId="83" fillId="0" borderId="14" xfId="0" applyFont="1" applyFill="1" applyBorder="1" applyAlignment="1">
      <alignment horizontal="center" vertical="center"/>
    </xf>
    <xf numFmtId="0" fontId="83" fillId="0" borderId="41" xfId="0" applyFont="1" applyFill="1" applyBorder="1" applyAlignment="1">
      <alignment horizontal="center" vertical="center"/>
    </xf>
    <xf numFmtId="0" fontId="83" fillId="0" borderId="40" xfId="0" applyFont="1" applyFill="1" applyBorder="1" applyAlignment="1">
      <alignment horizontal="center" vertical="center"/>
    </xf>
    <xf numFmtId="0" fontId="83" fillId="0" borderId="39" xfId="0" applyFont="1" applyFill="1" applyBorder="1" applyAlignment="1">
      <alignment horizontal="center" vertical="center"/>
    </xf>
    <xf numFmtId="0" fontId="83" fillId="0" borderId="42" xfId="0" applyFont="1" applyFill="1" applyBorder="1" applyAlignment="1">
      <alignment horizontal="center" vertical="center"/>
    </xf>
    <xf numFmtId="209" fontId="83" fillId="0" borderId="37" xfId="0" applyNumberFormat="1" applyFont="1" applyFill="1" applyBorder="1" applyAlignment="1">
      <alignment horizontal="right"/>
    </xf>
    <xf numFmtId="41" fontId="81" fillId="0" borderId="0" xfId="0" applyNumberFormat="1" applyFont="1" applyFill="1" applyBorder="1" applyAlignment="1">
      <alignment horizontal="right" vertical="center"/>
    </xf>
    <xf numFmtId="209" fontId="83" fillId="0" borderId="0" xfId="0" applyNumberFormat="1" applyFont="1" applyFill="1" applyBorder="1" applyAlignment="1">
      <alignment horizontal="right"/>
    </xf>
    <xf numFmtId="0" fontId="89" fillId="0" borderId="0" xfId="0" applyFont="1" applyFill="1" applyAlignment="1">
      <alignment/>
    </xf>
    <xf numFmtId="209" fontId="84" fillId="0" borderId="38" xfId="0" applyNumberFormat="1" applyFont="1" applyFill="1" applyBorder="1" applyAlignment="1">
      <alignment vertical="top"/>
    </xf>
    <xf numFmtId="41" fontId="84" fillId="0" borderId="26" xfId="0" applyNumberFormat="1" applyFont="1" applyFill="1" applyBorder="1" applyAlignment="1">
      <alignment vertical="top"/>
    </xf>
    <xf numFmtId="209" fontId="84" fillId="0" borderId="26" xfId="0" applyNumberFormat="1" applyFont="1" applyFill="1" applyBorder="1" applyAlignment="1">
      <alignment vertical="top"/>
    </xf>
    <xf numFmtId="41" fontId="84" fillId="0" borderId="19" xfId="0" applyNumberFormat="1" applyFont="1" applyFill="1" applyBorder="1" applyAlignment="1">
      <alignment vertical="top"/>
    </xf>
    <xf numFmtId="38" fontId="84" fillId="0" borderId="26" xfId="51" applyFont="1" applyFill="1" applyBorder="1" applyAlignment="1">
      <alignment vertical="top" shrinkToFit="1"/>
    </xf>
    <xf numFmtId="41" fontId="84" fillId="0" borderId="26" xfId="51" applyNumberFormat="1" applyFont="1" applyFill="1" applyBorder="1" applyAlignment="1">
      <alignment vertical="top" shrinkToFit="1"/>
    </xf>
    <xf numFmtId="0" fontId="82" fillId="0" borderId="37" xfId="0" applyFont="1" applyFill="1" applyBorder="1" applyAlignment="1">
      <alignment horizontal="right" vertical="top"/>
    </xf>
    <xf numFmtId="0" fontId="82" fillId="0" borderId="37" xfId="0" applyFont="1" applyFill="1" applyBorder="1" applyAlignment="1">
      <alignment/>
    </xf>
    <xf numFmtId="209" fontId="84" fillId="0" borderId="15" xfId="0" applyNumberFormat="1" applyFont="1" applyFill="1" applyBorder="1" applyAlignment="1">
      <alignment/>
    </xf>
    <xf numFmtId="41" fontId="84" fillId="0" borderId="13" xfId="0" applyNumberFormat="1" applyFont="1" applyFill="1" applyBorder="1" applyAlignment="1">
      <alignment/>
    </xf>
    <xf numFmtId="209" fontId="84" fillId="0" borderId="13" xfId="0" applyNumberFormat="1" applyFont="1" applyFill="1" applyBorder="1" applyAlignment="1">
      <alignment/>
    </xf>
    <xf numFmtId="41" fontId="84" fillId="0" borderId="14" xfId="0" applyNumberFormat="1" applyFont="1" applyFill="1" applyBorder="1" applyAlignment="1">
      <alignment/>
    </xf>
    <xf numFmtId="38" fontId="84" fillId="0" borderId="13" xfId="51" applyFont="1" applyFill="1" applyBorder="1" applyAlignment="1">
      <alignment shrinkToFit="1"/>
    </xf>
    <xf numFmtId="41" fontId="84" fillId="0" borderId="13" xfId="51" applyNumberFormat="1" applyFont="1" applyFill="1" applyBorder="1" applyAlignment="1">
      <alignment shrinkToFit="1"/>
    </xf>
    <xf numFmtId="0" fontId="82" fillId="0" borderId="0" xfId="0" applyFont="1" applyFill="1" applyBorder="1" applyAlignment="1">
      <alignment horizontal="right"/>
    </xf>
    <xf numFmtId="0" fontId="82" fillId="0" borderId="0" xfId="0" applyFont="1" applyFill="1" applyBorder="1" applyAlignment="1">
      <alignment/>
    </xf>
    <xf numFmtId="0" fontId="82" fillId="0" borderId="0" xfId="0" applyFont="1" applyFill="1" applyBorder="1" applyAlignment="1">
      <alignment horizontal="distributed" vertical="center"/>
    </xf>
    <xf numFmtId="209" fontId="84" fillId="0" borderId="15" xfId="0" applyNumberFormat="1" applyFont="1" applyFill="1" applyBorder="1" applyAlignment="1">
      <alignment vertical="top"/>
    </xf>
    <xf numFmtId="41" fontId="84" fillId="0" borderId="13" xfId="0" applyNumberFormat="1" applyFont="1" applyFill="1" applyBorder="1" applyAlignment="1">
      <alignment vertical="top"/>
    </xf>
    <xf numFmtId="209" fontId="84" fillId="0" borderId="13" xfId="0" applyNumberFormat="1" applyFont="1" applyFill="1" applyBorder="1" applyAlignment="1">
      <alignment vertical="top"/>
    </xf>
    <xf numFmtId="41" fontId="84" fillId="0" borderId="14" xfId="0" applyNumberFormat="1" applyFont="1" applyFill="1" applyBorder="1" applyAlignment="1">
      <alignment vertical="top"/>
    </xf>
    <xf numFmtId="41" fontId="84" fillId="0" borderId="13" xfId="0" applyNumberFormat="1" applyFont="1" applyFill="1" applyBorder="1" applyAlignment="1">
      <alignment vertical="top" shrinkToFit="1"/>
    </xf>
    <xf numFmtId="0" fontId="82" fillId="0" borderId="0" xfId="0" applyFont="1" applyFill="1" applyBorder="1" applyAlignment="1">
      <alignment horizontal="right" vertical="top"/>
    </xf>
    <xf numFmtId="0" fontId="82" fillId="0" borderId="0" xfId="0" applyFont="1" applyFill="1" applyBorder="1" applyAlignment="1">
      <alignment horizontal="distributed" vertical="center"/>
    </xf>
    <xf numFmtId="41" fontId="84" fillId="0" borderId="13" xfId="0" applyNumberFormat="1" applyFont="1" applyFill="1" applyBorder="1" applyAlignment="1">
      <alignment shrinkToFit="1"/>
    </xf>
    <xf numFmtId="0" fontId="82" fillId="0" borderId="0" xfId="0" applyFont="1" applyFill="1" applyBorder="1" applyAlignment="1">
      <alignment vertical="center"/>
    </xf>
    <xf numFmtId="0" fontId="82" fillId="0" borderId="0" xfId="0" applyFont="1" applyFill="1" applyBorder="1" applyAlignment="1">
      <alignment horizontal="distributed" vertical="center" wrapText="1"/>
    </xf>
    <xf numFmtId="0" fontId="82" fillId="0" borderId="0" xfId="0" applyFont="1" applyFill="1" applyBorder="1" applyAlignment="1">
      <alignment horizontal="distributed" vertical="top"/>
    </xf>
    <xf numFmtId="0" fontId="82" fillId="0" borderId="0" xfId="0" applyFont="1" applyFill="1" applyBorder="1" applyAlignment="1">
      <alignment wrapText="1"/>
    </xf>
    <xf numFmtId="0" fontId="82" fillId="0" borderId="0" xfId="0" applyFont="1" applyFill="1" applyBorder="1" applyAlignment="1">
      <alignment horizontal="left" wrapText="1"/>
    </xf>
    <xf numFmtId="186" fontId="84" fillId="0" borderId="15" xfId="0" applyNumberFormat="1" applyFont="1" applyFill="1" applyBorder="1" applyAlignment="1">
      <alignment vertical="top"/>
    </xf>
    <xf numFmtId="186" fontId="84" fillId="0" borderId="13" xfId="0" applyNumberFormat="1" applyFont="1" applyFill="1" applyBorder="1" applyAlignment="1">
      <alignment vertical="top"/>
    </xf>
    <xf numFmtId="210" fontId="84" fillId="0" borderId="15" xfId="43" applyNumberFormat="1" applyFont="1" applyFill="1" applyBorder="1" applyAlignment="1">
      <alignment vertical="top"/>
    </xf>
    <xf numFmtId="186" fontId="84" fillId="0" borderId="29" xfId="0" applyNumberFormat="1" applyFont="1" applyFill="1" applyBorder="1" applyAlignment="1">
      <alignment/>
    </xf>
    <xf numFmtId="186" fontId="84" fillId="0" borderId="25" xfId="0" applyNumberFormat="1" applyFont="1" applyFill="1" applyBorder="1" applyAlignment="1">
      <alignment/>
    </xf>
    <xf numFmtId="210" fontId="84" fillId="0" borderId="15" xfId="43" applyNumberFormat="1" applyFont="1" applyFill="1" applyBorder="1" applyAlignment="1">
      <alignment/>
    </xf>
    <xf numFmtId="41" fontId="84" fillId="0" borderId="17" xfId="0" applyNumberFormat="1" applyFont="1" applyFill="1" applyBorder="1" applyAlignment="1">
      <alignment vertical="top"/>
    </xf>
    <xf numFmtId="41" fontId="84" fillId="0" borderId="21" xfId="0" applyNumberFormat="1" applyFont="1" applyFill="1" applyBorder="1" applyAlignment="1">
      <alignment vertical="top"/>
    </xf>
    <xf numFmtId="41" fontId="84" fillId="0" borderId="17" xfId="0" applyNumberFormat="1" applyFont="1" applyFill="1" applyBorder="1" applyAlignment="1">
      <alignment vertical="top" shrinkToFit="1"/>
    </xf>
    <xf numFmtId="0" fontId="82" fillId="0" borderId="47" xfId="0" applyFont="1" applyFill="1" applyBorder="1" applyAlignment="1">
      <alignment horizontal="right" vertical="top"/>
    </xf>
    <xf numFmtId="0" fontId="82" fillId="0" borderId="47" xfId="0" applyFont="1" applyFill="1" applyBorder="1" applyAlignment="1">
      <alignment horizontal="distributed" vertical="center"/>
    </xf>
    <xf numFmtId="209" fontId="84" fillId="0" borderId="29" xfId="0" applyNumberFormat="1" applyFont="1" applyFill="1" applyBorder="1" applyAlignment="1">
      <alignment/>
    </xf>
    <xf numFmtId="41" fontId="84" fillId="0" borderId="25" xfId="0" applyNumberFormat="1" applyFont="1" applyFill="1" applyBorder="1" applyAlignment="1">
      <alignment/>
    </xf>
    <xf numFmtId="209" fontId="84" fillId="0" borderId="25" xfId="0" applyNumberFormat="1" applyFont="1" applyFill="1" applyBorder="1" applyAlignment="1">
      <alignment/>
    </xf>
    <xf numFmtId="41" fontId="84" fillId="0" borderId="18" xfId="0" applyNumberFormat="1" applyFont="1" applyFill="1" applyBorder="1" applyAlignment="1">
      <alignment/>
    </xf>
    <xf numFmtId="41" fontId="84" fillId="0" borderId="25" xfId="0" applyNumberFormat="1" applyFont="1" applyFill="1" applyBorder="1" applyAlignment="1">
      <alignment shrinkToFit="1"/>
    </xf>
    <xf numFmtId="0" fontId="82" fillId="0" borderId="36" xfId="0" applyFont="1" applyFill="1" applyBorder="1" applyAlignment="1">
      <alignment horizontal="right"/>
    </xf>
    <xf numFmtId="0" fontId="82" fillId="0" borderId="36" xfId="0" applyFont="1" applyFill="1" applyBorder="1" applyAlignment="1">
      <alignment horizontal="distributed" vertical="center"/>
    </xf>
    <xf numFmtId="209" fontId="84" fillId="0" borderId="16" xfId="0" applyNumberFormat="1" applyFont="1" applyFill="1" applyBorder="1" applyAlignment="1">
      <alignment vertical="top"/>
    </xf>
    <xf numFmtId="209" fontId="84" fillId="0" borderId="17" xfId="0" applyNumberFormat="1" applyFont="1" applyFill="1" applyBorder="1" applyAlignment="1">
      <alignment vertical="top"/>
    </xf>
    <xf numFmtId="0" fontId="83" fillId="0" borderId="0" xfId="0" applyFont="1" applyFill="1" applyAlignment="1">
      <alignment vertical="top"/>
    </xf>
    <xf numFmtId="0" fontId="82" fillId="0" borderId="12" xfId="0" applyFont="1" applyFill="1" applyBorder="1" applyAlignment="1">
      <alignment horizontal="center" vertical="center"/>
    </xf>
    <xf numFmtId="49" fontId="87" fillId="0" borderId="17" xfId="0" applyNumberFormat="1" applyFont="1" applyFill="1" applyBorder="1" applyAlignment="1">
      <alignment horizontal="center" vertical="top" wrapText="1"/>
    </xf>
    <xf numFmtId="0" fontId="82" fillId="0" borderId="11" xfId="0" applyFont="1" applyFill="1" applyBorder="1" applyAlignment="1">
      <alignment horizontal="distributed" vertical="center"/>
    </xf>
    <xf numFmtId="0" fontId="82" fillId="0" borderId="17" xfId="0" applyFont="1" applyFill="1" applyBorder="1" applyAlignment="1">
      <alignment horizontal="center" vertical="center"/>
    </xf>
    <xf numFmtId="0" fontId="82" fillId="0" borderId="10" xfId="0" applyFont="1" applyFill="1" applyBorder="1" applyAlignment="1">
      <alignment horizontal="distributed" vertical="center"/>
    </xf>
    <xf numFmtId="0" fontId="82" fillId="0" borderId="16" xfId="0" applyFont="1" applyFill="1" applyBorder="1" applyAlignment="1">
      <alignment horizontal="center" vertical="center"/>
    </xf>
    <xf numFmtId="0" fontId="82" fillId="0" borderId="17" xfId="0" applyFont="1" applyFill="1" applyBorder="1" applyAlignment="1">
      <alignment horizontal="center" vertical="center" wrapText="1"/>
    </xf>
    <xf numFmtId="0" fontId="82" fillId="0" borderId="11" xfId="0" applyFont="1" applyFill="1" applyBorder="1" applyAlignment="1">
      <alignment horizontal="center" vertical="center"/>
    </xf>
    <xf numFmtId="0" fontId="82" fillId="0" borderId="10" xfId="0" applyFont="1" applyFill="1" applyBorder="1" applyAlignment="1">
      <alignment horizontal="center" vertical="center"/>
    </xf>
    <xf numFmtId="0" fontId="87" fillId="0" borderId="25" xfId="0" applyFont="1" applyFill="1" applyBorder="1" applyAlignment="1">
      <alignment horizontal="distributed"/>
    </xf>
    <xf numFmtId="0" fontId="82" fillId="0" borderId="25" xfId="0" applyFont="1" applyFill="1" applyBorder="1" applyAlignment="1">
      <alignment horizontal="center" vertical="center"/>
    </xf>
    <xf numFmtId="0" fontId="82" fillId="0" borderId="29" xfId="0" applyFont="1" applyFill="1" applyBorder="1" applyAlignment="1">
      <alignment horizontal="center" vertical="center"/>
    </xf>
    <xf numFmtId="0" fontId="82" fillId="0" borderId="41" xfId="0" applyFont="1" applyFill="1" applyBorder="1" applyAlignment="1">
      <alignment horizontal="center" vertical="center" shrinkToFit="1"/>
    </xf>
    <xf numFmtId="0" fontId="82" fillId="0" borderId="40" xfId="0" applyFont="1" applyFill="1" applyBorder="1" applyAlignment="1">
      <alignment horizontal="center" vertical="center" shrinkToFit="1"/>
    </xf>
    <xf numFmtId="0" fontId="82" fillId="0" borderId="39" xfId="0" applyFont="1" applyFill="1" applyBorder="1" applyAlignment="1">
      <alignment horizontal="center" vertical="center" shrinkToFit="1"/>
    </xf>
    <xf numFmtId="0" fontId="82" fillId="0" borderId="40" xfId="0" applyFont="1" applyFill="1" applyBorder="1" applyAlignment="1">
      <alignment horizontal="center" vertical="center"/>
    </xf>
    <xf numFmtId="0" fontId="82" fillId="0" borderId="39" xfId="0" applyFont="1" applyFill="1" applyBorder="1" applyAlignment="1">
      <alignment horizontal="center" vertical="center"/>
    </xf>
    <xf numFmtId="211" fontId="81" fillId="0" borderId="0" xfId="0" applyNumberFormat="1" applyFont="1" applyFill="1" applyAlignment="1">
      <alignment/>
    </xf>
    <xf numFmtId="211" fontId="81" fillId="0" borderId="0" xfId="0" applyNumberFormat="1" applyFont="1" applyFill="1" applyBorder="1" applyAlignment="1">
      <alignment/>
    </xf>
    <xf numFmtId="41" fontId="81" fillId="0" borderId="0" xfId="0" applyNumberFormat="1" applyFont="1" applyFill="1" applyAlignment="1">
      <alignment horizontal="right" vertical="center"/>
    </xf>
    <xf numFmtId="211" fontId="81" fillId="0" borderId="0" xfId="0" applyNumberFormat="1" applyFont="1" applyFill="1" applyAlignment="1">
      <alignment horizontal="left" vertical="center"/>
    </xf>
    <xf numFmtId="41" fontId="84" fillId="0" borderId="26" xfId="0" applyNumberFormat="1" applyFont="1" applyFill="1" applyBorder="1" applyAlignment="1">
      <alignment vertical="top" shrinkToFit="1"/>
    </xf>
    <xf numFmtId="0" fontId="82" fillId="0" borderId="0" xfId="0" applyFont="1" applyFill="1" applyBorder="1" applyAlignment="1">
      <alignment horizontal="left" vertical="center"/>
    </xf>
    <xf numFmtId="0" fontId="82" fillId="0" borderId="0" xfId="0" applyFont="1" applyFill="1" applyBorder="1" applyAlignment="1">
      <alignment horizontal="left" vertical="center" wrapText="1"/>
    </xf>
    <xf numFmtId="0" fontId="81" fillId="0" borderId="0" xfId="0" applyFont="1" applyFill="1" applyBorder="1" applyAlignment="1">
      <alignment/>
    </xf>
    <xf numFmtId="211" fontId="83" fillId="0" borderId="37" xfId="0" applyNumberFormat="1" applyFont="1" applyFill="1" applyBorder="1" applyAlignment="1">
      <alignment horizontal="right"/>
    </xf>
    <xf numFmtId="211" fontId="83" fillId="0" borderId="0" xfId="0" applyNumberFormat="1" applyFont="1" applyFill="1" applyBorder="1" applyAlignment="1">
      <alignment horizontal="right"/>
    </xf>
    <xf numFmtId="41" fontId="81" fillId="0" borderId="38" xfId="0" applyNumberFormat="1" applyFont="1" applyFill="1" applyBorder="1" applyAlignment="1">
      <alignment vertical="center"/>
    </xf>
    <xf numFmtId="41" fontId="81" fillId="0" borderId="26" xfId="0" applyNumberFormat="1" applyFont="1" applyFill="1" applyBorder="1" applyAlignment="1">
      <alignment vertical="center"/>
    </xf>
    <xf numFmtId="41" fontId="81" fillId="0" borderId="26" xfId="0" applyNumberFormat="1" applyFont="1" applyFill="1" applyBorder="1" applyAlignment="1">
      <alignment horizontal="right" vertical="center"/>
    </xf>
    <xf numFmtId="0" fontId="83" fillId="0" borderId="19" xfId="0" applyFont="1" applyFill="1" applyBorder="1" applyAlignment="1">
      <alignment horizontal="distributed" vertical="center"/>
    </xf>
    <xf numFmtId="41" fontId="81" fillId="0" borderId="15" xfId="0" applyNumberFormat="1" applyFont="1" applyFill="1" applyBorder="1" applyAlignment="1">
      <alignment vertical="center"/>
    </xf>
    <xf numFmtId="41" fontId="81" fillId="0" borderId="13" xfId="0" applyNumberFormat="1" applyFont="1" applyFill="1" applyBorder="1" applyAlignment="1">
      <alignment vertical="center"/>
    </xf>
    <xf numFmtId="41" fontId="81" fillId="0" borderId="13" xfId="0" applyNumberFormat="1" applyFont="1" applyFill="1" applyBorder="1" applyAlignment="1">
      <alignment horizontal="right" vertical="center"/>
    </xf>
    <xf numFmtId="0" fontId="83" fillId="0" borderId="14" xfId="0" applyFont="1" applyFill="1" applyBorder="1" applyAlignment="1">
      <alignment horizontal="distributed" vertical="center"/>
    </xf>
    <xf numFmtId="41" fontId="81" fillId="0" borderId="29" xfId="0" applyNumberFormat="1" applyFont="1" applyFill="1" applyBorder="1" applyAlignment="1">
      <alignment vertical="center"/>
    </xf>
    <xf numFmtId="41" fontId="81" fillId="0" borderId="25" xfId="0" applyNumberFormat="1" applyFont="1" applyFill="1" applyBorder="1" applyAlignment="1">
      <alignment vertical="center"/>
    </xf>
    <xf numFmtId="0" fontId="83" fillId="0" borderId="18" xfId="0" applyFont="1" applyFill="1" applyBorder="1" applyAlignment="1">
      <alignment horizontal="distributed" vertical="center"/>
    </xf>
    <xf numFmtId="41" fontId="81" fillId="0" borderId="12" xfId="0" applyNumberFormat="1" applyFont="1" applyFill="1" applyBorder="1" applyAlignment="1">
      <alignment vertical="center"/>
    </xf>
    <xf numFmtId="41" fontId="81" fillId="0" borderId="11" xfId="0" applyNumberFormat="1" applyFont="1" applyFill="1" applyBorder="1" applyAlignment="1">
      <alignment vertical="center"/>
    </xf>
    <xf numFmtId="41" fontId="81" fillId="0" borderId="11" xfId="0" applyNumberFormat="1" applyFont="1" applyFill="1" applyBorder="1" applyAlignment="1">
      <alignment horizontal="right" vertical="center"/>
    </xf>
    <xf numFmtId="0" fontId="83" fillId="0" borderId="10" xfId="0" applyFont="1" applyFill="1" applyBorder="1" applyAlignment="1">
      <alignment horizontal="distributed" vertical="center"/>
    </xf>
    <xf numFmtId="0" fontId="83" fillId="0" borderId="12"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10" xfId="0" applyFont="1" applyFill="1" applyBorder="1" applyAlignment="1">
      <alignment horizontal="distributed" vertical="center"/>
    </xf>
    <xf numFmtId="0" fontId="83" fillId="0" borderId="39" xfId="0" applyFont="1" applyFill="1" applyBorder="1" applyAlignment="1">
      <alignment horizontal="distributed" vertical="center"/>
    </xf>
    <xf numFmtId="41" fontId="81" fillId="0" borderId="19" xfId="0" applyNumberFormat="1" applyFont="1" applyFill="1" applyBorder="1" applyAlignment="1">
      <alignment horizontal="right" vertical="center"/>
    </xf>
    <xf numFmtId="41" fontId="81" fillId="0" borderId="14" xfId="0" applyNumberFormat="1" applyFont="1" applyFill="1" applyBorder="1" applyAlignment="1">
      <alignment horizontal="right" vertical="center"/>
    </xf>
    <xf numFmtId="41" fontId="81" fillId="0" borderId="14" xfId="0" applyNumberFormat="1" applyFont="1" applyFill="1" applyBorder="1" applyAlignment="1">
      <alignment vertical="center"/>
    </xf>
    <xf numFmtId="41" fontId="81" fillId="0" borderId="18" xfId="0" applyNumberFormat="1" applyFont="1" applyFill="1" applyBorder="1" applyAlignment="1">
      <alignment vertical="center"/>
    </xf>
    <xf numFmtId="41" fontId="81" fillId="0" borderId="10" xfId="0" applyNumberFormat="1" applyFont="1" applyFill="1" applyBorder="1" applyAlignment="1">
      <alignment horizontal="right" vertical="center"/>
    </xf>
    <xf numFmtId="0" fontId="83" fillId="0" borderId="10" xfId="0" applyFont="1" applyFill="1" applyBorder="1" applyAlignment="1">
      <alignment horizontal="center" vertical="center"/>
    </xf>
    <xf numFmtId="0" fontId="83" fillId="0" borderId="41" xfId="0" applyFont="1" applyFill="1" applyBorder="1" applyAlignment="1">
      <alignment horizontal="center" vertical="center" wrapText="1"/>
    </xf>
    <xf numFmtId="0" fontId="83" fillId="0" borderId="40" xfId="0" applyFont="1" applyFill="1" applyBorder="1" applyAlignment="1">
      <alignment horizontal="center" vertical="center" wrapText="1"/>
    </xf>
    <xf numFmtId="0" fontId="85" fillId="0" borderId="0" xfId="0" applyFont="1" applyFill="1" applyAlignment="1">
      <alignment/>
    </xf>
    <xf numFmtId="189" fontId="81" fillId="0" borderId="0" xfId="0" applyNumberFormat="1" applyFont="1" applyFill="1" applyBorder="1" applyAlignment="1">
      <alignment vertical="center"/>
    </xf>
    <xf numFmtId="0" fontId="83" fillId="0" borderId="0" xfId="0" applyFont="1" applyFill="1" applyBorder="1" applyAlignment="1">
      <alignment/>
    </xf>
    <xf numFmtId="0" fontId="83" fillId="0" borderId="0" xfId="0" applyFont="1" applyFill="1" applyBorder="1" applyAlignment="1">
      <alignment horizontal="center" vertical="center"/>
    </xf>
    <xf numFmtId="0" fontId="83" fillId="0" borderId="20" xfId="0" applyFont="1" applyFill="1" applyBorder="1" applyAlignment="1">
      <alignment horizontal="distributed" vertical="center"/>
    </xf>
    <xf numFmtId="0" fontId="83" fillId="0" borderId="41" xfId="0" applyFont="1" applyFill="1" applyBorder="1" applyAlignment="1">
      <alignment horizontal="distributed" vertical="center"/>
    </xf>
    <xf numFmtId="0" fontId="83" fillId="0" borderId="40" xfId="0" applyFont="1" applyFill="1" applyBorder="1" applyAlignment="1">
      <alignment horizontal="distributed" vertical="center"/>
    </xf>
    <xf numFmtId="0" fontId="83" fillId="0" borderId="0" xfId="0" applyFont="1" applyFill="1" applyAlignment="1">
      <alignment horizontal="right"/>
    </xf>
    <xf numFmtId="41" fontId="81" fillId="0" borderId="15" xfId="0" applyNumberFormat="1" applyFont="1" applyFill="1" applyBorder="1" applyAlignment="1">
      <alignment horizontal="right" vertical="center"/>
    </xf>
    <xf numFmtId="41" fontId="81" fillId="0" borderId="13" xfId="51" applyNumberFormat="1" applyFont="1" applyFill="1" applyBorder="1" applyAlignment="1" applyProtection="1">
      <alignment horizontal="right" vertical="center"/>
      <protection locked="0"/>
    </xf>
    <xf numFmtId="41" fontId="81" fillId="0" borderId="14" xfId="51" applyNumberFormat="1" applyFont="1" applyFill="1" applyBorder="1" applyAlignment="1" applyProtection="1">
      <alignment horizontal="right" vertical="center"/>
      <protection locked="0"/>
    </xf>
    <xf numFmtId="41" fontId="81" fillId="0" borderId="13" xfId="51" applyNumberFormat="1" applyFont="1" applyFill="1" applyBorder="1" applyAlignment="1" applyProtection="1">
      <alignment vertical="center"/>
      <protection locked="0"/>
    </xf>
    <xf numFmtId="41" fontId="81" fillId="0" borderId="14" xfId="51" applyNumberFormat="1" applyFont="1" applyFill="1" applyBorder="1" applyAlignment="1" applyProtection="1">
      <alignment vertical="center"/>
      <protection locked="0"/>
    </xf>
    <xf numFmtId="41" fontId="81" fillId="0" borderId="25" xfId="51" applyNumberFormat="1" applyFont="1" applyFill="1" applyBorder="1" applyAlignment="1" applyProtection="1">
      <alignment vertical="center"/>
      <protection locked="0"/>
    </xf>
    <xf numFmtId="41" fontId="81" fillId="0" borderId="18" xfId="51" applyNumberFormat="1" applyFont="1" applyFill="1" applyBorder="1" applyAlignment="1" applyProtection="1">
      <alignment vertical="center"/>
      <protection locked="0"/>
    </xf>
    <xf numFmtId="41" fontId="81" fillId="0" borderId="10" xfId="0" applyNumberFormat="1" applyFont="1" applyFill="1" applyBorder="1" applyAlignment="1">
      <alignment vertical="center"/>
    </xf>
    <xf numFmtId="38" fontId="9" fillId="33" borderId="0" xfId="51" applyFont="1" applyFill="1" applyAlignment="1">
      <alignment/>
    </xf>
    <xf numFmtId="0" fontId="9" fillId="33" borderId="0" xfId="0" applyFont="1" applyFill="1" applyAlignment="1">
      <alignment/>
    </xf>
    <xf numFmtId="38" fontId="9" fillId="0" borderId="0" xfId="51" applyFont="1" applyFill="1" applyAlignment="1">
      <alignment/>
    </xf>
    <xf numFmtId="38" fontId="9" fillId="33" borderId="0" xfId="51" applyFont="1" applyFill="1" applyAlignment="1">
      <alignment/>
    </xf>
    <xf numFmtId="0" fontId="9" fillId="33" borderId="0" xfId="0" applyFont="1" applyFill="1" applyAlignment="1">
      <alignment/>
    </xf>
    <xf numFmtId="38" fontId="9" fillId="0" borderId="0" xfId="51" applyFont="1" applyFill="1" applyAlignment="1">
      <alignment/>
    </xf>
    <xf numFmtId="41" fontId="9" fillId="0" borderId="26" xfId="51" applyNumberFormat="1" applyFont="1" applyFill="1" applyBorder="1" applyAlignment="1">
      <alignment vertical="center"/>
    </xf>
    <xf numFmtId="41" fontId="9" fillId="0" borderId="26" xfId="51" applyNumberFormat="1" applyFont="1" applyFill="1" applyBorder="1" applyAlignment="1">
      <alignment horizontal="right" vertical="center"/>
    </xf>
    <xf numFmtId="181" fontId="9" fillId="0" borderId="19" xfId="0" applyNumberFormat="1" applyFont="1" applyFill="1" applyBorder="1" applyAlignment="1">
      <alignment horizontal="right" vertical="center"/>
    </xf>
    <xf numFmtId="0" fontId="9" fillId="33" borderId="0" xfId="0" applyFont="1" applyFill="1" applyBorder="1" applyAlignment="1">
      <alignment/>
    </xf>
    <xf numFmtId="3" fontId="9" fillId="0" borderId="13" xfId="51" applyNumberFormat="1" applyFont="1" applyFill="1" applyBorder="1" applyAlignment="1">
      <alignment vertical="center"/>
    </xf>
    <xf numFmtId="0" fontId="9" fillId="0" borderId="13" xfId="61" applyNumberFormat="1" applyFont="1" applyFill="1" applyBorder="1" applyAlignment="1">
      <alignment vertical="center"/>
    </xf>
    <xf numFmtId="181" fontId="9" fillId="0" borderId="14" xfId="0" applyNumberFormat="1" applyFont="1" applyFill="1" applyBorder="1" applyAlignment="1">
      <alignment horizontal="right" vertical="center"/>
    </xf>
    <xf numFmtId="0" fontId="6" fillId="33" borderId="14" xfId="0" applyFont="1" applyFill="1" applyBorder="1" applyAlignment="1">
      <alignment horizontal="distributed" vertical="center"/>
    </xf>
    <xf numFmtId="38" fontId="9" fillId="0" borderId="13" xfId="51" applyFont="1" applyFill="1" applyBorder="1" applyAlignment="1">
      <alignment vertical="center"/>
    </xf>
    <xf numFmtId="181" fontId="9" fillId="0" borderId="14" xfId="0" applyNumberFormat="1" applyFont="1" applyFill="1" applyBorder="1" applyAlignment="1">
      <alignment vertical="center"/>
    </xf>
    <xf numFmtId="0" fontId="13" fillId="0" borderId="0" xfId="0" applyFont="1" applyFill="1" applyBorder="1" applyAlignment="1">
      <alignment/>
    </xf>
    <xf numFmtId="181" fontId="0" fillId="0" borderId="29" xfId="0" applyNumberFormat="1" applyFont="1" applyFill="1" applyBorder="1" applyAlignment="1">
      <alignment vertical="center"/>
    </xf>
    <xf numFmtId="181" fontId="0" fillId="0" borderId="18" xfId="0" applyNumberFormat="1" applyFont="1" applyFill="1" applyBorder="1" applyAlignment="1">
      <alignment vertical="center"/>
    </xf>
    <xf numFmtId="0" fontId="6" fillId="0" borderId="12" xfId="0" applyFont="1" applyFill="1" applyBorder="1" applyAlignment="1">
      <alignment horizontal="distributed" vertical="center" shrinkToFit="1"/>
    </xf>
    <xf numFmtId="0" fontId="6" fillId="0" borderId="11" xfId="0" applyFont="1" applyFill="1" applyBorder="1" applyAlignment="1">
      <alignment horizontal="center" vertical="center" shrinkToFit="1"/>
    </xf>
    <xf numFmtId="38" fontId="6" fillId="33" borderId="11" xfId="51"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0" fillId="0" borderId="17" xfId="0" applyFont="1" applyFill="1" applyBorder="1" applyAlignment="1">
      <alignment horizontal="distributed" vertical="center" shrinkToFit="1"/>
    </xf>
    <xf numFmtId="0" fontId="46" fillId="0" borderId="17" xfId="0" applyFont="1" applyFill="1" applyBorder="1" applyAlignment="1">
      <alignment horizontal="distributed" vertical="center"/>
    </xf>
    <xf numFmtId="0" fontId="10" fillId="0" borderId="12" xfId="0" applyFont="1" applyFill="1" applyBorder="1" applyAlignment="1">
      <alignment horizontal="center" vertical="center" wrapText="1" shrinkToFit="1"/>
    </xf>
    <xf numFmtId="38" fontId="6" fillId="0" borderId="11" xfId="51" applyFont="1" applyFill="1" applyBorder="1" applyAlignment="1">
      <alignment horizontal="center" vertical="center" shrinkToFit="1"/>
    </xf>
    <xf numFmtId="0" fontId="6" fillId="0" borderId="21" xfId="0" applyFont="1" applyFill="1" applyBorder="1" applyAlignment="1">
      <alignment horizontal="distributed"/>
    </xf>
    <xf numFmtId="0" fontId="6" fillId="0"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0" fillId="0" borderId="11" xfId="0" applyFont="1" applyFill="1" applyBorder="1" applyAlignment="1">
      <alignment/>
    </xf>
    <xf numFmtId="0" fontId="6" fillId="0" borderId="25" xfId="0" applyFont="1" applyFill="1" applyBorder="1" applyAlignment="1">
      <alignment horizontal="center" vertical="center" shrinkToFit="1"/>
    </xf>
    <xf numFmtId="0" fontId="0" fillId="0" borderId="13" xfId="0" applyFont="1" applyFill="1" applyBorder="1" applyAlignment="1">
      <alignment horizontal="distributed" vertical="center" shrinkToFit="1"/>
    </xf>
    <xf numFmtId="0" fontId="6" fillId="0" borderId="25" xfId="0" applyFont="1" applyFill="1" applyBorder="1" applyAlignment="1">
      <alignment horizontal="distributed" vertical="center" wrapText="1"/>
    </xf>
    <xf numFmtId="0" fontId="6" fillId="0" borderId="10"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0" fillId="0" borderId="28" xfId="0" applyFont="1" applyFill="1" applyBorder="1" applyAlignment="1">
      <alignment/>
    </xf>
    <xf numFmtId="0" fontId="6" fillId="0" borderId="29" xfId="0" applyFont="1" applyFill="1" applyBorder="1" applyAlignment="1">
      <alignment horizontal="center" vertical="center" shrinkToFit="1"/>
    </xf>
    <xf numFmtId="0" fontId="6" fillId="0" borderId="41" xfId="0" applyFont="1" applyFill="1" applyBorder="1" applyAlignment="1">
      <alignment horizontal="distributed" vertical="center" wrapText="1" shrinkToFit="1"/>
    </xf>
    <xf numFmtId="0" fontId="6" fillId="0" borderId="40" xfId="0" applyFont="1" applyFill="1" applyBorder="1" applyAlignment="1">
      <alignment horizontal="center" vertical="center" shrinkToFit="1"/>
    </xf>
    <xf numFmtId="0" fontId="46" fillId="0" borderId="40" xfId="0" applyFont="1" applyFill="1" applyBorder="1" applyAlignment="1">
      <alignment horizontal="center" vertical="center" shrinkToFit="1"/>
    </xf>
    <xf numFmtId="0" fontId="6" fillId="0" borderId="50" xfId="0" applyFont="1" applyFill="1" applyBorder="1" applyAlignment="1">
      <alignment horizontal="distributed" vertical="center" wrapText="1" shrinkToFit="1"/>
    </xf>
    <xf numFmtId="0" fontId="6" fillId="0" borderId="3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0" xfId="0" applyFont="1" applyFill="1" applyBorder="1" applyAlignment="1">
      <alignment horizontal="right" vertical="center" shrinkToFit="1"/>
    </xf>
    <xf numFmtId="0" fontId="6" fillId="0" borderId="41" xfId="0" applyFont="1" applyFill="1" applyBorder="1" applyAlignment="1">
      <alignment horizontal="right" vertical="center" shrinkToFit="1"/>
    </xf>
    <xf numFmtId="0" fontId="6" fillId="0" borderId="42" xfId="0" applyFont="1" applyFill="1" applyBorder="1" applyAlignment="1">
      <alignment horizontal="right" vertical="center"/>
    </xf>
    <xf numFmtId="0" fontId="0" fillId="0" borderId="37" xfId="0" applyFont="1" applyBorder="1" applyAlignment="1">
      <alignment/>
    </xf>
    <xf numFmtId="0" fontId="0" fillId="0" borderId="0" xfId="0" applyFont="1" applyAlignment="1">
      <alignment/>
    </xf>
    <xf numFmtId="0" fontId="6" fillId="0" borderId="0" xfId="0" applyFont="1" applyFill="1" applyBorder="1" applyAlignment="1">
      <alignment horizontal="right"/>
    </xf>
    <xf numFmtId="38" fontId="9" fillId="33" borderId="0" xfId="51" applyFont="1" applyFill="1" applyBorder="1" applyAlignment="1">
      <alignment/>
    </xf>
    <xf numFmtId="38" fontId="9" fillId="0" borderId="0" xfId="51" applyFont="1" applyFill="1" applyBorder="1" applyAlignment="1">
      <alignment/>
    </xf>
    <xf numFmtId="0" fontId="40" fillId="0" borderId="0" xfId="0" applyFont="1" applyFill="1" applyBorder="1" applyAlignment="1">
      <alignment vertical="center"/>
    </xf>
    <xf numFmtId="181" fontId="9" fillId="0" borderId="19" xfId="0" applyNumberFormat="1" applyFont="1" applyFill="1" applyBorder="1" applyAlignment="1">
      <alignment vertical="center"/>
    </xf>
    <xf numFmtId="0" fontId="6" fillId="0" borderId="37" xfId="0" applyFont="1" applyFill="1" applyBorder="1" applyAlignment="1">
      <alignment/>
    </xf>
    <xf numFmtId="0" fontId="6" fillId="0" borderId="0" xfId="0" applyFont="1" applyFill="1" applyBorder="1" applyAlignment="1">
      <alignment horizontal="center" vertical="distributed"/>
    </xf>
    <xf numFmtId="181" fontId="0" fillId="0" borderId="13" xfId="0" applyNumberFormat="1" applyFont="1" applyFill="1" applyBorder="1" applyAlignment="1">
      <alignment horizontal="right" vertical="center"/>
    </xf>
    <xf numFmtId="181" fontId="0" fillId="0" borderId="15" xfId="0" applyNumberFormat="1" applyFont="1" applyFill="1" applyBorder="1" applyAlignment="1">
      <alignment vertical="center"/>
    </xf>
    <xf numFmtId="181" fontId="0" fillId="0" borderId="14" xfId="0" applyNumberFormat="1" applyFont="1" applyFill="1" applyBorder="1" applyAlignment="1">
      <alignment vertical="center"/>
    </xf>
    <xf numFmtId="0" fontId="3" fillId="0" borderId="0" xfId="0" applyFont="1" applyAlignment="1">
      <alignment wrapText="1"/>
    </xf>
    <xf numFmtId="0" fontId="90" fillId="0" borderId="0" xfId="0" applyFont="1" applyFill="1" applyBorder="1" applyAlignment="1">
      <alignment/>
    </xf>
    <xf numFmtId="0" fontId="91" fillId="0" borderId="0" xfId="0" applyFont="1" applyFill="1" applyBorder="1" applyAlignment="1">
      <alignment wrapText="1"/>
    </xf>
    <xf numFmtId="0" fontId="46" fillId="0" borderId="0" xfId="0" applyFont="1" applyFill="1" applyBorder="1" applyAlignment="1">
      <alignment horizontal="center" vertical="distributed"/>
    </xf>
    <xf numFmtId="0" fontId="6" fillId="0" borderId="0" xfId="0" applyFont="1" applyFill="1" applyBorder="1" applyAlignment="1">
      <alignment horizontal="distributed" vertical="center" wrapText="1"/>
    </xf>
    <xf numFmtId="181" fontId="0" fillId="0" borderId="10" xfId="0" applyNumberFormat="1" applyFont="1" applyFill="1" applyBorder="1" applyAlignment="1">
      <alignment vertical="center"/>
    </xf>
    <xf numFmtId="0" fontId="46" fillId="0" borderId="12" xfId="0" applyFont="1" applyFill="1" applyBorder="1" applyAlignment="1">
      <alignment horizontal="distributed" vertical="center"/>
    </xf>
    <xf numFmtId="0" fontId="6" fillId="0" borderId="0" xfId="0" applyFont="1" applyFill="1" applyBorder="1" applyAlignment="1">
      <alignment horizontal="left"/>
    </xf>
    <xf numFmtId="0" fontId="6" fillId="0" borderId="37" xfId="0" applyFont="1" applyFill="1" applyBorder="1" applyAlignment="1">
      <alignment horizontal="right"/>
    </xf>
    <xf numFmtId="0" fontId="9" fillId="0" borderId="37" xfId="0" applyFont="1" applyFill="1" applyBorder="1" applyAlignment="1">
      <alignment/>
    </xf>
    <xf numFmtId="38" fontId="9" fillId="0" borderId="37" xfId="51" applyFont="1" applyFill="1" applyBorder="1" applyAlignment="1">
      <alignment horizontal="center" vertical="center"/>
    </xf>
    <xf numFmtId="38" fontId="59" fillId="0" borderId="37" xfId="51" applyFont="1" applyFill="1" applyBorder="1" applyAlignment="1">
      <alignment horizontal="center" vertical="center"/>
    </xf>
    <xf numFmtId="0" fontId="0" fillId="0" borderId="38" xfId="0" applyFont="1" applyFill="1" applyBorder="1" applyAlignment="1">
      <alignment vertical="center"/>
    </xf>
    <xf numFmtId="0" fontId="10" fillId="0" borderId="37"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19" xfId="0" applyFont="1" applyFill="1" applyBorder="1" applyAlignment="1">
      <alignment horizontal="distributed" vertical="center"/>
    </xf>
    <xf numFmtId="0" fontId="10" fillId="0" borderId="39" xfId="0" applyFont="1" applyFill="1" applyBorder="1" applyAlignment="1">
      <alignment horizontal="distributed" vertical="center"/>
    </xf>
    <xf numFmtId="0" fontId="6" fillId="0" borderId="37" xfId="0"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xf>
    <xf numFmtId="0" fontId="60" fillId="0" borderId="0" xfId="0" applyFont="1" applyFill="1" applyAlignment="1">
      <alignment/>
    </xf>
    <xf numFmtId="0" fontId="10" fillId="0" borderId="19" xfId="0" applyFont="1" applyFill="1" applyBorder="1" applyAlignment="1">
      <alignment horizontal="distributed" vertical="center"/>
    </xf>
    <xf numFmtId="0" fontId="10" fillId="0" borderId="37"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10" fillId="0" borderId="24" xfId="0" applyFont="1" applyFill="1" applyBorder="1" applyAlignment="1">
      <alignment horizontal="distributed" vertical="center" wrapText="1"/>
    </xf>
    <xf numFmtId="0" fontId="10" fillId="0" borderId="18"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29"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28" xfId="0" applyFont="1" applyFill="1" applyBorder="1" applyAlignment="1">
      <alignment horizontal="distributed" vertical="center" wrapText="1"/>
    </xf>
    <xf numFmtId="41" fontId="9" fillId="0" borderId="25" xfId="0" applyNumberFormat="1" applyFont="1" applyFill="1" applyBorder="1" applyAlignment="1">
      <alignment horizontal="right" vertical="center"/>
    </xf>
    <xf numFmtId="0" fontId="10" fillId="0" borderId="21"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16" xfId="0" applyFont="1" applyFill="1" applyBorder="1" applyAlignment="1">
      <alignment horizontal="distributed" vertical="center" wrapText="1"/>
    </xf>
    <xf numFmtId="0" fontId="10" fillId="0" borderId="21" xfId="0" applyFont="1" applyFill="1" applyBorder="1" applyAlignment="1">
      <alignment horizontal="distributed" vertical="center" wrapText="1"/>
    </xf>
    <xf numFmtId="0" fontId="10" fillId="0" borderId="16" xfId="0" applyFont="1" applyFill="1" applyBorder="1" applyAlignment="1">
      <alignment horizontal="center" vertical="distributed" textRotation="255"/>
    </xf>
    <xf numFmtId="0" fontId="10" fillId="0" borderId="13" xfId="0" applyFont="1" applyFill="1" applyBorder="1" applyAlignment="1">
      <alignment horizontal="center" vertical="distributed" textRotation="255" wrapText="1"/>
    </xf>
    <xf numFmtId="0" fontId="10" fillId="0" borderId="47" xfId="0" applyFont="1" applyFill="1" applyBorder="1" applyAlignment="1">
      <alignment horizontal="center" vertical="center"/>
    </xf>
    <xf numFmtId="0" fontId="10" fillId="0" borderId="15" xfId="0" applyFont="1" applyFill="1" applyBorder="1" applyAlignment="1">
      <alignment horizontal="center" vertical="distributed" textRotation="255"/>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6" fillId="0" borderId="49" xfId="0" applyFont="1" applyFill="1" applyBorder="1" applyAlignment="1">
      <alignment horizontal="right" vertical="center"/>
    </xf>
    <xf numFmtId="0" fontId="9" fillId="0" borderId="50" xfId="0" applyFont="1" applyFill="1" applyBorder="1" applyAlignment="1">
      <alignment/>
    </xf>
    <xf numFmtId="0" fontId="9" fillId="0" borderId="42" xfId="0" applyFont="1" applyFill="1" applyBorder="1" applyAlignment="1">
      <alignment/>
    </xf>
    <xf numFmtId="0" fontId="59" fillId="0" borderId="0" xfId="0" applyFont="1" applyFill="1" applyAlignment="1">
      <alignment/>
    </xf>
    <xf numFmtId="41" fontId="9" fillId="0" borderId="22" xfId="0" applyNumberFormat="1" applyFont="1" applyFill="1" applyBorder="1" applyAlignment="1">
      <alignment horizontal="right" vertical="center"/>
    </xf>
    <xf numFmtId="41" fontId="9" fillId="0" borderId="23" xfId="0" applyNumberFormat="1" applyFont="1" applyFill="1" applyBorder="1" applyAlignment="1">
      <alignment horizontal="right" vertical="center"/>
    </xf>
    <xf numFmtId="41" fontId="9" fillId="33" borderId="23" xfId="0" applyNumberFormat="1" applyFont="1" applyFill="1" applyBorder="1" applyAlignment="1">
      <alignment vertical="center"/>
    </xf>
    <xf numFmtId="0" fontId="10" fillId="0" borderId="27" xfId="0" applyFont="1" applyFill="1" applyBorder="1" applyAlignment="1">
      <alignment vertical="center" wrapText="1"/>
    </xf>
    <xf numFmtId="0" fontId="10" fillId="33" borderId="24" xfId="0" applyFont="1" applyFill="1" applyBorder="1" applyAlignment="1">
      <alignment vertical="center" wrapText="1"/>
    </xf>
    <xf numFmtId="0" fontId="10" fillId="0" borderId="22" xfId="0" applyFont="1" applyFill="1" applyBorder="1" applyAlignment="1">
      <alignment horizontal="distributed" vertical="center" wrapText="1"/>
    </xf>
    <xf numFmtId="0" fontId="10" fillId="0" borderId="27" xfId="0" applyFont="1" applyFill="1" applyBorder="1" applyAlignment="1">
      <alignment horizontal="distributed" vertical="center" wrapText="1"/>
    </xf>
    <xf numFmtId="0" fontId="10" fillId="0" borderId="24" xfId="0" applyFont="1" applyFill="1" applyBorder="1" applyAlignment="1">
      <alignment horizontal="distributed" vertical="center" wrapText="1"/>
    </xf>
    <xf numFmtId="0" fontId="10" fillId="0" borderId="10" xfId="0" applyFont="1" applyFill="1" applyBorder="1" applyAlignment="1">
      <alignment vertical="center" wrapText="1"/>
    </xf>
    <xf numFmtId="0" fontId="10" fillId="0" borderId="28" xfId="0" applyFont="1" applyFill="1" applyBorder="1" applyAlignment="1">
      <alignment vertical="center" wrapText="1"/>
    </xf>
    <xf numFmtId="0" fontId="10" fillId="0" borderId="12" xfId="0" applyFont="1" applyFill="1" applyBorder="1" applyAlignment="1">
      <alignment horizontal="distributed" vertical="center" wrapText="1"/>
    </xf>
    <xf numFmtId="0" fontId="10" fillId="0" borderId="28" xfId="0" applyFont="1" applyFill="1" applyBorder="1" applyAlignment="1">
      <alignment horizontal="distributed" vertical="center" wrapText="1"/>
    </xf>
    <xf numFmtId="0" fontId="10" fillId="0" borderId="21" xfId="0" applyFont="1" applyFill="1" applyBorder="1" applyAlignment="1">
      <alignment horizontal="center" vertical="center"/>
    </xf>
    <xf numFmtId="0" fontId="9" fillId="0" borderId="50" xfId="0" applyFont="1" applyFill="1" applyBorder="1" applyAlignment="1">
      <alignment horizontal="right" vertical="center"/>
    </xf>
    <xf numFmtId="0" fontId="60" fillId="0" borderId="50" xfId="0" applyFont="1" applyFill="1" applyBorder="1" applyAlignment="1">
      <alignment/>
    </xf>
    <xf numFmtId="0" fontId="60" fillId="0" borderId="42" xfId="0" applyFont="1" applyFill="1" applyBorder="1" applyAlignment="1">
      <alignment/>
    </xf>
    <xf numFmtId="0" fontId="60" fillId="0" borderId="46" xfId="0" applyFont="1" applyFill="1" applyBorder="1" applyAlignment="1">
      <alignment/>
    </xf>
    <xf numFmtId="0" fontId="59" fillId="0" borderId="46" xfId="0" applyFont="1" applyFill="1" applyBorder="1" applyAlignment="1">
      <alignment/>
    </xf>
    <xf numFmtId="0" fontId="60" fillId="0" borderId="0" xfId="0" applyFont="1" applyFill="1" applyAlignment="1">
      <alignment/>
    </xf>
    <xf numFmtId="0" fontId="59" fillId="0" borderId="0" xfId="0" applyFont="1" applyFill="1" applyAlignment="1">
      <alignment/>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_Ⅲ-1- 3- 2(結核予防，予防接種実施状況)" xfId="64"/>
    <cellStyle name="標準_Ⅲ-1- 3- 3(結核予防，管理検診実施状況)" xfId="65"/>
    <cellStyle name="標準_Ⅲ-1- 3- 4(結核予防，家族検診実施状況)" xfId="66"/>
    <cellStyle name="標準_Ⅲ-1- 3- 6(結核予防，登録患者数，受療状況別)" xfId="67"/>
    <cellStyle name="標準_Ⅲ-1- 3- 7(結核予防，結核登録患者数，受療状況別)" xfId="68"/>
    <cellStyle name="標準_Ⅲ-1- 3- 8(結核予防，陽性患者数，受療状況別)" xfId="69"/>
    <cellStyle name="標準_Ⅲ-1- 3- 9(結核予防，結核新規登録患者数)" xfId="70"/>
    <cellStyle name="標準_Ⅲ-1- 3-10(結核予防，年度別命令入所措置状況)" xfId="71"/>
    <cellStyle name="標準_Ⅲ-1- 3-11(結核予防，被保健者別医療の公費負担状況)" xfId="72"/>
    <cellStyle name="標準_Ⅲ-1- 4-19（中絶）・20(不妊）" xfId="73"/>
    <cellStyle name="標準_思春期ヘルスケア_4  母子保健" xfId="74"/>
    <cellStyle name="良い" xfId="7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34315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257175</xdr:rowOff>
    </xdr:from>
    <xdr:to>
      <xdr:col>2</xdr:col>
      <xdr:colOff>142875</xdr:colOff>
      <xdr:row>8</xdr:row>
      <xdr:rowOff>0</xdr:rowOff>
    </xdr:to>
    <xdr:grpSp>
      <xdr:nvGrpSpPr>
        <xdr:cNvPr id="2" name="Group 8"/>
        <xdr:cNvGrpSpPr>
          <a:grpSpLocks/>
        </xdr:cNvGrpSpPr>
      </xdr:nvGrpSpPr>
      <xdr:grpSpPr>
        <a:xfrm>
          <a:off x="552450" y="3457575"/>
          <a:ext cx="1476375" cy="352425"/>
          <a:chOff x="86" y="245"/>
          <a:chExt cx="74" cy="41"/>
        </a:xfrm>
        <a:solidFill>
          <a:srgbClr val="FFFFFF"/>
        </a:solidFill>
      </xdr:grpSpPr>
      <xdr:sp>
        <xdr:nvSpPr>
          <xdr:cNvPr id="3" name="Text Box 5"/>
          <xdr:cNvSpPr txBox="1">
            <a:spLocks noChangeArrowheads="1"/>
          </xdr:cNvSpPr>
        </xdr:nvSpPr>
        <xdr:spPr>
          <a:xfrm>
            <a:off x="89" y="245"/>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5" name="Text Box 9"/>
        <xdr:cNvSpPr txBox="1">
          <a:spLocks noChangeArrowheads="1"/>
        </xdr:cNvSpPr>
      </xdr:nvSpPr>
      <xdr:spPr>
        <a:xfrm>
          <a:off x="390525" y="3248025"/>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57150</xdr:rowOff>
    </xdr:from>
    <xdr:to>
      <xdr:col>2</xdr:col>
      <xdr:colOff>76200</xdr:colOff>
      <xdr:row>5</xdr:row>
      <xdr:rowOff>638175</xdr:rowOff>
    </xdr:to>
    <xdr:sp>
      <xdr:nvSpPr>
        <xdr:cNvPr id="6" name="Text Box 10"/>
        <xdr:cNvSpPr txBox="1">
          <a:spLocks noChangeArrowheads="1"/>
        </xdr:cNvSpPr>
      </xdr:nvSpPr>
      <xdr:spPr>
        <a:xfrm>
          <a:off x="390525" y="1524000"/>
          <a:ext cx="15716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5</xdr:col>
      <xdr:colOff>47625</xdr:colOff>
      <xdr:row>6</xdr:row>
      <xdr:rowOff>219075</xdr:rowOff>
    </xdr:from>
    <xdr:to>
      <xdr:col>5</xdr:col>
      <xdr:colOff>1095375</xdr:colOff>
      <xdr:row>6</xdr:row>
      <xdr:rowOff>723900</xdr:rowOff>
    </xdr:to>
    <xdr:sp>
      <xdr:nvSpPr>
        <xdr:cNvPr id="7" name="AutoShape 11"/>
        <xdr:cNvSpPr>
          <a:spLocks/>
        </xdr:cNvSpPr>
      </xdr:nvSpPr>
      <xdr:spPr>
        <a:xfrm>
          <a:off x="4743450" y="2524125"/>
          <a:ext cx="1047750" cy="504825"/>
        </a:xfrm>
        <a:prstGeom prst="bracketPair">
          <a:avLst>
            <a:gd name="adj" fmla="val -3809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8" name="Line 12"/>
        <xdr:cNvSpPr>
          <a:spLocks/>
        </xdr:cNvSpPr>
      </xdr:nvSpPr>
      <xdr:spPr>
        <a:xfrm>
          <a:off x="4352925" y="2305050"/>
          <a:ext cx="1466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7</xdr:row>
      <xdr:rowOff>266700</xdr:rowOff>
    </xdr:from>
    <xdr:to>
      <xdr:col>1</xdr:col>
      <xdr:colOff>209550</xdr:colOff>
      <xdr:row>7</xdr:row>
      <xdr:rowOff>571500</xdr:rowOff>
    </xdr:to>
    <xdr:sp>
      <xdr:nvSpPr>
        <xdr:cNvPr id="9" name="AutoShape 14"/>
        <xdr:cNvSpPr>
          <a:spLocks/>
        </xdr:cNvSpPr>
      </xdr:nvSpPr>
      <xdr:spPr>
        <a:xfrm>
          <a:off x="523875" y="3467100"/>
          <a:ext cx="28575" cy="304800"/>
        </a:xfrm>
        <a:prstGeom prst="lef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5</xdr:row>
      <xdr:rowOff>800100</xdr:rowOff>
    </xdr:from>
    <xdr:to>
      <xdr:col>11</xdr:col>
      <xdr:colOff>409575</xdr:colOff>
      <xdr:row>7</xdr:row>
      <xdr:rowOff>19050</xdr:rowOff>
    </xdr:to>
    <xdr:grpSp>
      <xdr:nvGrpSpPr>
        <xdr:cNvPr id="10" name="Group 3"/>
        <xdr:cNvGrpSpPr>
          <a:grpSpLocks/>
        </xdr:cNvGrpSpPr>
      </xdr:nvGrpSpPr>
      <xdr:grpSpPr>
        <a:xfrm>
          <a:off x="619125" y="2266950"/>
          <a:ext cx="9010650" cy="952500"/>
          <a:chOff x="-422" y="134"/>
          <a:chExt cx="517" cy="77"/>
        </a:xfrm>
        <a:solidFill>
          <a:srgbClr val="FFFFFF"/>
        </a:solidFill>
      </xdr:grpSpPr>
      <xdr:sp>
        <xdr:nvSpPr>
          <xdr:cNvPr id="11" name="Text Box 1"/>
          <xdr:cNvSpPr txBox="1">
            <a:spLocks noChangeArrowheads="1"/>
          </xdr:cNvSpPr>
        </xdr:nvSpPr>
        <xdr:spPr>
          <a:xfrm>
            <a:off x="-422" y="167"/>
            <a:ext cx="102" cy="44"/>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2"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171450</xdr:colOff>
      <xdr:row>7</xdr:row>
      <xdr:rowOff>257175</xdr:rowOff>
    </xdr:from>
    <xdr:to>
      <xdr:col>2</xdr:col>
      <xdr:colOff>142875</xdr:colOff>
      <xdr:row>8</xdr:row>
      <xdr:rowOff>0</xdr:rowOff>
    </xdr:to>
    <xdr:grpSp>
      <xdr:nvGrpSpPr>
        <xdr:cNvPr id="13" name="Group 8"/>
        <xdr:cNvGrpSpPr>
          <a:grpSpLocks/>
        </xdr:cNvGrpSpPr>
      </xdr:nvGrpSpPr>
      <xdr:grpSpPr>
        <a:xfrm>
          <a:off x="514350" y="3457575"/>
          <a:ext cx="1514475" cy="352425"/>
          <a:chOff x="84" y="245"/>
          <a:chExt cx="76" cy="41"/>
        </a:xfrm>
        <a:solidFill>
          <a:srgbClr val="FFFFFF"/>
        </a:solidFill>
      </xdr:grpSpPr>
      <xdr:sp>
        <xdr:nvSpPr>
          <xdr:cNvPr id="14" name="Text Box 5"/>
          <xdr:cNvSpPr txBox="1">
            <a:spLocks noChangeArrowheads="1"/>
          </xdr:cNvSpPr>
        </xdr:nvSpPr>
        <xdr:spPr>
          <a:xfrm>
            <a:off x="89" y="245"/>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5" name="AutoShape 6"/>
          <xdr:cNvSpPr>
            <a:spLocks/>
          </xdr:cNvSpPr>
        </xdr:nvSpPr>
        <xdr:spPr>
          <a:xfrm>
            <a:off x="84" y="248"/>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7</xdr:row>
      <xdr:rowOff>47625</xdr:rowOff>
    </xdr:from>
    <xdr:to>
      <xdr:col>1</xdr:col>
      <xdr:colOff>733425</xdr:colOff>
      <xdr:row>7</xdr:row>
      <xdr:rowOff>257175</xdr:rowOff>
    </xdr:to>
    <xdr:sp>
      <xdr:nvSpPr>
        <xdr:cNvPr id="16" name="Text Box 9"/>
        <xdr:cNvSpPr txBox="1">
          <a:spLocks noChangeArrowheads="1"/>
        </xdr:cNvSpPr>
      </xdr:nvSpPr>
      <xdr:spPr>
        <a:xfrm>
          <a:off x="390525" y="3248025"/>
          <a:ext cx="6858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47625</xdr:colOff>
      <xdr:row>5</xdr:row>
      <xdr:rowOff>676275</xdr:rowOff>
    </xdr:from>
    <xdr:to>
      <xdr:col>2</xdr:col>
      <xdr:colOff>247650</xdr:colOff>
      <xdr:row>6</xdr:row>
      <xdr:rowOff>438150</xdr:rowOff>
    </xdr:to>
    <xdr:sp>
      <xdr:nvSpPr>
        <xdr:cNvPr id="17" name="Text Box 10"/>
        <xdr:cNvSpPr txBox="1">
          <a:spLocks noChangeArrowheads="1"/>
        </xdr:cNvSpPr>
      </xdr:nvSpPr>
      <xdr:spPr>
        <a:xfrm>
          <a:off x="390525" y="2143125"/>
          <a:ext cx="174307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5</xdr:col>
      <xdr:colOff>47625</xdr:colOff>
      <xdr:row>6</xdr:row>
      <xdr:rowOff>219075</xdr:rowOff>
    </xdr:from>
    <xdr:to>
      <xdr:col>5</xdr:col>
      <xdr:colOff>1095375</xdr:colOff>
      <xdr:row>6</xdr:row>
      <xdr:rowOff>723900</xdr:rowOff>
    </xdr:to>
    <xdr:sp>
      <xdr:nvSpPr>
        <xdr:cNvPr id="18" name="AutoShape 11"/>
        <xdr:cNvSpPr>
          <a:spLocks/>
        </xdr:cNvSpPr>
      </xdr:nvSpPr>
      <xdr:spPr>
        <a:xfrm>
          <a:off x="4743450" y="2524125"/>
          <a:ext cx="1047750" cy="504825"/>
        </a:xfrm>
        <a:prstGeom prst="bracketPair">
          <a:avLst>
            <a:gd name="adj" fmla="val -3809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9" name="Line 12"/>
        <xdr:cNvSpPr>
          <a:spLocks/>
        </xdr:cNvSpPr>
      </xdr:nvSpPr>
      <xdr:spPr>
        <a:xfrm>
          <a:off x="4352925" y="2305050"/>
          <a:ext cx="1466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6</xdr:row>
      <xdr:rowOff>361950</xdr:rowOff>
    </xdr:from>
    <xdr:to>
      <xdr:col>1</xdr:col>
      <xdr:colOff>228600</xdr:colOff>
      <xdr:row>6</xdr:row>
      <xdr:rowOff>800100</xdr:rowOff>
    </xdr:to>
    <xdr:sp>
      <xdr:nvSpPr>
        <xdr:cNvPr id="20" name="AutoShape 13"/>
        <xdr:cNvSpPr>
          <a:spLocks/>
        </xdr:cNvSpPr>
      </xdr:nvSpPr>
      <xdr:spPr>
        <a:xfrm>
          <a:off x="523875" y="2667000"/>
          <a:ext cx="47625" cy="438150"/>
        </a:xfrm>
        <a:prstGeom prst="lef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xdr:row>
      <xdr:rowOff>523875</xdr:rowOff>
    </xdr:from>
    <xdr:to>
      <xdr:col>10</xdr:col>
      <xdr:colOff>381000</xdr:colOff>
      <xdr:row>6</xdr:row>
      <xdr:rowOff>219075</xdr:rowOff>
    </xdr:to>
    <xdr:grpSp>
      <xdr:nvGrpSpPr>
        <xdr:cNvPr id="21" name="Group 3"/>
        <xdr:cNvGrpSpPr>
          <a:grpSpLocks/>
        </xdr:cNvGrpSpPr>
      </xdr:nvGrpSpPr>
      <xdr:grpSpPr>
        <a:xfrm>
          <a:off x="581025" y="1266825"/>
          <a:ext cx="8334375" cy="1257300"/>
          <a:chOff x="-383" y="134"/>
          <a:chExt cx="478" cy="102"/>
        </a:xfrm>
        <a:solidFill>
          <a:srgbClr val="FFFFFF"/>
        </a:solidFill>
      </xdr:grpSpPr>
      <xdr:sp>
        <xdr:nvSpPr>
          <xdr:cNvPr id="22" name="Text Box 1"/>
          <xdr:cNvSpPr txBox="1">
            <a:spLocks noChangeArrowheads="1"/>
          </xdr:cNvSpPr>
        </xdr:nvSpPr>
        <xdr:spPr>
          <a:xfrm>
            <a:off x="-383" y="171"/>
            <a:ext cx="102" cy="6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sp>
        <xdr:nvSpPr>
          <xdr:cNvPr id="23" name="AutoShape 2"/>
          <xdr:cNvSpPr>
            <a:spLocks/>
          </xdr:cNvSpPr>
        </xdr:nvSpPr>
        <xdr:spPr>
          <a:xfrm>
            <a:off x="91" y="134"/>
            <a:ext cx="4" cy="44"/>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180975</xdr:colOff>
      <xdr:row>5</xdr:row>
      <xdr:rowOff>257175</xdr:rowOff>
    </xdr:from>
    <xdr:to>
      <xdr:col>1</xdr:col>
      <xdr:colOff>228600</xdr:colOff>
      <xdr:row>6</xdr:row>
      <xdr:rowOff>85725</xdr:rowOff>
    </xdr:to>
    <xdr:sp>
      <xdr:nvSpPr>
        <xdr:cNvPr id="24" name="AutoShape 13"/>
        <xdr:cNvSpPr>
          <a:spLocks/>
        </xdr:cNvSpPr>
      </xdr:nvSpPr>
      <xdr:spPr>
        <a:xfrm>
          <a:off x="523875" y="1724025"/>
          <a:ext cx="47625" cy="666750"/>
        </a:xfrm>
        <a:prstGeom prst="leftBracket">
          <a:avLst>
            <a:gd name="adj" fmla="val -2227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2028825</xdr:colOff>
      <xdr:row>7</xdr:row>
      <xdr:rowOff>561975</xdr:rowOff>
    </xdr:from>
    <xdr:to>
      <xdr:col>5</xdr:col>
      <xdr:colOff>1114425</xdr:colOff>
      <xdr:row>8</xdr:row>
      <xdr:rowOff>219075</xdr:rowOff>
    </xdr:to>
    <xdr:sp>
      <xdr:nvSpPr>
        <xdr:cNvPr id="25" name="テキスト ボックス 25"/>
        <xdr:cNvSpPr txBox="1">
          <a:spLocks noChangeArrowheads="1"/>
        </xdr:cNvSpPr>
      </xdr:nvSpPr>
      <xdr:spPr>
        <a:xfrm>
          <a:off x="4286250" y="3762375"/>
          <a:ext cx="152400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（経口生ワクチン）</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3</xdr:col>
      <xdr:colOff>2038350</xdr:colOff>
      <xdr:row>8</xdr:row>
      <xdr:rowOff>590550</xdr:rowOff>
    </xdr:from>
    <xdr:to>
      <xdr:col>6</xdr:col>
      <xdr:colOff>9525</xdr:colOff>
      <xdr:row>9</xdr:row>
      <xdr:rowOff>219075</xdr:rowOff>
    </xdr:to>
    <xdr:sp>
      <xdr:nvSpPr>
        <xdr:cNvPr id="26" name="テキスト ボックス 26"/>
        <xdr:cNvSpPr txBox="1">
          <a:spLocks noChangeArrowheads="1"/>
        </xdr:cNvSpPr>
      </xdr:nvSpPr>
      <xdr:spPr>
        <a:xfrm>
          <a:off x="4295775" y="4400550"/>
          <a:ext cx="153352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（不活化ワクチン）</a:t>
          </a:r>
          <a:r>
            <a:rPr lang="en-US" cap="none" sz="1000" b="0" i="0" u="none" baseline="0">
              <a:solidFill>
                <a:srgbClr val="000000"/>
              </a:solidFill>
              <a:latin typeface="ＭＳ Ｐ明朝"/>
              <a:ea typeface="ＭＳ Ｐ明朝"/>
              <a:cs typeface="ＭＳ Ｐ明朝"/>
            </a:rPr>
            <a:t>※2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190500</xdr:colOff>
      <xdr:row>9</xdr:row>
      <xdr:rowOff>600075</xdr:rowOff>
    </xdr:from>
    <xdr:to>
      <xdr:col>5</xdr:col>
      <xdr:colOff>952500</xdr:colOff>
      <xdr:row>9</xdr:row>
      <xdr:rowOff>895350</xdr:rowOff>
    </xdr:to>
    <xdr:sp>
      <xdr:nvSpPr>
        <xdr:cNvPr id="27" name="AutoShape 11"/>
        <xdr:cNvSpPr>
          <a:spLocks/>
        </xdr:cNvSpPr>
      </xdr:nvSpPr>
      <xdr:spPr>
        <a:xfrm>
          <a:off x="4543425" y="5048250"/>
          <a:ext cx="1104900" cy="295275"/>
        </a:xfrm>
        <a:prstGeom prst="bracketPair">
          <a:avLst>
            <a:gd name="adj" fmla="val -3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723900</xdr:colOff>
      <xdr:row>2</xdr:row>
      <xdr:rowOff>0</xdr:rowOff>
    </xdr:from>
    <xdr:to>
      <xdr:col>7</xdr:col>
      <xdr:colOff>723900</xdr:colOff>
      <xdr:row>15</xdr:row>
      <xdr:rowOff>0</xdr:rowOff>
    </xdr:to>
    <xdr:sp>
      <xdr:nvSpPr>
        <xdr:cNvPr id="1" name="Line 1"/>
        <xdr:cNvSpPr>
          <a:spLocks/>
        </xdr:cNvSpPr>
      </xdr:nvSpPr>
      <xdr:spPr>
        <a:xfrm>
          <a:off x="5857875" y="409575"/>
          <a:ext cx="0" cy="3238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xdr:row>
      <xdr:rowOff>0</xdr:rowOff>
    </xdr:from>
    <xdr:to>
      <xdr:col>8</xdr:col>
      <xdr:colOff>9525</xdr:colOff>
      <xdr:row>15</xdr:row>
      <xdr:rowOff>0</xdr:rowOff>
    </xdr:to>
    <xdr:sp>
      <xdr:nvSpPr>
        <xdr:cNvPr id="2" name="Line 2"/>
        <xdr:cNvSpPr>
          <a:spLocks/>
        </xdr:cNvSpPr>
      </xdr:nvSpPr>
      <xdr:spPr>
        <a:xfrm>
          <a:off x="5876925" y="409575"/>
          <a:ext cx="0" cy="3238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71475"/>
        </a:xfrm>
        <a:prstGeom prst="leftBrace">
          <a:avLst>
            <a:gd name="adj" fmla="val -356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838950"/>
          <a:ext cx="76200" cy="733425"/>
        </a:xfrm>
        <a:prstGeom prst="leftBrace">
          <a:avLst>
            <a:gd name="adj" fmla="val 3020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657975"/>
          <a:ext cx="66675" cy="390525"/>
        </a:xfrm>
        <a:prstGeom prst="leftBrace">
          <a:avLst>
            <a:gd name="adj" fmla="val -28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391400"/>
          <a:ext cx="66675" cy="361950"/>
        </a:xfrm>
        <a:prstGeom prst="leftBrace">
          <a:avLst>
            <a:gd name="adj" fmla="val -476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8115300"/>
          <a:ext cx="57150" cy="352425"/>
        </a:xfrm>
        <a:prstGeom prst="leftBrace">
          <a:avLst>
            <a:gd name="adj" fmla="val -2716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38475"/>
          <a:ext cx="85725" cy="3228975"/>
        </a:xfrm>
        <a:prstGeom prst="leftBrace">
          <a:avLst>
            <a:gd name="adj1" fmla="val -43495"/>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gd name="adj" fmla="val -2222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gd name="adj" fmla="val -1041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gd name="adj" fmla="val -208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gd name="adj" fmla="val -2222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3643"/>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0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gd name="adj" fmla="val -2222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gd name="adj" fmla="val -208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gd name="adj" fmla="val -166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3643"/>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392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gd name="adj" fmla="val -183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gd name="adj" fmla="val -2222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gd name="adj" fmla="val -1041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gd name="adj" fmla="val -208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gd name="adj" fmla="val -166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3643"/>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3872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gd name="adj" fmla="val -2222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gd name="adj" fmla="val -1041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gd name="adj" fmla="val -208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gd name="adj" fmla="val -166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3643"/>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3925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133350</xdr:rowOff>
    </xdr:from>
    <xdr:to>
      <xdr:col>1</xdr:col>
      <xdr:colOff>1352550</xdr:colOff>
      <xdr:row>19</xdr:row>
      <xdr:rowOff>266700</xdr:rowOff>
    </xdr:to>
    <xdr:sp>
      <xdr:nvSpPr>
        <xdr:cNvPr id="1" name="WordArt 1"/>
        <xdr:cNvSpPr>
          <a:spLocks/>
        </xdr:cNvSpPr>
      </xdr:nvSpPr>
      <xdr:spPr>
        <a:xfrm>
          <a:off x="228600" y="6715125"/>
          <a:ext cx="1314450" cy="13335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Ｐ明朝"/>
              <a:cs typeface="ＭＳ Ｐ明朝"/>
            </a:rPr>
            <a:t>ヘルシー定食・健康フェアー等</a:t>
          </a:r>
        </a:p>
      </xdr:txBody>
    </xdr:sp>
    <xdr:clientData/>
  </xdr:twoCellAnchor>
  <xdr:twoCellAnchor>
    <xdr:from>
      <xdr:col>1</xdr:col>
      <xdr:colOff>38100</xdr:colOff>
      <xdr:row>19</xdr:row>
      <xdr:rowOff>133350</xdr:rowOff>
    </xdr:from>
    <xdr:to>
      <xdr:col>1</xdr:col>
      <xdr:colOff>1352550</xdr:colOff>
      <xdr:row>19</xdr:row>
      <xdr:rowOff>266700</xdr:rowOff>
    </xdr:to>
    <xdr:sp>
      <xdr:nvSpPr>
        <xdr:cNvPr id="2" name="WordArt 4"/>
        <xdr:cNvSpPr>
          <a:spLocks/>
        </xdr:cNvSpPr>
      </xdr:nvSpPr>
      <xdr:spPr>
        <a:xfrm>
          <a:off x="228600" y="6715125"/>
          <a:ext cx="1314450" cy="13335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Ｐ明朝"/>
              <a:cs typeface="ＭＳ Ｐ明朝"/>
            </a:rPr>
            <a:t>ヘルシー定食・健康フェアー等</a:t>
          </a:r>
        </a:p>
      </xdr:txBody>
    </xdr:sp>
    <xdr:clientData/>
  </xdr:twoCellAnchor>
  <xdr:twoCellAnchor>
    <xdr:from>
      <xdr:col>1</xdr:col>
      <xdr:colOff>38100</xdr:colOff>
      <xdr:row>19</xdr:row>
      <xdr:rowOff>133350</xdr:rowOff>
    </xdr:from>
    <xdr:to>
      <xdr:col>1</xdr:col>
      <xdr:colOff>1352550</xdr:colOff>
      <xdr:row>19</xdr:row>
      <xdr:rowOff>266700</xdr:rowOff>
    </xdr:to>
    <xdr:sp>
      <xdr:nvSpPr>
        <xdr:cNvPr id="3" name="WordArt 1"/>
        <xdr:cNvSpPr>
          <a:spLocks/>
        </xdr:cNvSpPr>
      </xdr:nvSpPr>
      <xdr:spPr>
        <a:xfrm>
          <a:off x="228600" y="6715125"/>
          <a:ext cx="1314450" cy="13335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Ｐ明朝"/>
              <a:cs typeface="ＭＳ Ｐ明朝"/>
            </a:rPr>
            <a:t>ヘルシー定食・健康フェアー等</a:t>
          </a:r>
        </a:p>
      </xdr:txBody>
    </xdr:sp>
    <xdr:clientData/>
  </xdr:twoCellAnchor>
  <xdr:twoCellAnchor>
    <xdr:from>
      <xdr:col>1</xdr:col>
      <xdr:colOff>38100</xdr:colOff>
      <xdr:row>19</xdr:row>
      <xdr:rowOff>133350</xdr:rowOff>
    </xdr:from>
    <xdr:to>
      <xdr:col>1</xdr:col>
      <xdr:colOff>1352550</xdr:colOff>
      <xdr:row>19</xdr:row>
      <xdr:rowOff>266700</xdr:rowOff>
    </xdr:to>
    <xdr:sp>
      <xdr:nvSpPr>
        <xdr:cNvPr id="4" name="WordArt 4"/>
        <xdr:cNvSpPr>
          <a:spLocks/>
        </xdr:cNvSpPr>
      </xdr:nvSpPr>
      <xdr:spPr>
        <a:xfrm>
          <a:off x="228600" y="6715125"/>
          <a:ext cx="1314450" cy="133350"/>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Ｐ明朝"/>
              <a:cs typeface="ＭＳ Ｐ明朝"/>
            </a:rPr>
            <a:t>ヘルシー定食・健康フェアー等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17</xdr:row>
      <xdr:rowOff>0</xdr:rowOff>
    </xdr:to>
    <xdr:sp>
      <xdr:nvSpPr>
        <xdr:cNvPr id="1" name="Line 139"/>
        <xdr:cNvSpPr>
          <a:spLocks/>
        </xdr:cNvSpPr>
      </xdr:nvSpPr>
      <xdr:spPr>
        <a:xfrm>
          <a:off x="1285875" y="485775"/>
          <a:ext cx="0" cy="393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17</xdr:row>
      <xdr:rowOff>0</xdr:rowOff>
    </xdr:to>
    <xdr:sp>
      <xdr:nvSpPr>
        <xdr:cNvPr id="2" name="Line 141"/>
        <xdr:cNvSpPr>
          <a:spLocks/>
        </xdr:cNvSpPr>
      </xdr:nvSpPr>
      <xdr:spPr>
        <a:xfrm>
          <a:off x="1304925" y="485775"/>
          <a:ext cx="0" cy="3933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95250</xdr:rowOff>
    </xdr:from>
    <xdr:to>
      <xdr:col>0</xdr:col>
      <xdr:colOff>476250</xdr:colOff>
      <xdr:row>5</xdr:row>
      <xdr:rowOff>219075</xdr:rowOff>
    </xdr:to>
    <xdr:sp>
      <xdr:nvSpPr>
        <xdr:cNvPr id="1" name="AutoShape 1"/>
        <xdr:cNvSpPr>
          <a:spLocks/>
        </xdr:cNvSpPr>
      </xdr:nvSpPr>
      <xdr:spPr>
        <a:xfrm>
          <a:off x="409575" y="1057275"/>
          <a:ext cx="66675" cy="390525"/>
        </a:xfrm>
        <a:prstGeom prst="leftBrace">
          <a:avLst>
            <a:gd name="adj" fmla="val -3686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257175</xdr:rowOff>
    </xdr:from>
    <xdr:to>
      <xdr:col>14</xdr:col>
      <xdr:colOff>0</xdr:colOff>
      <xdr:row>10</xdr:row>
      <xdr:rowOff>257175</xdr:rowOff>
    </xdr:to>
    <xdr:sp>
      <xdr:nvSpPr>
        <xdr:cNvPr id="2" name="Line 3"/>
        <xdr:cNvSpPr>
          <a:spLocks/>
        </xdr:cNvSpPr>
      </xdr:nvSpPr>
      <xdr:spPr>
        <a:xfrm>
          <a:off x="0" y="2819400"/>
          <a:ext cx="7486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3" name="Line 4"/>
        <xdr:cNvSpPr>
          <a:spLocks/>
        </xdr:cNvSpPr>
      </xdr:nvSpPr>
      <xdr:spPr>
        <a:xfrm>
          <a:off x="0" y="2838450"/>
          <a:ext cx="7486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4</xdr:row>
      <xdr:rowOff>95250</xdr:rowOff>
    </xdr:from>
    <xdr:to>
      <xdr:col>0</xdr:col>
      <xdr:colOff>476250</xdr:colOff>
      <xdr:row>5</xdr:row>
      <xdr:rowOff>219075</xdr:rowOff>
    </xdr:to>
    <xdr:sp>
      <xdr:nvSpPr>
        <xdr:cNvPr id="4" name="AutoShape 5"/>
        <xdr:cNvSpPr>
          <a:spLocks/>
        </xdr:cNvSpPr>
      </xdr:nvSpPr>
      <xdr:spPr>
        <a:xfrm>
          <a:off x="409575" y="1057275"/>
          <a:ext cx="66675" cy="390525"/>
        </a:xfrm>
        <a:prstGeom prst="leftBrace">
          <a:avLst>
            <a:gd name="adj" fmla="val -3686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257175</xdr:rowOff>
    </xdr:from>
    <xdr:to>
      <xdr:col>14</xdr:col>
      <xdr:colOff>0</xdr:colOff>
      <xdr:row>10</xdr:row>
      <xdr:rowOff>257175</xdr:rowOff>
    </xdr:to>
    <xdr:sp>
      <xdr:nvSpPr>
        <xdr:cNvPr id="5" name="Line 6"/>
        <xdr:cNvSpPr>
          <a:spLocks/>
        </xdr:cNvSpPr>
      </xdr:nvSpPr>
      <xdr:spPr>
        <a:xfrm>
          <a:off x="0" y="2819400"/>
          <a:ext cx="7486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9525</xdr:rowOff>
    </xdr:from>
    <xdr:to>
      <xdr:col>14</xdr:col>
      <xdr:colOff>0</xdr:colOff>
      <xdr:row>11</xdr:row>
      <xdr:rowOff>9525</xdr:rowOff>
    </xdr:to>
    <xdr:sp>
      <xdr:nvSpPr>
        <xdr:cNvPr id="6" name="Line 7"/>
        <xdr:cNvSpPr>
          <a:spLocks/>
        </xdr:cNvSpPr>
      </xdr:nvSpPr>
      <xdr:spPr>
        <a:xfrm>
          <a:off x="0" y="2838450"/>
          <a:ext cx="74866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171450</xdr:rowOff>
    </xdr:from>
    <xdr:to>
      <xdr:col>1</xdr:col>
      <xdr:colOff>0</xdr:colOff>
      <xdr:row>5</xdr:row>
      <xdr:rowOff>304800</xdr:rowOff>
    </xdr:to>
    <xdr:sp>
      <xdr:nvSpPr>
        <xdr:cNvPr id="1" name="AutoShape 1"/>
        <xdr:cNvSpPr>
          <a:spLocks/>
        </xdr:cNvSpPr>
      </xdr:nvSpPr>
      <xdr:spPr>
        <a:xfrm>
          <a:off x="247650" y="1457325"/>
          <a:ext cx="57150" cy="571500"/>
        </a:xfrm>
        <a:prstGeom prst="leftBrace">
          <a:avLst>
            <a:gd name="adj" fmla="val 333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2" name="Line 2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3" name="Line 2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4" name="Line 3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5" name="Line 3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6" name="AutoShape 36"/>
        <xdr:cNvSpPr>
          <a:spLocks/>
        </xdr:cNvSpPr>
      </xdr:nvSpPr>
      <xdr:spPr>
        <a:xfrm>
          <a:off x="247650" y="1457325"/>
          <a:ext cx="57150" cy="571500"/>
        </a:xfrm>
        <a:prstGeom prst="leftBrace">
          <a:avLst>
            <a:gd name="adj" fmla="val 333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7" name="Line 3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8" name="Line 3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9" name="Line 3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0" name="AutoShape 41"/>
        <xdr:cNvSpPr>
          <a:spLocks/>
        </xdr:cNvSpPr>
      </xdr:nvSpPr>
      <xdr:spPr>
        <a:xfrm>
          <a:off x="247650" y="1457325"/>
          <a:ext cx="57150" cy="571500"/>
        </a:xfrm>
        <a:prstGeom prst="leftBrace">
          <a:avLst>
            <a:gd name="adj" fmla="val 333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1" name="Line 42"/>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2" name="Line 43"/>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3" name="Line 44"/>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9525</xdr:rowOff>
    </xdr:from>
    <xdr:to>
      <xdr:col>13</xdr:col>
      <xdr:colOff>847725</xdr:colOff>
      <xdr:row>10</xdr:row>
      <xdr:rowOff>9525</xdr:rowOff>
    </xdr:to>
    <xdr:sp>
      <xdr:nvSpPr>
        <xdr:cNvPr id="14" name="Line 45"/>
        <xdr:cNvSpPr>
          <a:spLocks/>
        </xdr:cNvSpPr>
      </xdr:nvSpPr>
      <xdr:spPr>
        <a:xfrm>
          <a:off x="6543675" y="392430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171450</xdr:rowOff>
    </xdr:from>
    <xdr:to>
      <xdr:col>1</xdr:col>
      <xdr:colOff>0</xdr:colOff>
      <xdr:row>5</xdr:row>
      <xdr:rowOff>304800</xdr:rowOff>
    </xdr:to>
    <xdr:sp>
      <xdr:nvSpPr>
        <xdr:cNvPr id="15" name="AutoShape 46"/>
        <xdr:cNvSpPr>
          <a:spLocks/>
        </xdr:cNvSpPr>
      </xdr:nvSpPr>
      <xdr:spPr>
        <a:xfrm>
          <a:off x="247650" y="1457325"/>
          <a:ext cx="57150" cy="571500"/>
        </a:xfrm>
        <a:prstGeom prst="leftBrace">
          <a:avLst>
            <a:gd name="adj" fmla="val 3333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428625</xdr:rowOff>
    </xdr:from>
    <xdr:to>
      <xdr:col>8</xdr:col>
      <xdr:colOff>0</xdr:colOff>
      <xdr:row>9</xdr:row>
      <xdr:rowOff>428625</xdr:rowOff>
    </xdr:to>
    <xdr:sp>
      <xdr:nvSpPr>
        <xdr:cNvPr id="16" name="Line 47"/>
        <xdr:cNvSpPr>
          <a:spLocks/>
        </xdr:cNvSpPr>
      </xdr:nvSpPr>
      <xdr:spPr>
        <a:xfrm>
          <a:off x="0" y="390525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8</xdr:col>
      <xdr:colOff>0</xdr:colOff>
      <xdr:row>10</xdr:row>
      <xdr:rowOff>9525</xdr:rowOff>
    </xdr:to>
    <xdr:sp>
      <xdr:nvSpPr>
        <xdr:cNvPr id="17" name="Line 48"/>
        <xdr:cNvSpPr>
          <a:spLocks/>
        </xdr:cNvSpPr>
      </xdr:nvSpPr>
      <xdr:spPr>
        <a:xfrm>
          <a:off x="0" y="3924300"/>
          <a:ext cx="65341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9</xdr:row>
      <xdr:rowOff>428625</xdr:rowOff>
    </xdr:from>
    <xdr:to>
      <xdr:col>13</xdr:col>
      <xdr:colOff>847725</xdr:colOff>
      <xdr:row>9</xdr:row>
      <xdr:rowOff>428625</xdr:rowOff>
    </xdr:to>
    <xdr:sp>
      <xdr:nvSpPr>
        <xdr:cNvPr id="18" name="Line 49"/>
        <xdr:cNvSpPr>
          <a:spLocks/>
        </xdr:cNvSpPr>
      </xdr:nvSpPr>
      <xdr:spPr>
        <a:xfrm>
          <a:off x="6543675" y="3905250"/>
          <a:ext cx="5076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3</xdr:row>
      <xdr:rowOff>0</xdr:rowOff>
    </xdr:from>
    <xdr:to>
      <xdr:col>8</xdr:col>
      <xdr:colOff>647700</xdr:colOff>
      <xdr:row>7</xdr:row>
      <xdr:rowOff>0</xdr:rowOff>
    </xdr:to>
    <xdr:sp>
      <xdr:nvSpPr>
        <xdr:cNvPr id="1" name="Line 1"/>
        <xdr:cNvSpPr>
          <a:spLocks/>
        </xdr:cNvSpPr>
      </xdr:nvSpPr>
      <xdr:spPr>
        <a:xfrm>
          <a:off x="592455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9</xdr:col>
      <xdr:colOff>9525</xdr:colOff>
      <xdr:row>7</xdr:row>
      <xdr:rowOff>0</xdr:rowOff>
    </xdr:to>
    <xdr:sp>
      <xdr:nvSpPr>
        <xdr:cNvPr id="2" name="Line 2"/>
        <xdr:cNvSpPr>
          <a:spLocks/>
        </xdr:cNvSpPr>
      </xdr:nvSpPr>
      <xdr:spPr>
        <a:xfrm>
          <a:off x="594360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11</xdr:row>
      <xdr:rowOff>0</xdr:rowOff>
    </xdr:from>
    <xdr:to>
      <xdr:col>8</xdr:col>
      <xdr:colOff>647700</xdr:colOff>
      <xdr:row>15</xdr:row>
      <xdr:rowOff>0</xdr:rowOff>
    </xdr:to>
    <xdr:sp>
      <xdr:nvSpPr>
        <xdr:cNvPr id="3" name="Line 3"/>
        <xdr:cNvSpPr>
          <a:spLocks/>
        </xdr:cNvSpPr>
      </xdr:nvSpPr>
      <xdr:spPr>
        <a:xfrm>
          <a:off x="592455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9</xdr:col>
      <xdr:colOff>9525</xdr:colOff>
      <xdr:row>15</xdr:row>
      <xdr:rowOff>0</xdr:rowOff>
    </xdr:to>
    <xdr:sp>
      <xdr:nvSpPr>
        <xdr:cNvPr id="4" name="Line 4"/>
        <xdr:cNvSpPr>
          <a:spLocks/>
        </xdr:cNvSpPr>
      </xdr:nvSpPr>
      <xdr:spPr>
        <a:xfrm>
          <a:off x="594360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3</xdr:row>
      <xdr:rowOff>0</xdr:rowOff>
    </xdr:from>
    <xdr:to>
      <xdr:col>8</xdr:col>
      <xdr:colOff>647700</xdr:colOff>
      <xdr:row>7</xdr:row>
      <xdr:rowOff>0</xdr:rowOff>
    </xdr:to>
    <xdr:sp>
      <xdr:nvSpPr>
        <xdr:cNvPr id="5" name="Line 5"/>
        <xdr:cNvSpPr>
          <a:spLocks/>
        </xdr:cNvSpPr>
      </xdr:nvSpPr>
      <xdr:spPr>
        <a:xfrm>
          <a:off x="592455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9</xdr:col>
      <xdr:colOff>9525</xdr:colOff>
      <xdr:row>7</xdr:row>
      <xdr:rowOff>0</xdr:rowOff>
    </xdr:to>
    <xdr:sp>
      <xdr:nvSpPr>
        <xdr:cNvPr id="6" name="Line 6"/>
        <xdr:cNvSpPr>
          <a:spLocks/>
        </xdr:cNvSpPr>
      </xdr:nvSpPr>
      <xdr:spPr>
        <a:xfrm>
          <a:off x="594360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11</xdr:row>
      <xdr:rowOff>0</xdr:rowOff>
    </xdr:from>
    <xdr:to>
      <xdr:col>8</xdr:col>
      <xdr:colOff>647700</xdr:colOff>
      <xdr:row>15</xdr:row>
      <xdr:rowOff>0</xdr:rowOff>
    </xdr:to>
    <xdr:sp>
      <xdr:nvSpPr>
        <xdr:cNvPr id="7" name="Line 7"/>
        <xdr:cNvSpPr>
          <a:spLocks/>
        </xdr:cNvSpPr>
      </xdr:nvSpPr>
      <xdr:spPr>
        <a:xfrm>
          <a:off x="592455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9</xdr:col>
      <xdr:colOff>9525</xdr:colOff>
      <xdr:row>15</xdr:row>
      <xdr:rowOff>0</xdr:rowOff>
    </xdr:to>
    <xdr:sp>
      <xdr:nvSpPr>
        <xdr:cNvPr id="8" name="Line 8"/>
        <xdr:cNvSpPr>
          <a:spLocks/>
        </xdr:cNvSpPr>
      </xdr:nvSpPr>
      <xdr:spPr>
        <a:xfrm>
          <a:off x="594360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3</xdr:row>
      <xdr:rowOff>0</xdr:rowOff>
    </xdr:from>
    <xdr:to>
      <xdr:col>8</xdr:col>
      <xdr:colOff>647700</xdr:colOff>
      <xdr:row>7</xdr:row>
      <xdr:rowOff>0</xdr:rowOff>
    </xdr:to>
    <xdr:sp>
      <xdr:nvSpPr>
        <xdr:cNvPr id="9" name="Line 9"/>
        <xdr:cNvSpPr>
          <a:spLocks/>
        </xdr:cNvSpPr>
      </xdr:nvSpPr>
      <xdr:spPr>
        <a:xfrm>
          <a:off x="592455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9</xdr:col>
      <xdr:colOff>9525</xdr:colOff>
      <xdr:row>7</xdr:row>
      <xdr:rowOff>0</xdr:rowOff>
    </xdr:to>
    <xdr:sp>
      <xdr:nvSpPr>
        <xdr:cNvPr id="10" name="Line 10"/>
        <xdr:cNvSpPr>
          <a:spLocks/>
        </xdr:cNvSpPr>
      </xdr:nvSpPr>
      <xdr:spPr>
        <a:xfrm>
          <a:off x="594360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3</xdr:row>
      <xdr:rowOff>0</xdr:rowOff>
    </xdr:from>
    <xdr:to>
      <xdr:col>8</xdr:col>
      <xdr:colOff>647700</xdr:colOff>
      <xdr:row>7</xdr:row>
      <xdr:rowOff>0</xdr:rowOff>
    </xdr:to>
    <xdr:sp>
      <xdr:nvSpPr>
        <xdr:cNvPr id="11" name="Line 11"/>
        <xdr:cNvSpPr>
          <a:spLocks/>
        </xdr:cNvSpPr>
      </xdr:nvSpPr>
      <xdr:spPr>
        <a:xfrm>
          <a:off x="592455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xdr:row>
      <xdr:rowOff>0</xdr:rowOff>
    </xdr:from>
    <xdr:to>
      <xdr:col>9</xdr:col>
      <xdr:colOff>9525</xdr:colOff>
      <xdr:row>7</xdr:row>
      <xdr:rowOff>0</xdr:rowOff>
    </xdr:to>
    <xdr:sp>
      <xdr:nvSpPr>
        <xdr:cNvPr id="12" name="Line 12"/>
        <xdr:cNvSpPr>
          <a:spLocks/>
        </xdr:cNvSpPr>
      </xdr:nvSpPr>
      <xdr:spPr>
        <a:xfrm>
          <a:off x="5943600" y="647700"/>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11</xdr:row>
      <xdr:rowOff>0</xdr:rowOff>
    </xdr:from>
    <xdr:to>
      <xdr:col>8</xdr:col>
      <xdr:colOff>647700</xdr:colOff>
      <xdr:row>15</xdr:row>
      <xdr:rowOff>0</xdr:rowOff>
    </xdr:to>
    <xdr:sp>
      <xdr:nvSpPr>
        <xdr:cNvPr id="13" name="Line 13"/>
        <xdr:cNvSpPr>
          <a:spLocks/>
        </xdr:cNvSpPr>
      </xdr:nvSpPr>
      <xdr:spPr>
        <a:xfrm>
          <a:off x="592455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9</xdr:col>
      <xdr:colOff>9525</xdr:colOff>
      <xdr:row>15</xdr:row>
      <xdr:rowOff>0</xdr:rowOff>
    </xdr:to>
    <xdr:sp>
      <xdr:nvSpPr>
        <xdr:cNvPr id="14" name="Line 14"/>
        <xdr:cNvSpPr>
          <a:spLocks/>
        </xdr:cNvSpPr>
      </xdr:nvSpPr>
      <xdr:spPr>
        <a:xfrm>
          <a:off x="594360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11</xdr:row>
      <xdr:rowOff>0</xdr:rowOff>
    </xdr:from>
    <xdr:to>
      <xdr:col>8</xdr:col>
      <xdr:colOff>647700</xdr:colOff>
      <xdr:row>15</xdr:row>
      <xdr:rowOff>0</xdr:rowOff>
    </xdr:to>
    <xdr:sp>
      <xdr:nvSpPr>
        <xdr:cNvPr id="15" name="Line 15"/>
        <xdr:cNvSpPr>
          <a:spLocks/>
        </xdr:cNvSpPr>
      </xdr:nvSpPr>
      <xdr:spPr>
        <a:xfrm>
          <a:off x="592455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11</xdr:row>
      <xdr:rowOff>0</xdr:rowOff>
    </xdr:from>
    <xdr:to>
      <xdr:col>9</xdr:col>
      <xdr:colOff>9525</xdr:colOff>
      <xdr:row>15</xdr:row>
      <xdr:rowOff>0</xdr:rowOff>
    </xdr:to>
    <xdr:sp>
      <xdr:nvSpPr>
        <xdr:cNvPr id="16" name="Line 16"/>
        <xdr:cNvSpPr>
          <a:spLocks/>
        </xdr:cNvSpPr>
      </xdr:nvSpPr>
      <xdr:spPr>
        <a:xfrm>
          <a:off x="5943600" y="25812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17" name="Line 3"/>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18" name="Line 4"/>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19" name="Line 7"/>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20" name="Line 8"/>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21" name="Line 13"/>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22" name="Line 14"/>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23" name="Line 15"/>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24" name="Line 16"/>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28</xdr:row>
      <xdr:rowOff>0</xdr:rowOff>
    </xdr:from>
    <xdr:to>
      <xdr:col>8</xdr:col>
      <xdr:colOff>647700</xdr:colOff>
      <xdr:row>32</xdr:row>
      <xdr:rowOff>0</xdr:rowOff>
    </xdr:to>
    <xdr:sp>
      <xdr:nvSpPr>
        <xdr:cNvPr id="25" name="Line 3"/>
        <xdr:cNvSpPr>
          <a:spLocks/>
        </xdr:cNvSpPr>
      </xdr:nvSpPr>
      <xdr:spPr>
        <a:xfrm>
          <a:off x="592455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0</xdr:rowOff>
    </xdr:from>
    <xdr:to>
      <xdr:col>9</xdr:col>
      <xdr:colOff>9525</xdr:colOff>
      <xdr:row>32</xdr:row>
      <xdr:rowOff>0</xdr:rowOff>
    </xdr:to>
    <xdr:sp>
      <xdr:nvSpPr>
        <xdr:cNvPr id="26" name="Line 4"/>
        <xdr:cNvSpPr>
          <a:spLocks/>
        </xdr:cNvSpPr>
      </xdr:nvSpPr>
      <xdr:spPr>
        <a:xfrm>
          <a:off x="594360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28</xdr:row>
      <xdr:rowOff>0</xdr:rowOff>
    </xdr:from>
    <xdr:to>
      <xdr:col>8</xdr:col>
      <xdr:colOff>647700</xdr:colOff>
      <xdr:row>32</xdr:row>
      <xdr:rowOff>0</xdr:rowOff>
    </xdr:to>
    <xdr:sp>
      <xdr:nvSpPr>
        <xdr:cNvPr id="27" name="Line 7"/>
        <xdr:cNvSpPr>
          <a:spLocks/>
        </xdr:cNvSpPr>
      </xdr:nvSpPr>
      <xdr:spPr>
        <a:xfrm>
          <a:off x="592455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0</xdr:rowOff>
    </xdr:from>
    <xdr:to>
      <xdr:col>9</xdr:col>
      <xdr:colOff>9525</xdr:colOff>
      <xdr:row>32</xdr:row>
      <xdr:rowOff>0</xdr:rowOff>
    </xdr:to>
    <xdr:sp>
      <xdr:nvSpPr>
        <xdr:cNvPr id="28" name="Line 8"/>
        <xdr:cNvSpPr>
          <a:spLocks/>
        </xdr:cNvSpPr>
      </xdr:nvSpPr>
      <xdr:spPr>
        <a:xfrm>
          <a:off x="594360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28</xdr:row>
      <xdr:rowOff>0</xdr:rowOff>
    </xdr:from>
    <xdr:to>
      <xdr:col>8</xdr:col>
      <xdr:colOff>647700</xdr:colOff>
      <xdr:row>32</xdr:row>
      <xdr:rowOff>0</xdr:rowOff>
    </xdr:to>
    <xdr:sp>
      <xdr:nvSpPr>
        <xdr:cNvPr id="29" name="Line 13"/>
        <xdr:cNvSpPr>
          <a:spLocks/>
        </xdr:cNvSpPr>
      </xdr:nvSpPr>
      <xdr:spPr>
        <a:xfrm>
          <a:off x="592455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0</xdr:rowOff>
    </xdr:from>
    <xdr:to>
      <xdr:col>9</xdr:col>
      <xdr:colOff>9525</xdr:colOff>
      <xdr:row>32</xdr:row>
      <xdr:rowOff>0</xdr:rowOff>
    </xdr:to>
    <xdr:sp>
      <xdr:nvSpPr>
        <xdr:cNvPr id="30" name="Line 14"/>
        <xdr:cNvSpPr>
          <a:spLocks/>
        </xdr:cNvSpPr>
      </xdr:nvSpPr>
      <xdr:spPr>
        <a:xfrm>
          <a:off x="594360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28</xdr:row>
      <xdr:rowOff>0</xdr:rowOff>
    </xdr:from>
    <xdr:to>
      <xdr:col>8</xdr:col>
      <xdr:colOff>647700</xdr:colOff>
      <xdr:row>32</xdr:row>
      <xdr:rowOff>0</xdr:rowOff>
    </xdr:to>
    <xdr:sp>
      <xdr:nvSpPr>
        <xdr:cNvPr id="31" name="Line 15"/>
        <xdr:cNvSpPr>
          <a:spLocks/>
        </xdr:cNvSpPr>
      </xdr:nvSpPr>
      <xdr:spPr>
        <a:xfrm>
          <a:off x="592455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28</xdr:row>
      <xdr:rowOff>0</xdr:rowOff>
    </xdr:from>
    <xdr:to>
      <xdr:col>9</xdr:col>
      <xdr:colOff>9525</xdr:colOff>
      <xdr:row>32</xdr:row>
      <xdr:rowOff>0</xdr:rowOff>
    </xdr:to>
    <xdr:sp>
      <xdr:nvSpPr>
        <xdr:cNvPr id="32" name="Line 16"/>
        <xdr:cNvSpPr>
          <a:spLocks/>
        </xdr:cNvSpPr>
      </xdr:nvSpPr>
      <xdr:spPr>
        <a:xfrm>
          <a:off x="5943600" y="644842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33" name="Line 3"/>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34" name="Line 4"/>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35" name="Line 7"/>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36" name="Line 8"/>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37" name="Line 13"/>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38" name="Line 14"/>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19</xdr:row>
      <xdr:rowOff>0</xdr:rowOff>
    </xdr:from>
    <xdr:to>
      <xdr:col>8</xdr:col>
      <xdr:colOff>647700</xdr:colOff>
      <xdr:row>23</xdr:row>
      <xdr:rowOff>0</xdr:rowOff>
    </xdr:to>
    <xdr:sp>
      <xdr:nvSpPr>
        <xdr:cNvPr id="39" name="Line 15"/>
        <xdr:cNvSpPr>
          <a:spLocks/>
        </xdr:cNvSpPr>
      </xdr:nvSpPr>
      <xdr:spPr>
        <a:xfrm>
          <a:off x="592455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0</xdr:rowOff>
    </xdr:from>
    <xdr:to>
      <xdr:col>9</xdr:col>
      <xdr:colOff>9525</xdr:colOff>
      <xdr:row>23</xdr:row>
      <xdr:rowOff>0</xdr:rowOff>
    </xdr:to>
    <xdr:sp>
      <xdr:nvSpPr>
        <xdr:cNvPr id="40" name="Line 16"/>
        <xdr:cNvSpPr>
          <a:spLocks/>
        </xdr:cNvSpPr>
      </xdr:nvSpPr>
      <xdr:spPr>
        <a:xfrm>
          <a:off x="5943600" y="4448175"/>
          <a:ext cx="0" cy="1143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1095375</xdr:colOff>
      <xdr:row>2</xdr:row>
      <xdr:rowOff>0</xdr:rowOff>
    </xdr:from>
    <xdr:to>
      <xdr:col>4</xdr:col>
      <xdr:colOff>1095375</xdr:colOff>
      <xdr:row>4</xdr:row>
      <xdr:rowOff>0</xdr:rowOff>
    </xdr:to>
    <xdr:sp>
      <xdr:nvSpPr>
        <xdr:cNvPr id="1" name="Line 1"/>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2" name="Line 2"/>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3" name="Line 3"/>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4" name="Line 4"/>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5" name="Line 5"/>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6" name="Line 6"/>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7" name="Line 7"/>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8" name="Line 8"/>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9" name="Line 9"/>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0" name="Line 10"/>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11" name="Line 11"/>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2" name="Line 12"/>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13" name="Line 13"/>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4" name="Line 14"/>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1095375</xdr:colOff>
      <xdr:row>2</xdr:row>
      <xdr:rowOff>0</xdr:rowOff>
    </xdr:from>
    <xdr:to>
      <xdr:col>4</xdr:col>
      <xdr:colOff>1095375</xdr:colOff>
      <xdr:row>4</xdr:row>
      <xdr:rowOff>0</xdr:rowOff>
    </xdr:to>
    <xdr:sp>
      <xdr:nvSpPr>
        <xdr:cNvPr id="15" name="Line 15"/>
        <xdr:cNvSpPr>
          <a:spLocks/>
        </xdr:cNvSpPr>
      </xdr:nvSpPr>
      <xdr:spPr>
        <a:xfrm>
          <a:off x="551497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6" name="Line 16"/>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7" name="Line 2"/>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8" name="Line 4"/>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19" name="Line 6"/>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20" name="Line 8"/>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21" name="Line 10"/>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22" name="Line 12"/>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23" name="Line 14"/>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xdr:row>
      <xdr:rowOff>0</xdr:rowOff>
    </xdr:from>
    <xdr:to>
      <xdr:col>5</xdr:col>
      <xdr:colOff>9525</xdr:colOff>
      <xdr:row>4</xdr:row>
      <xdr:rowOff>0</xdr:rowOff>
    </xdr:to>
    <xdr:sp>
      <xdr:nvSpPr>
        <xdr:cNvPr id="24" name="Line 16"/>
        <xdr:cNvSpPr>
          <a:spLocks/>
        </xdr:cNvSpPr>
      </xdr:nvSpPr>
      <xdr:spPr>
        <a:xfrm>
          <a:off x="5534025" y="409575"/>
          <a:ext cx="0" cy="609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2</xdr:row>
      <xdr:rowOff>0</xdr:rowOff>
    </xdr:from>
    <xdr:to>
      <xdr:col>9</xdr:col>
      <xdr:colOff>590550</xdr:colOff>
      <xdr:row>9</xdr:row>
      <xdr:rowOff>0</xdr:rowOff>
    </xdr:to>
    <xdr:sp>
      <xdr:nvSpPr>
        <xdr:cNvPr id="1" name="Line 1"/>
        <xdr:cNvSpPr>
          <a:spLocks/>
        </xdr:cNvSpPr>
      </xdr:nvSpPr>
      <xdr:spPr>
        <a:xfrm>
          <a:off x="605790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9</xdr:row>
      <xdr:rowOff>0</xdr:rowOff>
    </xdr:to>
    <xdr:sp>
      <xdr:nvSpPr>
        <xdr:cNvPr id="2" name="Line 2"/>
        <xdr:cNvSpPr>
          <a:spLocks/>
        </xdr:cNvSpPr>
      </xdr:nvSpPr>
      <xdr:spPr>
        <a:xfrm>
          <a:off x="607695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17</xdr:row>
      <xdr:rowOff>0</xdr:rowOff>
    </xdr:to>
    <xdr:sp>
      <xdr:nvSpPr>
        <xdr:cNvPr id="3" name="Line 1"/>
        <xdr:cNvSpPr>
          <a:spLocks/>
        </xdr:cNvSpPr>
      </xdr:nvSpPr>
      <xdr:spPr>
        <a:xfrm>
          <a:off x="605790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17</xdr:row>
      <xdr:rowOff>0</xdr:rowOff>
    </xdr:to>
    <xdr:sp>
      <xdr:nvSpPr>
        <xdr:cNvPr id="4" name="Line 2"/>
        <xdr:cNvSpPr>
          <a:spLocks/>
        </xdr:cNvSpPr>
      </xdr:nvSpPr>
      <xdr:spPr>
        <a:xfrm>
          <a:off x="607695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9</xdr:row>
      <xdr:rowOff>0</xdr:rowOff>
    </xdr:to>
    <xdr:sp>
      <xdr:nvSpPr>
        <xdr:cNvPr id="5" name="Line 1"/>
        <xdr:cNvSpPr>
          <a:spLocks/>
        </xdr:cNvSpPr>
      </xdr:nvSpPr>
      <xdr:spPr>
        <a:xfrm>
          <a:off x="605790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9</xdr:row>
      <xdr:rowOff>0</xdr:rowOff>
    </xdr:to>
    <xdr:sp>
      <xdr:nvSpPr>
        <xdr:cNvPr id="6" name="Line 2"/>
        <xdr:cNvSpPr>
          <a:spLocks/>
        </xdr:cNvSpPr>
      </xdr:nvSpPr>
      <xdr:spPr>
        <a:xfrm>
          <a:off x="607695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17</xdr:row>
      <xdr:rowOff>0</xdr:rowOff>
    </xdr:to>
    <xdr:sp>
      <xdr:nvSpPr>
        <xdr:cNvPr id="7" name="Line 1"/>
        <xdr:cNvSpPr>
          <a:spLocks/>
        </xdr:cNvSpPr>
      </xdr:nvSpPr>
      <xdr:spPr>
        <a:xfrm>
          <a:off x="605790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17</xdr:row>
      <xdr:rowOff>0</xdr:rowOff>
    </xdr:to>
    <xdr:sp>
      <xdr:nvSpPr>
        <xdr:cNvPr id="8" name="Line 2"/>
        <xdr:cNvSpPr>
          <a:spLocks/>
        </xdr:cNvSpPr>
      </xdr:nvSpPr>
      <xdr:spPr>
        <a:xfrm>
          <a:off x="607695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9</xdr:row>
      <xdr:rowOff>0</xdr:rowOff>
    </xdr:to>
    <xdr:sp>
      <xdr:nvSpPr>
        <xdr:cNvPr id="9" name="Line 1"/>
        <xdr:cNvSpPr>
          <a:spLocks/>
        </xdr:cNvSpPr>
      </xdr:nvSpPr>
      <xdr:spPr>
        <a:xfrm>
          <a:off x="605790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9</xdr:row>
      <xdr:rowOff>0</xdr:rowOff>
    </xdr:to>
    <xdr:sp>
      <xdr:nvSpPr>
        <xdr:cNvPr id="10" name="Line 2"/>
        <xdr:cNvSpPr>
          <a:spLocks/>
        </xdr:cNvSpPr>
      </xdr:nvSpPr>
      <xdr:spPr>
        <a:xfrm>
          <a:off x="607695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17</xdr:row>
      <xdr:rowOff>0</xdr:rowOff>
    </xdr:to>
    <xdr:sp>
      <xdr:nvSpPr>
        <xdr:cNvPr id="11" name="Line 1"/>
        <xdr:cNvSpPr>
          <a:spLocks/>
        </xdr:cNvSpPr>
      </xdr:nvSpPr>
      <xdr:spPr>
        <a:xfrm>
          <a:off x="605790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17</xdr:row>
      <xdr:rowOff>0</xdr:rowOff>
    </xdr:to>
    <xdr:sp>
      <xdr:nvSpPr>
        <xdr:cNvPr id="12" name="Line 2"/>
        <xdr:cNvSpPr>
          <a:spLocks/>
        </xdr:cNvSpPr>
      </xdr:nvSpPr>
      <xdr:spPr>
        <a:xfrm>
          <a:off x="607695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9</xdr:row>
      <xdr:rowOff>0</xdr:rowOff>
    </xdr:to>
    <xdr:sp>
      <xdr:nvSpPr>
        <xdr:cNvPr id="13" name="Line 1"/>
        <xdr:cNvSpPr>
          <a:spLocks/>
        </xdr:cNvSpPr>
      </xdr:nvSpPr>
      <xdr:spPr>
        <a:xfrm>
          <a:off x="605790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9</xdr:row>
      <xdr:rowOff>0</xdr:rowOff>
    </xdr:to>
    <xdr:sp>
      <xdr:nvSpPr>
        <xdr:cNvPr id="14" name="Line 2"/>
        <xdr:cNvSpPr>
          <a:spLocks/>
        </xdr:cNvSpPr>
      </xdr:nvSpPr>
      <xdr:spPr>
        <a:xfrm>
          <a:off x="6076950" y="409575"/>
          <a:ext cx="0" cy="2000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2</xdr:row>
      <xdr:rowOff>0</xdr:rowOff>
    </xdr:from>
    <xdr:to>
      <xdr:col>9</xdr:col>
      <xdr:colOff>590550</xdr:colOff>
      <xdr:row>17</xdr:row>
      <xdr:rowOff>0</xdr:rowOff>
    </xdr:to>
    <xdr:sp>
      <xdr:nvSpPr>
        <xdr:cNvPr id="15" name="Line 1"/>
        <xdr:cNvSpPr>
          <a:spLocks/>
        </xdr:cNvSpPr>
      </xdr:nvSpPr>
      <xdr:spPr>
        <a:xfrm>
          <a:off x="605790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0</xdr:rowOff>
    </xdr:from>
    <xdr:to>
      <xdr:col>10</xdr:col>
      <xdr:colOff>9525</xdr:colOff>
      <xdr:row>17</xdr:row>
      <xdr:rowOff>0</xdr:rowOff>
    </xdr:to>
    <xdr:sp>
      <xdr:nvSpPr>
        <xdr:cNvPr id="16" name="Line 2"/>
        <xdr:cNvSpPr>
          <a:spLocks/>
        </xdr:cNvSpPr>
      </xdr:nvSpPr>
      <xdr:spPr>
        <a:xfrm>
          <a:off x="6076950" y="409575"/>
          <a:ext cx="0" cy="4286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M17"/>
  <sheetViews>
    <sheetView view="pageBreakPreview" zoomScaleNormal="85" zoomScaleSheetLayoutView="100" zoomScalePageLayoutView="0" workbookViewId="0" topLeftCell="A1">
      <selection activeCell="V12" sqref="V12:V13"/>
    </sheetView>
  </sheetViews>
  <sheetFormatPr defaultColWidth="8.75390625" defaultRowHeight="13.5"/>
  <cols>
    <col min="1" max="1" width="5.875" style="1" customWidth="1"/>
    <col min="2" max="2" width="4.50390625" style="1" customWidth="1"/>
    <col min="3" max="3" width="4.50390625" style="8" customWidth="1"/>
    <col min="4" max="4" width="4.50390625" style="1" customWidth="1"/>
    <col min="5" max="5" width="4.50390625" style="8" customWidth="1"/>
    <col min="6" max="6" width="4.50390625" style="1" customWidth="1"/>
    <col min="7" max="7" width="4.50390625" style="8" customWidth="1"/>
    <col min="8" max="8" width="4.50390625" style="1" customWidth="1"/>
    <col min="9" max="9" width="4.50390625" style="8" customWidth="1"/>
    <col min="10" max="10" width="4.50390625" style="1" customWidth="1"/>
    <col min="11" max="11" width="4.50390625" style="8" customWidth="1"/>
    <col min="12" max="12" width="4.50390625" style="1" customWidth="1"/>
    <col min="13" max="13" width="4.50390625" style="8" customWidth="1"/>
    <col min="14" max="14" width="4.50390625" style="1" customWidth="1"/>
    <col min="15" max="15" width="4.50390625" style="8" customWidth="1"/>
    <col min="16" max="16" width="4.50390625" style="1" customWidth="1"/>
    <col min="17" max="17" width="4.50390625" style="8" customWidth="1"/>
    <col min="18" max="18" width="4.50390625" style="1" customWidth="1"/>
    <col min="19" max="19" width="4.75390625" style="8" customWidth="1"/>
    <col min="20" max="20" width="4.50390625" style="1" customWidth="1"/>
    <col min="21" max="21" width="4.50390625" style="8" customWidth="1"/>
    <col min="22" max="22" width="4.50390625" style="1" customWidth="1"/>
    <col min="23" max="23" width="4.50390625" style="8" customWidth="1"/>
    <col min="24" max="24" width="4.50390625" style="1" customWidth="1"/>
    <col min="25" max="25" width="4.50390625" style="8" customWidth="1"/>
    <col min="26" max="26" width="4.50390625" style="1" customWidth="1"/>
    <col min="27" max="27" width="4.50390625" style="8" customWidth="1"/>
    <col min="28" max="28" width="4.50390625" style="1" customWidth="1"/>
    <col min="29" max="29" width="4.50390625" style="8" customWidth="1"/>
    <col min="30" max="30" width="4.50390625" style="1" customWidth="1"/>
    <col min="31" max="31" width="4.50390625" style="8" customWidth="1"/>
    <col min="32" max="32" width="1.875" style="1" customWidth="1"/>
    <col min="33" max="33" width="5.50390625" style="8" customWidth="1"/>
    <col min="34" max="34" width="5.50390625" style="1" customWidth="1"/>
    <col min="35" max="35" width="1.875" style="1" customWidth="1"/>
    <col min="36" max="39" width="4.50390625" style="1" customWidth="1"/>
    <col min="40" max="16384" width="8.75390625" style="1" customWidth="1"/>
  </cols>
  <sheetData>
    <row r="1" spans="1:39" ht="26.25" customHeight="1">
      <c r="A1" s="313" t="s">
        <v>334</v>
      </c>
      <c r="B1" s="314"/>
      <c r="C1" s="314"/>
      <c r="D1" s="314"/>
      <c r="E1" s="314"/>
      <c r="F1" s="314"/>
      <c r="G1" s="314"/>
      <c r="H1" s="314"/>
      <c r="I1" s="314"/>
      <c r="J1" s="314"/>
      <c r="K1" s="314"/>
      <c r="L1" s="314"/>
      <c r="M1" s="314"/>
      <c r="N1" s="314"/>
      <c r="O1" s="314"/>
      <c r="P1" s="314"/>
      <c r="Q1" s="314"/>
      <c r="R1" s="314"/>
      <c r="S1" s="314"/>
      <c r="T1" s="288"/>
      <c r="U1" s="288"/>
      <c r="V1" s="288"/>
      <c r="W1" s="288"/>
      <c r="X1" s="288"/>
      <c r="Y1" s="288"/>
      <c r="Z1" s="288"/>
      <c r="AA1" s="288"/>
      <c r="AB1" s="288"/>
      <c r="AC1" s="288"/>
      <c r="AD1" s="288"/>
      <c r="AE1" s="288"/>
      <c r="AF1" s="288"/>
      <c r="AG1" s="288"/>
      <c r="AH1" s="288"/>
      <c r="AI1" s="288"/>
      <c r="AJ1" s="288"/>
      <c r="AK1" s="288"/>
      <c r="AL1" s="288"/>
      <c r="AM1" s="288"/>
    </row>
    <row r="2" spans="1:33" s="4" customFormat="1" ht="18.75" customHeight="1">
      <c r="A2" s="2" t="s">
        <v>4</v>
      </c>
      <c r="B2" s="3"/>
      <c r="C2" s="3"/>
      <c r="D2" s="3"/>
      <c r="E2" s="3"/>
      <c r="F2" s="3"/>
      <c r="G2" s="3"/>
      <c r="H2" s="3"/>
      <c r="I2" s="3"/>
      <c r="J2" s="3"/>
      <c r="K2" s="3"/>
      <c r="L2" s="3"/>
      <c r="M2" s="3"/>
      <c r="N2" s="3"/>
      <c r="O2" s="3"/>
      <c r="P2" s="3"/>
      <c r="Q2" s="3"/>
      <c r="S2" s="5"/>
      <c r="U2" s="5"/>
      <c r="W2" s="5"/>
      <c r="Y2" s="5"/>
      <c r="AA2" s="5"/>
      <c r="AC2" s="5"/>
      <c r="AE2" s="5"/>
      <c r="AG2" s="5"/>
    </row>
    <row r="3" spans="2:19" ht="12" customHeight="1">
      <c r="B3" s="6" t="s">
        <v>329</v>
      </c>
      <c r="C3" s="7"/>
      <c r="D3" s="7"/>
      <c r="E3" s="7"/>
      <c r="F3" s="7"/>
      <c r="G3" s="7"/>
      <c r="H3" s="7"/>
      <c r="I3" s="7"/>
      <c r="J3" s="7"/>
      <c r="K3" s="7"/>
      <c r="L3" s="7"/>
      <c r="M3" s="7"/>
      <c r="N3" s="7"/>
      <c r="O3" s="7"/>
      <c r="P3" s="7"/>
      <c r="Q3" s="7"/>
      <c r="R3" s="7"/>
      <c r="S3" s="7"/>
    </row>
    <row r="4" spans="2:19" ht="7.5" customHeight="1">
      <c r="B4" s="9"/>
      <c r="C4" s="10"/>
      <c r="D4" s="9"/>
      <c r="E4" s="10"/>
      <c r="F4" s="9"/>
      <c r="G4" s="10"/>
      <c r="H4" s="9"/>
      <c r="I4" s="10"/>
      <c r="J4" s="9"/>
      <c r="K4" s="10"/>
      <c r="L4" s="9"/>
      <c r="M4" s="10"/>
      <c r="N4" s="9"/>
      <c r="O4" s="10"/>
      <c r="P4" s="9"/>
      <c r="Q4" s="10"/>
      <c r="R4" s="9"/>
      <c r="S4" s="10"/>
    </row>
    <row r="5" spans="1:33" s="13" customFormat="1" ht="18.75" customHeight="1">
      <c r="A5" s="11" t="s">
        <v>5</v>
      </c>
      <c r="B5" s="12"/>
      <c r="C5" s="12"/>
      <c r="D5" s="12"/>
      <c r="E5" s="12"/>
      <c r="F5" s="12"/>
      <c r="G5" s="12"/>
      <c r="H5" s="12"/>
      <c r="I5" s="12"/>
      <c r="J5" s="12"/>
      <c r="K5" s="12"/>
      <c r="L5" s="12"/>
      <c r="M5" s="12"/>
      <c r="N5" s="12"/>
      <c r="O5" s="12"/>
      <c r="P5" s="12"/>
      <c r="Q5" s="12"/>
      <c r="R5" s="12"/>
      <c r="S5" s="12"/>
      <c r="T5" s="12"/>
      <c r="U5" s="12"/>
      <c r="W5" s="14"/>
      <c r="Y5" s="14"/>
      <c r="AA5" s="14"/>
      <c r="AC5" s="14"/>
      <c r="AE5" s="14"/>
      <c r="AG5" s="14"/>
    </row>
    <row r="6" spans="1:34" ht="13.5" customHeight="1">
      <c r="A6" s="15"/>
      <c r="B6" s="16"/>
      <c r="C6" s="17"/>
      <c r="D6" s="16"/>
      <c r="E6" s="17"/>
      <c r="F6" s="16"/>
      <c r="G6" s="17"/>
      <c r="H6" s="16"/>
      <c r="I6" s="17"/>
      <c r="J6" s="16"/>
      <c r="K6" s="17"/>
      <c r="L6" s="16"/>
      <c r="M6" s="17"/>
      <c r="N6" s="16"/>
      <c r="O6" s="17"/>
      <c r="P6" s="16"/>
      <c r="Q6" s="17"/>
      <c r="R6" s="16"/>
      <c r="S6" s="17"/>
      <c r="T6" s="16"/>
      <c r="U6" s="17"/>
      <c r="V6" s="16"/>
      <c r="W6" s="17"/>
      <c r="X6" s="16"/>
      <c r="Y6" s="17"/>
      <c r="Z6" s="16"/>
      <c r="AA6" s="17"/>
      <c r="AB6" s="16"/>
      <c r="AC6" s="17"/>
      <c r="AD6" s="16"/>
      <c r="AE6" s="17"/>
      <c r="AF6" s="16"/>
      <c r="AG6" s="17"/>
      <c r="AH6" s="18"/>
    </row>
    <row r="7" spans="1:39" s="20" customFormat="1" ht="18" customHeight="1">
      <c r="A7" s="339" t="s">
        <v>6</v>
      </c>
      <c r="B7" s="341" t="s">
        <v>7</v>
      </c>
      <c r="C7" s="341"/>
      <c r="D7" s="341"/>
      <c r="E7" s="341"/>
      <c r="F7" s="341"/>
      <c r="G7" s="341"/>
      <c r="H7" s="341"/>
      <c r="I7" s="341"/>
      <c r="J7" s="341"/>
      <c r="K7" s="341"/>
      <c r="L7" s="341"/>
      <c r="M7" s="341"/>
      <c r="N7" s="341"/>
      <c r="O7" s="341"/>
      <c r="P7" s="342" t="s">
        <v>8</v>
      </c>
      <c r="Q7" s="343"/>
      <c r="R7" s="343"/>
      <c r="S7" s="343"/>
      <c r="T7" s="346" t="s">
        <v>9</v>
      </c>
      <c r="U7" s="346"/>
      <c r="V7" s="346"/>
      <c r="W7" s="346"/>
      <c r="X7" s="346"/>
      <c r="Y7" s="346"/>
      <c r="Z7" s="346"/>
      <c r="AA7" s="346"/>
      <c r="AB7" s="346"/>
      <c r="AC7" s="346"/>
      <c r="AD7" s="346"/>
      <c r="AE7" s="346"/>
      <c r="AF7" s="19"/>
      <c r="AG7" s="344" t="s">
        <v>324</v>
      </c>
      <c r="AH7" s="345"/>
      <c r="AJ7" s="339" t="s">
        <v>10</v>
      </c>
      <c r="AK7" s="341"/>
      <c r="AL7" s="341"/>
      <c r="AM7" s="342"/>
    </row>
    <row r="8" spans="1:39" s="20" customFormat="1" ht="27.75" customHeight="1">
      <c r="A8" s="340"/>
      <c r="B8" s="333" t="s">
        <v>11</v>
      </c>
      <c r="C8" s="333"/>
      <c r="D8" s="333" t="s">
        <v>12</v>
      </c>
      <c r="E8" s="333"/>
      <c r="F8" s="333" t="s">
        <v>13</v>
      </c>
      <c r="G8" s="333"/>
      <c r="H8" s="333" t="s">
        <v>14</v>
      </c>
      <c r="I8" s="333"/>
      <c r="J8" s="333" t="s">
        <v>15</v>
      </c>
      <c r="K8" s="333"/>
      <c r="L8" s="333" t="s">
        <v>16</v>
      </c>
      <c r="M8" s="333"/>
      <c r="N8" s="333" t="s">
        <v>17</v>
      </c>
      <c r="O8" s="333"/>
      <c r="P8" s="333" t="s">
        <v>11</v>
      </c>
      <c r="Q8" s="333"/>
      <c r="R8" s="336" t="s">
        <v>18</v>
      </c>
      <c r="S8" s="337"/>
      <c r="T8" s="347" t="s">
        <v>11</v>
      </c>
      <c r="U8" s="340"/>
      <c r="V8" s="333" t="s">
        <v>19</v>
      </c>
      <c r="W8" s="333"/>
      <c r="X8" s="333" t="s">
        <v>20</v>
      </c>
      <c r="Y8" s="333"/>
      <c r="Z8" s="335" t="s">
        <v>21</v>
      </c>
      <c r="AA8" s="333"/>
      <c r="AB8" s="333" t="s">
        <v>22</v>
      </c>
      <c r="AC8" s="333"/>
      <c r="AD8" s="333" t="s">
        <v>335</v>
      </c>
      <c r="AE8" s="334"/>
      <c r="AF8" s="19" t="s">
        <v>23</v>
      </c>
      <c r="AG8" s="348" t="s">
        <v>24</v>
      </c>
      <c r="AH8" s="349"/>
      <c r="AI8" s="25"/>
      <c r="AJ8" s="340" t="s">
        <v>25</v>
      </c>
      <c r="AK8" s="333"/>
      <c r="AL8" s="333" t="s">
        <v>26</v>
      </c>
      <c r="AM8" s="334"/>
    </row>
    <row r="9" spans="1:39" s="20" customFormat="1" ht="19.5" customHeight="1">
      <c r="A9" s="340"/>
      <c r="B9" s="22" t="s">
        <v>27</v>
      </c>
      <c r="C9" s="26" t="s">
        <v>28</v>
      </c>
      <c r="D9" s="22" t="s">
        <v>27</v>
      </c>
      <c r="E9" s="26" t="s">
        <v>28</v>
      </c>
      <c r="F9" s="22" t="s">
        <v>27</v>
      </c>
      <c r="G9" s="26" t="s">
        <v>28</v>
      </c>
      <c r="H9" s="22" t="s">
        <v>27</v>
      </c>
      <c r="I9" s="26" t="s">
        <v>28</v>
      </c>
      <c r="J9" s="22" t="s">
        <v>27</v>
      </c>
      <c r="K9" s="26" t="s">
        <v>28</v>
      </c>
      <c r="L9" s="22" t="s">
        <v>27</v>
      </c>
      <c r="M9" s="26" t="s">
        <v>28</v>
      </c>
      <c r="N9" s="22" t="s">
        <v>27</v>
      </c>
      <c r="O9" s="26" t="s">
        <v>28</v>
      </c>
      <c r="P9" s="22" t="s">
        <v>27</v>
      </c>
      <c r="Q9" s="26" t="s">
        <v>28</v>
      </c>
      <c r="R9" s="22" t="s">
        <v>27</v>
      </c>
      <c r="S9" s="27" t="s">
        <v>28</v>
      </c>
      <c r="T9" s="21" t="s">
        <v>27</v>
      </c>
      <c r="U9" s="26" t="s">
        <v>28</v>
      </c>
      <c r="V9" s="22" t="s">
        <v>27</v>
      </c>
      <c r="W9" s="26" t="s">
        <v>28</v>
      </c>
      <c r="X9" s="22" t="s">
        <v>27</v>
      </c>
      <c r="Y9" s="26" t="s">
        <v>28</v>
      </c>
      <c r="Z9" s="22" t="s">
        <v>27</v>
      </c>
      <c r="AA9" s="26" t="s">
        <v>28</v>
      </c>
      <c r="AB9" s="22" t="s">
        <v>27</v>
      </c>
      <c r="AC9" s="26" t="s">
        <v>28</v>
      </c>
      <c r="AD9" s="22" t="s">
        <v>27</v>
      </c>
      <c r="AE9" s="27" t="s">
        <v>28</v>
      </c>
      <c r="AF9" s="28" t="s">
        <v>23</v>
      </c>
      <c r="AG9" s="29" t="s">
        <v>29</v>
      </c>
      <c r="AH9" s="27" t="s">
        <v>28</v>
      </c>
      <c r="AI9" s="30"/>
      <c r="AJ9" s="21" t="s">
        <v>27</v>
      </c>
      <c r="AK9" s="26" t="s">
        <v>28</v>
      </c>
      <c r="AL9" s="22" t="s">
        <v>27</v>
      </c>
      <c r="AM9" s="27" t="s">
        <v>28</v>
      </c>
    </row>
    <row r="10" spans="1:39" ht="14.25" customHeight="1">
      <c r="A10" s="315" t="s">
        <v>30</v>
      </c>
      <c r="B10" s="31">
        <v>10</v>
      </c>
      <c r="C10" s="32">
        <v>0.6</v>
      </c>
      <c r="D10" s="317" t="s">
        <v>0</v>
      </c>
      <c r="E10" s="317" t="s">
        <v>0</v>
      </c>
      <c r="F10" s="31">
        <v>9</v>
      </c>
      <c r="G10" s="32">
        <v>0.5</v>
      </c>
      <c r="H10" s="318">
        <v>1</v>
      </c>
      <c r="I10" s="317">
        <v>0.1</v>
      </c>
      <c r="J10" s="317" t="s">
        <v>0</v>
      </c>
      <c r="K10" s="317" t="s">
        <v>0</v>
      </c>
      <c r="L10" s="34" t="s">
        <v>0</v>
      </c>
      <c r="M10" s="33" t="s">
        <v>1</v>
      </c>
      <c r="N10" s="317" t="s">
        <v>0</v>
      </c>
      <c r="O10" s="317" t="s">
        <v>0</v>
      </c>
      <c r="P10" s="318">
        <v>15</v>
      </c>
      <c r="Q10" s="317">
        <v>0.8</v>
      </c>
      <c r="R10" s="318">
        <v>15</v>
      </c>
      <c r="S10" s="319">
        <v>0.8</v>
      </c>
      <c r="T10" s="324">
        <v>4</v>
      </c>
      <c r="U10" s="317">
        <v>0.2</v>
      </c>
      <c r="V10" s="327">
        <v>1</v>
      </c>
      <c r="W10" s="317">
        <v>0.1</v>
      </c>
      <c r="X10" s="327">
        <v>3</v>
      </c>
      <c r="Y10" s="317">
        <v>0.2</v>
      </c>
      <c r="Z10" s="327" t="s">
        <v>0</v>
      </c>
      <c r="AA10" s="317" t="s">
        <v>0</v>
      </c>
      <c r="AB10" s="327" t="s">
        <v>0</v>
      </c>
      <c r="AC10" s="317" t="s">
        <v>0</v>
      </c>
      <c r="AD10" s="327" t="s">
        <v>0</v>
      </c>
      <c r="AE10" s="319" t="s">
        <v>0</v>
      </c>
      <c r="AF10" s="332" t="s">
        <v>31</v>
      </c>
      <c r="AG10" s="36">
        <v>7</v>
      </c>
      <c r="AH10" s="37">
        <v>0.4</v>
      </c>
      <c r="AI10" s="38"/>
      <c r="AJ10" s="324">
        <v>5</v>
      </c>
      <c r="AK10" s="317">
        <v>0.3</v>
      </c>
      <c r="AL10" s="327">
        <v>169</v>
      </c>
      <c r="AM10" s="319">
        <v>9.4</v>
      </c>
    </row>
    <row r="11" spans="1:39" s="44" customFormat="1" ht="14.25" customHeight="1">
      <c r="A11" s="316"/>
      <c r="B11" s="39">
        <v>-10</v>
      </c>
      <c r="C11" s="40">
        <v>-0.6</v>
      </c>
      <c r="D11" s="318"/>
      <c r="E11" s="317"/>
      <c r="F11" s="39">
        <v>-9</v>
      </c>
      <c r="G11" s="40">
        <v>-0.5</v>
      </c>
      <c r="H11" s="318"/>
      <c r="I11" s="317"/>
      <c r="J11" s="318"/>
      <c r="K11" s="317"/>
      <c r="L11" s="39">
        <v>-1</v>
      </c>
      <c r="M11" s="40">
        <v>-0.1</v>
      </c>
      <c r="N11" s="318"/>
      <c r="O11" s="317"/>
      <c r="P11" s="318"/>
      <c r="Q11" s="317"/>
      <c r="R11" s="318"/>
      <c r="S11" s="319"/>
      <c r="T11" s="324"/>
      <c r="U11" s="317"/>
      <c r="V11" s="327"/>
      <c r="W11" s="317"/>
      <c r="X11" s="327"/>
      <c r="Y11" s="317"/>
      <c r="Z11" s="327"/>
      <c r="AA11" s="317"/>
      <c r="AB11" s="327"/>
      <c r="AC11" s="317"/>
      <c r="AD11" s="327"/>
      <c r="AE11" s="319"/>
      <c r="AF11" s="332"/>
      <c r="AG11" s="41">
        <v>-4</v>
      </c>
      <c r="AH11" s="42">
        <v>-0.2</v>
      </c>
      <c r="AI11" s="43"/>
      <c r="AJ11" s="324"/>
      <c r="AK11" s="317"/>
      <c r="AL11" s="327"/>
      <c r="AM11" s="319"/>
    </row>
    <row r="12" spans="1:39" ht="14.25" customHeight="1">
      <c r="A12" s="315" t="s">
        <v>32</v>
      </c>
      <c r="B12" s="330">
        <v>3</v>
      </c>
      <c r="C12" s="317">
        <v>0.2</v>
      </c>
      <c r="D12" s="317" t="s">
        <v>0</v>
      </c>
      <c r="E12" s="317" t="s">
        <v>0</v>
      </c>
      <c r="F12" s="330">
        <v>2</v>
      </c>
      <c r="G12" s="317">
        <v>0.1</v>
      </c>
      <c r="H12" s="317" t="s">
        <v>0</v>
      </c>
      <c r="I12" s="317" t="s">
        <v>0</v>
      </c>
      <c r="J12" s="330">
        <v>1</v>
      </c>
      <c r="K12" s="317">
        <v>0.1</v>
      </c>
      <c r="L12" s="317" t="s">
        <v>0</v>
      </c>
      <c r="M12" s="317" t="s">
        <v>0</v>
      </c>
      <c r="N12" s="317" t="s">
        <v>0</v>
      </c>
      <c r="O12" s="317" t="s">
        <v>0</v>
      </c>
      <c r="P12" s="317" t="s">
        <v>0</v>
      </c>
      <c r="Q12" s="317" t="s">
        <v>0</v>
      </c>
      <c r="R12" s="317" t="s">
        <v>0</v>
      </c>
      <c r="S12" s="319" t="s">
        <v>0</v>
      </c>
      <c r="T12" s="324">
        <v>76</v>
      </c>
      <c r="U12" s="317">
        <v>4.2</v>
      </c>
      <c r="V12" s="317" t="s">
        <v>0</v>
      </c>
      <c r="W12" s="317" t="s">
        <v>0</v>
      </c>
      <c r="X12" s="317" t="s">
        <v>0</v>
      </c>
      <c r="Y12" s="317" t="s">
        <v>0</v>
      </c>
      <c r="Z12" s="327">
        <v>76</v>
      </c>
      <c r="AA12" s="317">
        <v>4.2</v>
      </c>
      <c r="AB12" s="317" t="s">
        <v>0</v>
      </c>
      <c r="AC12" s="317" t="s">
        <v>0</v>
      </c>
      <c r="AD12" s="317" t="s">
        <v>0</v>
      </c>
      <c r="AE12" s="319" t="s">
        <v>0</v>
      </c>
      <c r="AF12" s="332"/>
      <c r="AG12" s="321" t="s">
        <v>0</v>
      </c>
      <c r="AH12" s="319" t="s">
        <v>0</v>
      </c>
      <c r="AI12" s="45"/>
      <c r="AJ12" s="324" t="s">
        <v>1</v>
      </c>
      <c r="AK12" s="317" t="s">
        <v>1</v>
      </c>
      <c r="AL12" s="327">
        <v>24</v>
      </c>
      <c r="AM12" s="319">
        <v>1.3</v>
      </c>
    </row>
    <row r="13" spans="1:39" s="44" customFormat="1" ht="14.25" customHeight="1">
      <c r="A13" s="338"/>
      <c r="B13" s="331"/>
      <c r="C13" s="326"/>
      <c r="D13" s="329"/>
      <c r="E13" s="326"/>
      <c r="F13" s="331"/>
      <c r="G13" s="326"/>
      <c r="H13" s="329"/>
      <c r="I13" s="326"/>
      <c r="J13" s="331"/>
      <c r="K13" s="326"/>
      <c r="L13" s="329"/>
      <c r="M13" s="326"/>
      <c r="N13" s="329"/>
      <c r="O13" s="326"/>
      <c r="P13" s="329"/>
      <c r="Q13" s="326"/>
      <c r="R13" s="329"/>
      <c r="S13" s="320"/>
      <c r="T13" s="325"/>
      <c r="U13" s="326"/>
      <c r="V13" s="329"/>
      <c r="W13" s="326"/>
      <c r="X13" s="329"/>
      <c r="Y13" s="326"/>
      <c r="Z13" s="328"/>
      <c r="AA13" s="326"/>
      <c r="AB13" s="329"/>
      <c r="AC13" s="326"/>
      <c r="AD13" s="329"/>
      <c r="AE13" s="320"/>
      <c r="AF13" s="332"/>
      <c r="AG13" s="322"/>
      <c r="AH13" s="323"/>
      <c r="AI13" s="46"/>
      <c r="AJ13" s="325"/>
      <c r="AK13" s="326"/>
      <c r="AL13" s="328"/>
      <c r="AM13" s="320"/>
    </row>
    <row r="14" spans="1:39" s="44" customFormat="1" ht="7.5" customHeight="1">
      <c r="A14" s="47"/>
      <c r="B14" s="48"/>
      <c r="C14" s="49"/>
      <c r="D14" s="50"/>
      <c r="E14" s="49"/>
      <c r="F14" s="48"/>
      <c r="G14" s="49"/>
      <c r="H14" s="50"/>
      <c r="I14" s="49"/>
      <c r="J14" s="48"/>
      <c r="K14" s="49"/>
      <c r="L14" s="50"/>
      <c r="M14" s="49"/>
      <c r="N14" s="50"/>
      <c r="O14" s="49"/>
      <c r="P14" s="50"/>
      <c r="Q14" s="49"/>
      <c r="R14" s="50"/>
      <c r="S14" s="49"/>
      <c r="T14" s="35"/>
      <c r="U14" s="49"/>
      <c r="V14" s="50"/>
      <c r="W14" s="49"/>
      <c r="X14" s="50"/>
      <c r="Y14" s="49"/>
      <c r="Z14" s="35"/>
      <c r="AA14" s="49"/>
      <c r="AB14" s="50"/>
      <c r="AC14" s="49"/>
      <c r="AD14" s="50"/>
      <c r="AE14" s="49"/>
      <c r="AF14" s="35"/>
      <c r="AG14" s="49"/>
      <c r="AH14" s="50"/>
      <c r="AI14" s="46"/>
      <c r="AJ14" s="35"/>
      <c r="AK14" s="49"/>
      <c r="AL14" s="35"/>
      <c r="AM14" s="49"/>
    </row>
    <row r="15" spans="1:39" ht="13.5" customHeight="1">
      <c r="A15" s="51" t="s">
        <v>33</v>
      </c>
      <c r="B15" s="18"/>
      <c r="C15" s="52"/>
      <c r="D15" s="18"/>
      <c r="E15" s="52"/>
      <c r="F15" s="18"/>
      <c r="G15" s="52"/>
      <c r="H15" s="18"/>
      <c r="I15" s="52"/>
      <c r="J15" s="18"/>
      <c r="K15" s="52"/>
      <c r="L15" s="18"/>
      <c r="M15" s="52"/>
      <c r="N15" s="18"/>
      <c r="O15" s="52"/>
      <c r="P15" s="18"/>
      <c r="Q15" s="52"/>
      <c r="R15" s="18"/>
      <c r="S15" s="52"/>
      <c r="T15" s="18"/>
      <c r="U15" s="52"/>
      <c r="V15" s="18"/>
      <c r="W15" s="52"/>
      <c r="X15" s="18"/>
      <c r="Y15" s="52"/>
      <c r="Z15" s="18"/>
      <c r="AA15" s="52"/>
      <c r="AB15" s="18"/>
      <c r="AC15" s="52"/>
      <c r="AD15" s="18"/>
      <c r="AE15" s="52"/>
      <c r="AF15" s="18"/>
      <c r="AG15" s="52"/>
      <c r="AH15" s="18"/>
      <c r="AM15" s="53" t="s">
        <v>242</v>
      </c>
    </row>
    <row r="16" spans="1:39" s="44" customFormat="1" ht="13.5">
      <c r="A16" s="51" t="s">
        <v>2</v>
      </c>
      <c r="B16" s="54"/>
      <c r="C16" s="54"/>
      <c r="D16" s="54"/>
      <c r="E16" s="54"/>
      <c r="F16" s="54"/>
      <c r="G16" s="54"/>
      <c r="H16" s="54"/>
      <c r="I16" s="54"/>
      <c r="J16" s="54"/>
      <c r="K16" s="54"/>
      <c r="L16" s="54"/>
      <c r="M16" s="54"/>
      <c r="N16" s="54"/>
      <c r="O16" s="54"/>
      <c r="P16" s="54"/>
      <c r="Q16" s="54"/>
      <c r="R16" s="54"/>
      <c r="S16" s="54"/>
      <c r="T16" s="55"/>
      <c r="U16" s="56"/>
      <c r="V16" s="55"/>
      <c r="W16" s="56"/>
      <c r="X16" s="55"/>
      <c r="Y16" s="56"/>
      <c r="Z16" s="55"/>
      <c r="AA16" s="56"/>
      <c r="AB16" s="55"/>
      <c r="AC16" s="56"/>
      <c r="AD16" s="55"/>
      <c r="AE16" s="56"/>
      <c r="AF16" s="55"/>
      <c r="AG16" s="57"/>
      <c r="AH16" s="58"/>
      <c r="AJ16" s="59"/>
      <c r="AK16" s="60"/>
      <c r="AL16" s="59"/>
      <c r="AM16" s="60"/>
    </row>
    <row r="17" spans="1:37" s="20" customFormat="1" ht="13.5" customHeight="1">
      <c r="A17" s="51" t="s">
        <v>3</v>
      </c>
      <c r="B17" s="61"/>
      <c r="C17" s="61"/>
      <c r="D17" s="61"/>
      <c r="E17" s="61"/>
      <c r="F17" s="61"/>
      <c r="G17" s="61"/>
      <c r="H17" s="61"/>
      <c r="I17" s="61"/>
      <c r="J17" s="61"/>
      <c r="K17" s="61"/>
      <c r="L17" s="61"/>
      <c r="M17" s="61"/>
      <c r="N17" s="61"/>
      <c r="O17" s="61"/>
      <c r="P17" s="61"/>
      <c r="Q17" s="61"/>
      <c r="R17" s="61"/>
      <c r="S17" s="62"/>
      <c r="T17" s="61"/>
      <c r="U17" s="62"/>
      <c r="V17" s="61"/>
      <c r="W17" s="62"/>
      <c r="X17" s="61"/>
      <c r="Y17" s="62"/>
      <c r="Z17" s="38"/>
      <c r="AA17" s="38"/>
      <c r="AB17" s="38"/>
      <c r="AC17" s="38"/>
      <c r="AD17" s="38"/>
      <c r="AE17" s="38"/>
      <c r="AF17" s="38"/>
      <c r="AG17" s="38"/>
      <c r="AH17" s="38"/>
      <c r="AI17" s="38"/>
      <c r="AJ17" s="38"/>
      <c r="AK17" s="38"/>
    </row>
  </sheetData>
  <sheetProtection/>
  <mergeCells count="93">
    <mergeCell ref="AC10:AC11"/>
    <mergeCell ref="R10:R11"/>
    <mergeCell ref="Q10:Q11"/>
    <mergeCell ref="P10:P11"/>
    <mergeCell ref="S10:S11"/>
    <mergeCell ref="AA10:AA11"/>
    <mergeCell ref="Y10:Y11"/>
    <mergeCell ref="Z10:Z11"/>
    <mergeCell ref="X10:X11"/>
    <mergeCell ref="X8:Y8"/>
    <mergeCell ref="N8:O8"/>
    <mergeCell ref="W10:W11"/>
    <mergeCell ref="X12:X13"/>
    <mergeCell ref="Q12:Q13"/>
    <mergeCell ref="R12:R13"/>
    <mergeCell ref="U12:U13"/>
    <mergeCell ref="T10:T11"/>
    <mergeCell ref="O10:O11"/>
    <mergeCell ref="V10:V11"/>
    <mergeCell ref="AF10:AF11"/>
    <mergeCell ref="AD10:AD11"/>
    <mergeCell ref="AE10:AE11"/>
    <mergeCell ref="AB10:AB11"/>
    <mergeCell ref="AJ7:AM7"/>
    <mergeCell ref="J10:J11"/>
    <mergeCell ref="K10:K11"/>
    <mergeCell ref="AJ10:AJ11"/>
    <mergeCell ref="AK10:AK11"/>
    <mergeCell ref="AL10:AL11"/>
    <mergeCell ref="AM10:AM11"/>
    <mergeCell ref="AJ8:AK8"/>
    <mergeCell ref="AL8:AM8"/>
    <mergeCell ref="V8:W8"/>
    <mergeCell ref="P7:S7"/>
    <mergeCell ref="AG7:AH7"/>
    <mergeCell ref="T7:AE7"/>
    <mergeCell ref="T8:U8"/>
    <mergeCell ref="AB8:AC8"/>
    <mergeCell ref="AG8:AH8"/>
    <mergeCell ref="AD8:AE8"/>
    <mergeCell ref="Z8:AA8"/>
    <mergeCell ref="P8:Q8"/>
    <mergeCell ref="R8:S8"/>
    <mergeCell ref="A12:A13"/>
    <mergeCell ref="D12:D13"/>
    <mergeCell ref="A7:A9"/>
    <mergeCell ref="B7:O7"/>
    <mergeCell ref="B8:C8"/>
    <mergeCell ref="D8:E8"/>
    <mergeCell ref="M12:M13"/>
    <mergeCell ref="F8:G8"/>
    <mergeCell ref="H8:I8"/>
    <mergeCell ref="L8:M8"/>
    <mergeCell ref="J8:K8"/>
    <mergeCell ref="E10:E11"/>
    <mergeCell ref="H10:H11"/>
    <mergeCell ref="O12:O13"/>
    <mergeCell ref="AA12:AA13"/>
    <mergeCell ref="I10:I11"/>
    <mergeCell ref="I12:I13"/>
    <mergeCell ref="P12:P13"/>
    <mergeCell ref="W12:W13"/>
    <mergeCell ref="Y12:Y13"/>
    <mergeCell ref="Z12:Z13"/>
    <mergeCell ref="U10:U11"/>
    <mergeCell ref="N10:N11"/>
    <mergeCell ref="AB12:AB13"/>
    <mergeCell ref="AC12:AC13"/>
    <mergeCell ref="AF12:AF13"/>
    <mergeCell ref="AD12:AD13"/>
    <mergeCell ref="AE12:AE13"/>
    <mergeCell ref="S12:S13"/>
    <mergeCell ref="T12:T13"/>
    <mergeCell ref="B12:B13"/>
    <mergeCell ref="C12:C13"/>
    <mergeCell ref="J12:J13"/>
    <mergeCell ref="K12:K13"/>
    <mergeCell ref="H12:H13"/>
    <mergeCell ref="N12:N13"/>
    <mergeCell ref="E12:E13"/>
    <mergeCell ref="F12:F13"/>
    <mergeCell ref="G12:G13"/>
    <mergeCell ref="L12:L13"/>
    <mergeCell ref="A1:S1"/>
    <mergeCell ref="A10:A11"/>
    <mergeCell ref="D10:D11"/>
    <mergeCell ref="AM12:AM13"/>
    <mergeCell ref="AG12:AG13"/>
    <mergeCell ref="AH12:AH13"/>
    <mergeCell ref="AJ12:AJ13"/>
    <mergeCell ref="AK12:AK13"/>
    <mergeCell ref="AL12:AL13"/>
    <mergeCell ref="V12:V13"/>
  </mergeCells>
  <printOptions horizontalCentered="1"/>
  <pageMargins left="0.7480314960629921" right="0.7480314960629921" top="0.7480314960629921" bottom="0.7874015748031497" header="0.7874015748031497" footer="0"/>
  <pageSetup fitToHeight="0" fitToWidth="0" horizontalDpi="600" verticalDpi="600" orientation="portrait" paperSize="9" r:id="rId3"/>
  <colBreaks count="1" manualBreakCount="1">
    <brk id="19" max="16" man="1"/>
  </colBreaks>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P23"/>
  <sheetViews>
    <sheetView view="pageBreakPreview" zoomScaleSheetLayoutView="100" zoomScalePageLayoutView="0" workbookViewId="0" topLeftCell="A1">
      <selection activeCell="E24" sqref="E24:E25"/>
    </sheetView>
  </sheetViews>
  <sheetFormatPr defaultColWidth="9.00390625" defaultRowHeight="13.5"/>
  <cols>
    <col min="1" max="1" width="11.875" style="638" customWidth="1"/>
    <col min="2" max="14" width="6.125" style="638" customWidth="1"/>
    <col min="15" max="30" width="4.125" style="638" customWidth="1"/>
    <col min="31" max="16384" width="9.00390625" style="638" customWidth="1"/>
  </cols>
  <sheetData>
    <row r="1" spans="1:16" ht="18.75" customHeight="1">
      <c r="A1" s="683" t="s">
        <v>513</v>
      </c>
      <c r="B1" s="644"/>
      <c r="C1" s="644"/>
      <c r="D1" s="644"/>
      <c r="E1" s="644"/>
      <c r="F1" s="644"/>
      <c r="G1" s="644"/>
      <c r="H1" s="644"/>
      <c r="I1" s="644"/>
      <c r="J1" s="644"/>
      <c r="K1" s="644"/>
      <c r="L1" s="644"/>
      <c r="M1" s="644"/>
      <c r="N1" s="644"/>
      <c r="O1" s="641"/>
      <c r="P1" s="641"/>
    </row>
    <row r="2" spans="1:16" ht="13.5" customHeight="1">
      <c r="A2" s="682"/>
      <c r="B2" s="644"/>
      <c r="C2" s="644"/>
      <c r="D2" s="644"/>
      <c r="E2" s="644"/>
      <c r="F2" s="644"/>
      <c r="G2" s="644"/>
      <c r="H2" s="644"/>
      <c r="I2" s="644"/>
      <c r="J2" s="644"/>
      <c r="K2" s="644"/>
      <c r="L2" s="644"/>
      <c r="M2" s="644"/>
      <c r="N2" s="681" t="s">
        <v>409</v>
      </c>
      <c r="O2" s="641"/>
      <c r="P2" s="641"/>
    </row>
    <row r="3" spans="1:16" ht="21.75" customHeight="1">
      <c r="A3" s="680" t="s">
        <v>173</v>
      </c>
      <c r="B3" s="679" t="s">
        <v>503</v>
      </c>
      <c r="C3" s="678" t="s">
        <v>502</v>
      </c>
      <c r="D3" s="678"/>
      <c r="E3" s="678"/>
      <c r="F3" s="678"/>
      <c r="G3" s="678"/>
      <c r="H3" s="678"/>
      <c r="I3" s="678" t="s">
        <v>501</v>
      </c>
      <c r="J3" s="677"/>
      <c r="K3" s="677"/>
      <c r="L3" s="677"/>
      <c r="M3" s="677"/>
      <c r="N3" s="676"/>
      <c r="O3" s="641"/>
      <c r="P3" s="641"/>
    </row>
    <row r="4" spans="1:16" ht="21.75" customHeight="1">
      <c r="A4" s="670"/>
      <c r="B4" s="669"/>
      <c r="C4" s="666" t="s">
        <v>512</v>
      </c>
      <c r="D4" s="668" t="s">
        <v>511</v>
      </c>
      <c r="E4" s="675" t="s">
        <v>510</v>
      </c>
      <c r="F4" s="675"/>
      <c r="G4" s="674" t="s">
        <v>499</v>
      </c>
      <c r="H4" s="674"/>
      <c r="I4" s="666" t="s">
        <v>498</v>
      </c>
      <c r="J4" s="673" t="s">
        <v>497</v>
      </c>
      <c r="K4" s="673"/>
      <c r="L4" s="673"/>
      <c r="M4" s="673"/>
      <c r="N4" s="665" t="s">
        <v>496</v>
      </c>
      <c r="O4" s="641"/>
      <c r="P4" s="641"/>
    </row>
    <row r="5" spans="1:16" ht="21.75" customHeight="1">
      <c r="A5" s="670"/>
      <c r="B5" s="669"/>
      <c r="C5" s="666"/>
      <c r="D5" s="668"/>
      <c r="E5" s="666" t="s">
        <v>509</v>
      </c>
      <c r="F5" s="666" t="s">
        <v>508</v>
      </c>
      <c r="G5" s="666" t="s">
        <v>495</v>
      </c>
      <c r="H5" s="666" t="s">
        <v>494</v>
      </c>
      <c r="I5" s="666"/>
      <c r="J5" s="666" t="s">
        <v>507</v>
      </c>
      <c r="K5" s="672" t="s">
        <v>492</v>
      </c>
      <c r="L5" s="671" t="s">
        <v>491</v>
      </c>
      <c r="M5" s="671"/>
      <c r="N5" s="665"/>
      <c r="O5" s="641"/>
      <c r="P5" s="641"/>
    </row>
    <row r="6" spans="1:16" ht="38.25" customHeight="1">
      <c r="A6" s="670"/>
      <c r="B6" s="669"/>
      <c r="C6" s="666"/>
      <c r="D6" s="668"/>
      <c r="E6" s="666"/>
      <c r="F6" s="666"/>
      <c r="G6" s="666"/>
      <c r="H6" s="666"/>
      <c r="I6" s="666"/>
      <c r="J6" s="667"/>
      <c r="K6" s="666"/>
      <c r="L6" s="613" t="s">
        <v>490</v>
      </c>
      <c r="M6" s="613" t="s">
        <v>489</v>
      </c>
      <c r="N6" s="665"/>
      <c r="O6" s="641"/>
      <c r="P6" s="641"/>
    </row>
    <row r="7" spans="1:16" ht="18" customHeight="1">
      <c r="A7" s="664" t="s">
        <v>427</v>
      </c>
      <c r="B7" s="663">
        <f>SUM(B8:B18)</f>
        <v>1939</v>
      </c>
      <c r="C7" s="663">
        <f>SUM(C8:C18)</f>
        <v>92</v>
      </c>
      <c r="D7" s="663">
        <f>SUM(D8:D18)</f>
        <v>587</v>
      </c>
      <c r="E7" s="663">
        <f>SUM(E8:E18)</f>
        <v>1395</v>
      </c>
      <c r="F7" s="663">
        <f>SUM(F8:F18)</f>
        <v>1</v>
      </c>
      <c r="G7" s="663">
        <f>SUM(G8:G18)</f>
        <v>1</v>
      </c>
      <c r="H7" s="663">
        <f>SUM(H8:H18)</f>
        <v>0</v>
      </c>
      <c r="I7" s="663">
        <f>SUM(I8:I18)</f>
        <v>1939</v>
      </c>
      <c r="J7" s="663">
        <f>SUM(J8:J18)</f>
        <v>0</v>
      </c>
      <c r="K7" s="663">
        <f>SUM(K8:K18)</f>
        <v>110</v>
      </c>
      <c r="L7" s="663">
        <f>SUM(L8:L18)</f>
        <v>1</v>
      </c>
      <c r="M7" s="663">
        <f>SUM(M8:M18)</f>
        <v>8</v>
      </c>
      <c r="N7" s="662">
        <f>SUM(N8:N18)</f>
        <v>1820</v>
      </c>
      <c r="O7" s="641"/>
      <c r="P7" s="641"/>
    </row>
    <row r="8" spans="1:16" ht="18" customHeight="1">
      <c r="A8" s="661" t="s">
        <v>479</v>
      </c>
      <c r="B8" s="658">
        <v>0</v>
      </c>
      <c r="C8" s="658">
        <v>0</v>
      </c>
      <c r="D8" s="660">
        <v>0</v>
      </c>
      <c r="E8" s="659">
        <v>0</v>
      </c>
      <c r="F8" s="658">
        <v>0</v>
      </c>
      <c r="G8" s="658">
        <v>0</v>
      </c>
      <c r="H8" s="658">
        <v>0</v>
      </c>
      <c r="I8" s="658">
        <f>SUM(J8:N8)</f>
        <v>0</v>
      </c>
      <c r="J8" s="658">
        <v>0</v>
      </c>
      <c r="K8" s="658">
        <v>0</v>
      </c>
      <c r="L8" s="658">
        <v>0</v>
      </c>
      <c r="M8" s="658">
        <v>0</v>
      </c>
      <c r="N8" s="657">
        <v>0</v>
      </c>
      <c r="O8" s="641"/>
      <c r="P8" s="641"/>
    </row>
    <row r="9" spans="1:16" ht="18" customHeight="1">
      <c r="A9" s="655" t="s">
        <v>478</v>
      </c>
      <c r="B9" s="653">
        <v>159</v>
      </c>
      <c r="C9" s="653">
        <v>7</v>
      </c>
      <c r="D9" s="653">
        <v>58</v>
      </c>
      <c r="E9" s="656">
        <v>106</v>
      </c>
      <c r="F9" s="653">
        <v>0</v>
      </c>
      <c r="G9" s="653">
        <v>0</v>
      </c>
      <c r="H9" s="653">
        <v>0</v>
      </c>
      <c r="I9" s="653">
        <f>SUM(J9:N9)</f>
        <v>159</v>
      </c>
      <c r="J9" s="653">
        <v>0</v>
      </c>
      <c r="K9" s="653">
        <v>23</v>
      </c>
      <c r="L9" s="653">
        <v>0</v>
      </c>
      <c r="M9" s="653">
        <v>0</v>
      </c>
      <c r="N9" s="652">
        <v>136</v>
      </c>
      <c r="O9" s="641"/>
      <c r="P9" s="641"/>
    </row>
    <row r="10" spans="1:16" ht="18" customHeight="1">
      <c r="A10" s="655" t="s">
        <v>477</v>
      </c>
      <c r="B10" s="653">
        <v>3</v>
      </c>
      <c r="C10" s="653">
        <v>3</v>
      </c>
      <c r="D10" s="653">
        <v>2</v>
      </c>
      <c r="E10" s="654">
        <v>0</v>
      </c>
      <c r="F10" s="653">
        <v>0</v>
      </c>
      <c r="G10" s="653">
        <v>0</v>
      </c>
      <c r="H10" s="653">
        <v>0</v>
      </c>
      <c r="I10" s="653">
        <f>SUM(J10:N10)</f>
        <v>3</v>
      </c>
      <c r="J10" s="653">
        <v>0</v>
      </c>
      <c r="K10" s="653">
        <v>0</v>
      </c>
      <c r="L10" s="653">
        <v>0</v>
      </c>
      <c r="M10" s="653">
        <v>0</v>
      </c>
      <c r="N10" s="652">
        <v>3</v>
      </c>
      <c r="O10" s="641"/>
      <c r="P10" s="641"/>
    </row>
    <row r="11" spans="1:16" ht="18" customHeight="1">
      <c r="A11" s="655" t="s">
        <v>476</v>
      </c>
      <c r="B11" s="653">
        <v>206</v>
      </c>
      <c r="C11" s="653">
        <v>71</v>
      </c>
      <c r="D11" s="653">
        <v>114</v>
      </c>
      <c r="E11" s="654">
        <v>101</v>
      </c>
      <c r="F11" s="653">
        <v>0</v>
      </c>
      <c r="G11" s="653">
        <v>0</v>
      </c>
      <c r="H11" s="653">
        <v>0</v>
      </c>
      <c r="I11" s="653">
        <f>SUM(J11:N11)</f>
        <v>206</v>
      </c>
      <c r="J11" s="653">
        <v>0</v>
      </c>
      <c r="K11" s="653">
        <v>6</v>
      </c>
      <c r="L11" s="653">
        <v>1</v>
      </c>
      <c r="M11" s="653">
        <v>1</v>
      </c>
      <c r="N11" s="652">
        <v>198</v>
      </c>
      <c r="O11" s="641"/>
      <c r="P11" s="641"/>
    </row>
    <row r="12" spans="1:16" ht="18" customHeight="1">
      <c r="A12" s="655" t="s">
        <v>475</v>
      </c>
      <c r="B12" s="653">
        <v>110</v>
      </c>
      <c r="C12" s="653">
        <v>0</v>
      </c>
      <c r="D12" s="653">
        <v>34</v>
      </c>
      <c r="E12" s="654">
        <v>80</v>
      </c>
      <c r="F12" s="653">
        <v>0</v>
      </c>
      <c r="G12" s="653">
        <v>0</v>
      </c>
      <c r="H12" s="653">
        <v>0</v>
      </c>
      <c r="I12" s="653">
        <f>SUM(J12:N12)</f>
        <v>110</v>
      </c>
      <c r="J12" s="653">
        <v>0</v>
      </c>
      <c r="K12" s="653">
        <v>8</v>
      </c>
      <c r="L12" s="653">
        <v>0</v>
      </c>
      <c r="M12" s="653">
        <v>1</v>
      </c>
      <c r="N12" s="652">
        <v>101</v>
      </c>
      <c r="O12" s="641"/>
      <c r="P12" s="641"/>
    </row>
    <row r="13" spans="1:16" ht="18" customHeight="1">
      <c r="A13" s="655" t="s">
        <v>474</v>
      </c>
      <c r="B13" s="656">
        <v>34</v>
      </c>
      <c r="C13" s="653">
        <v>1</v>
      </c>
      <c r="D13" s="653">
        <v>14</v>
      </c>
      <c r="E13" s="654">
        <v>20</v>
      </c>
      <c r="F13" s="653">
        <v>0</v>
      </c>
      <c r="G13" s="653">
        <v>0</v>
      </c>
      <c r="H13" s="653">
        <v>0</v>
      </c>
      <c r="I13" s="653">
        <f>SUM(J13:N13)</f>
        <v>34</v>
      </c>
      <c r="J13" s="653">
        <v>0</v>
      </c>
      <c r="K13" s="653">
        <v>1</v>
      </c>
      <c r="L13" s="653">
        <v>0</v>
      </c>
      <c r="M13" s="653">
        <v>1</v>
      </c>
      <c r="N13" s="652">
        <v>32</v>
      </c>
      <c r="O13" s="641"/>
      <c r="P13" s="641"/>
    </row>
    <row r="14" spans="1:16" ht="18" customHeight="1">
      <c r="A14" s="655" t="s">
        <v>473</v>
      </c>
      <c r="B14" s="653">
        <v>0</v>
      </c>
      <c r="C14" s="653">
        <v>0</v>
      </c>
      <c r="D14" s="653">
        <v>0</v>
      </c>
      <c r="E14" s="654">
        <v>0</v>
      </c>
      <c r="F14" s="653">
        <v>0</v>
      </c>
      <c r="G14" s="653">
        <v>0</v>
      </c>
      <c r="H14" s="653">
        <v>0</v>
      </c>
      <c r="I14" s="653">
        <f>SUM(J14:N14)</f>
        <v>0</v>
      </c>
      <c r="J14" s="653">
        <v>0</v>
      </c>
      <c r="K14" s="653">
        <v>0</v>
      </c>
      <c r="L14" s="653">
        <v>0</v>
      </c>
      <c r="M14" s="653">
        <v>0</v>
      </c>
      <c r="N14" s="652">
        <v>0</v>
      </c>
      <c r="O14" s="641"/>
      <c r="P14" s="641"/>
    </row>
    <row r="15" spans="1:16" ht="18" customHeight="1">
      <c r="A15" s="655" t="s">
        <v>472</v>
      </c>
      <c r="B15" s="653">
        <v>0</v>
      </c>
      <c r="C15" s="653">
        <v>0</v>
      </c>
      <c r="D15" s="653">
        <v>0</v>
      </c>
      <c r="E15" s="654">
        <v>0</v>
      </c>
      <c r="F15" s="653">
        <v>0</v>
      </c>
      <c r="G15" s="653">
        <v>0</v>
      </c>
      <c r="H15" s="653">
        <v>0</v>
      </c>
      <c r="I15" s="653">
        <f>SUM(J15:N15)</f>
        <v>0</v>
      </c>
      <c r="J15" s="653">
        <v>0</v>
      </c>
      <c r="K15" s="653">
        <v>0</v>
      </c>
      <c r="L15" s="653">
        <v>0</v>
      </c>
      <c r="M15" s="653">
        <v>0</v>
      </c>
      <c r="N15" s="652">
        <v>0</v>
      </c>
      <c r="O15" s="641"/>
      <c r="P15" s="641"/>
    </row>
    <row r="16" spans="1:16" ht="18" customHeight="1">
      <c r="A16" s="655" t="s">
        <v>471</v>
      </c>
      <c r="B16" s="653">
        <v>0</v>
      </c>
      <c r="C16" s="653">
        <v>0</v>
      </c>
      <c r="D16" s="653">
        <v>0</v>
      </c>
      <c r="E16" s="654">
        <v>0</v>
      </c>
      <c r="F16" s="653">
        <v>0</v>
      </c>
      <c r="G16" s="653">
        <v>0</v>
      </c>
      <c r="H16" s="653">
        <v>0</v>
      </c>
      <c r="I16" s="653">
        <f>SUM(J16:N16)</f>
        <v>0</v>
      </c>
      <c r="J16" s="653">
        <v>0</v>
      </c>
      <c r="K16" s="653">
        <v>0</v>
      </c>
      <c r="L16" s="653">
        <v>0</v>
      </c>
      <c r="M16" s="653">
        <v>0</v>
      </c>
      <c r="N16" s="652">
        <v>0</v>
      </c>
      <c r="O16" s="641"/>
      <c r="P16" s="641"/>
    </row>
    <row r="17" spans="1:14" s="641" customFormat="1" ht="18" customHeight="1">
      <c r="A17" s="655" t="s">
        <v>470</v>
      </c>
      <c r="B17" s="653">
        <v>65</v>
      </c>
      <c r="C17" s="653">
        <v>2</v>
      </c>
      <c r="D17" s="653">
        <v>40</v>
      </c>
      <c r="E17" s="654">
        <v>27</v>
      </c>
      <c r="F17" s="653">
        <v>0</v>
      </c>
      <c r="G17" s="653">
        <v>0</v>
      </c>
      <c r="H17" s="653">
        <v>0</v>
      </c>
      <c r="I17" s="653">
        <f>SUM(J17:N17)</f>
        <v>65</v>
      </c>
      <c r="J17" s="653">
        <v>0</v>
      </c>
      <c r="K17" s="653">
        <v>8</v>
      </c>
      <c r="L17" s="653">
        <v>0</v>
      </c>
      <c r="M17" s="653">
        <v>1</v>
      </c>
      <c r="N17" s="652">
        <v>56</v>
      </c>
    </row>
    <row r="18" spans="1:16" ht="18" customHeight="1">
      <c r="A18" s="600" t="s">
        <v>506</v>
      </c>
      <c r="B18" s="650">
        <v>1362</v>
      </c>
      <c r="C18" s="650">
        <v>8</v>
      </c>
      <c r="D18" s="650">
        <v>325</v>
      </c>
      <c r="E18" s="651">
        <v>1061</v>
      </c>
      <c r="F18" s="650">
        <v>1</v>
      </c>
      <c r="G18" s="650">
        <v>1</v>
      </c>
      <c r="H18" s="650">
        <v>0</v>
      </c>
      <c r="I18" s="650">
        <v>1362</v>
      </c>
      <c r="J18" s="650">
        <v>0</v>
      </c>
      <c r="K18" s="650">
        <v>64</v>
      </c>
      <c r="L18" s="650">
        <v>0</v>
      </c>
      <c r="M18" s="650">
        <v>4</v>
      </c>
      <c r="N18" s="649">
        <v>1294</v>
      </c>
      <c r="O18" s="641"/>
      <c r="P18" s="641"/>
    </row>
    <row r="19" spans="1:16" ht="3" customHeight="1">
      <c r="A19" s="648"/>
      <c r="B19" s="647"/>
      <c r="C19" s="647"/>
      <c r="D19" s="647"/>
      <c r="E19" s="647"/>
      <c r="F19" s="647"/>
      <c r="G19" s="647"/>
      <c r="H19" s="647"/>
      <c r="I19" s="647"/>
      <c r="J19" s="647"/>
      <c r="K19" s="647"/>
      <c r="L19" s="647"/>
      <c r="M19" s="647"/>
      <c r="N19" s="647"/>
      <c r="O19" s="641"/>
      <c r="P19" s="641"/>
    </row>
    <row r="20" spans="1:16" ht="26.25" customHeight="1">
      <c r="A20" s="646" t="s">
        <v>505</v>
      </c>
      <c r="B20" s="646"/>
      <c r="C20" s="646"/>
      <c r="D20" s="646"/>
      <c r="E20" s="646"/>
      <c r="F20" s="646"/>
      <c r="G20" s="646"/>
      <c r="H20" s="646"/>
      <c r="I20" s="646"/>
      <c r="J20" s="646"/>
      <c r="K20" s="646"/>
      <c r="L20" s="646"/>
      <c r="M20" s="646"/>
      <c r="N20" s="646"/>
      <c r="O20" s="645"/>
      <c r="P20" s="641"/>
    </row>
    <row r="21" spans="1:14" s="639" customFormat="1" ht="3" customHeight="1">
      <c r="A21" s="591"/>
      <c r="B21" s="591"/>
      <c r="C21" s="591"/>
      <c r="D21" s="591"/>
      <c r="E21" s="591"/>
      <c r="F21" s="591"/>
      <c r="G21" s="591"/>
      <c r="H21" s="591"/>
      <c r="I21" s="591"/>
      <c r="J21" s="591"/>
      <c r="K21" s="591"/>
      <c r="L21" s="591"/>
      <c r="M21" s="591"/>
      <c r="N21" s="591"/>
    </row>
    <row r="22" spans="1:16" ht="13.5">
      <c r="A22" s="644"/>
      <c r="B22" s="644"/>
      <c r="C22" s="644"/>
      <c r="D22" s="644"/>
      <c r="E22" s="644"/>
      <c r="F22" s="644"/>
      <c r="G22" s="644"/>
      <c r="H22" s="644"/>
      <c r="I22" s="644"/>
      <c r="J22" s="644"/>
      <c r="K22" s="644"/>
      <c r="L22" s="644"/>
      <c r="M22" s="643"/>
      <c r="N22" s="642" t="s">
        <v>466</v>
      </c>
      <c r="O22" s="641"/>
      <c r="P22" s="641"/>
    </row>
    <row r="23" s="639" customFormat="1" ht="13.5">
      <c r="A23" s="640"/>
    </row>
  </sheetData>
  <sheetProtection/>
  <mergeCells count="20">
    <mergeCell ref="J5:J6"/>
    <mergeCell ref="K5:K6"/>
    <mergeCell ref="C4:C6"/>
    <mergeCell ref="D4:D6"/>
    <mergeCell ref="I4:I6"/>
    <mergeCell ref="J4:M4"/>
    <mergeCell ref="G5:G6"/>
    <mergeCell ref="H5:H6"/>
    <mergeCell ref="E4:F4"/>
    <mergeCell ref="G4:H4"/>
    <mergeCell ref="A21:N21"/>
    <mergeCell ref="B3:B6"/>
    <mergeCell ref="C3:H3"/>
    <mergeCell ref="I3:N3"/>
    <mergeCell ref="A20:N20"/>
    <mergeCell ref="N4:N6"/>
    <mergeCell ref="E5:E6"/>
    <mergeCell ref="F5:F6"/>
    <mergeCell ref="L5:M5"/>
    <mergeCell ref="A3:A6"/>
  </mergeCells>
  <printOptions horizontalCentered="1"/>
  <pageMargins left="0.5511811023622047" right="0.5511811023622047" top="0.7874015748031497" bottom="0.7874015748031497" header="0.4724409448818898" footer="0.4724409448818898"/>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7" tint="0.39998000860214233"/>
  </sheetPr>
  <dimension ref="A1:L26"/>
  <sheetViews>
    <sheetView view="pageBreakPreview" zoomScaleNormal="90" zoomScaleSheetLayoutView="100" zoomScalePageLayoutView="0" workbookViewId="0" topLeftCell="A1">
      <selection activeCell="E24" sqref="E24:E25"/>
    </sheetView>
  </sheetViews>
  <sheetFormatPr defaultColWidth="9.00390625" defaultRowHeight="13.5"/>
  <cols>
    <col min="1" max="1" width="7.875" style="404" customWidth="1"/>
    <col min="2" max="10" width="8.75390625" style="404" customWidth="1"/>
    <col min="11" max="16384" width="9.00390625" style="404" customWidth="1"/>
  </cols>
  <sheetData>
    <row r="1" spans="1:10" ht="18.75" customHeight="1">
      <c r="A1" s="715" t="s">
        <v>536</v>
      </c>
      <c r="B1" s="555"/>
      <c r="C1" s="555"/>
      <c r="D1" s="555"/>
      <c r="E1" s="555"/>
      <c r="F1" s="555"/>
      <c r="G1" s="555"/>
      <c r="H1" s="555"/>
      <c r="I1" s="555"/>
      <c r="J1" s="555"/>
    </row>
    <row r="2" spans="1:10" ht="13.5">
      <c r="A2" s="555"/>
      <c r="B2" s="555"/>
      <c r="C2" s="555"/>
      <c r="D2" s="555"/>
      <c r="E2" s="555"/>
      <c r="F2" s="555"/>
      <c r="G2" s="555"/>
      <c r="H2" s="555"/>
      <c r="I2" s="555"/>
      <c r="J2" s="555"/>
    </row>
    <row r="3" spans="1:10" ht="17.25" customHeight="1">
      <c r="A3" s="714" t="s">
        <v>535</v>
      </c>
      <c r="B3" s="713" t="s">
        <v>534</v>
      </c>
      <c r="C3" s="712" t="s">
        <v>533</v>
      </c>
      <c r="D3" s="712"/>
      <c r="E3" s="712"/>
      <c r="F3" s="712" t="s">
        <v>532</v>
      </c>
      <c r="G3" s="712"/>
      <c r="H3" s="712"/>
      <c r="I3" s="712"/>
      <c r="J3" s="711" t="s">
        <v>531</v>
      </c>
    </row>
    <row r="4" spans="1:10" ht="26.25" customHeight="1">
      <c r="A4" s="710"/>
      <c r="B4" s="709"/>
      <c r="C4" s="708" t="s">
        <v>11</v>
      </c>
      <c r="D4" s="708" t="s">
        <v>530</v>
      </c>
      <c r="E4" s="707" t="s">
        <v>529</v>
      </c>
      <c r="F4" s="708" t="s">
        <v>11</v>
      </c>
      <c r="G4" s="708" t="s">
        <v>528</v>
      </c>
      <c r="H4" s="708" t="s">
        <v>527</v>
      </c>
      <c r="I4" s="707" t="s">
        <v>526</v>
      </c>
      <c r="J4" s="706"/>
    </row>
    <row r="5" spans="1:10" ht="17.25" customHeight="1">
      <c r="A5" s="701" t="s">
        <v>525</v>
      </c>
      <c r="B5" s="700">
        <v>1408</v>
      </c>
      <c r="C5" s="700">
        <v>660</v>
      </c>
      <c r="D5" s="700">
        <v>466</v>
      </c>
      <c r="E5" s="700">
        <v>194</v>
      </c>
      <c r="F5" s="700">
        <v>753</v>
      </c>
      <c r="G5" s="700">
        <v>104</v>
      </c>
      <c r="H5" s="700">
        <v>618</v>
      </c>
      <c r="I5" s="700">
        <v>31</v>
      </c>
      <c r="J5" s="699">
        <v>1315</v>
      </c>
    </row>
    <row r="6" spans="1:10" ht="17.25" customHeight="1">
      <c r="A6" s="701" t="s">
        <v>524</v>
      </c>
      <c r="B6" s="700">
        <v>1315</v>
      </c>
      <c r="C6" s="700">
        <v>497</v>
      </c>
      <c r="D6" s="700">
        <v>444</v>
      </c>
      <c r="E6" s="700">
        <v>53</v>
      </c>
      <c r="F6" s="700">
        <v>484</v>
      </c>
      <c r="G6" s="700">
        <v>92</v>
      </c>
      <c r="H6" s="700">
        <v>361</v>
      </c>
      <c r="I6" s="700">
        <v>31</v>
      </c>
      <c r="J6" s="705">
        <v>1328</v>
      </c>
    </row>
    <row r="7" spans="1:10" ht="17.25" customHeight="1">
      <c r="A7" s="701" t="s">
        <v>56</v>
      </c>
      <c r="B7" s="704">
        <v>1227</v>
      </c>
      <c r="C7" s="700">
        <v>430</v>
      </c>
      <c r="D7" s="700">
        <v>408</v>
      </c>
      <c r="E7" s="700">
        <v>22</v>
      </c>
      <c r="F7" s="700">
        <v>464</v>
      </c>
      <c r="G7" s="700">
        <v>92</v>
      </c>
      <c r="H7" s="700">
        <v>346</v>
      </c>
      <c r="I7" s="700">
        <v>26</v>
      </c>
      <c r="J7" s="703">
        <v>1193</v>
      </c>
    </row>
    <row r="8" spans="1:10" ht="17.25" customHeight="1">
      <c r="A8" s="701" t="s">
        <v>523</v>
      </c>
      <c r="B8" s="700">
        <v>1193</v>
      </c>
      <c r="C8" s="700">
        <v>381</v>
      </c>
      <c r="D8" s="700">
        <v>360</v>
      </c>
      <c r="E8" s="700">
        <v>21</v>
      </c>
      <c r="F8" s="700">
        <v>566</v>
      </c>
      <c r="G8" s="700">
        <v>64</v>
      </c>
      <c r="H8" s="700">
        <v>434</v>
      </c>
      <c r="I8" s="700">
        <v>68</v>
      </c>
      <c r="J8" s="699">
        <v>1008</v>
      </c>
    </row>
    <row r="9" spans="1:10" ht="17.25" customHeight="1">
      <c r="A9" s="701" t="s">
        <v>522</v>
      </c>
      <c r="B9" s="700">
        <v>1008</v>
      </c>
      <c r="C9" s="700">
        <v>395</v>
      </c>
      <c r="D9" s="700">
        <v>349</v>
      </c>
      <c r="E9" s="700">
        <v>46</v>
      </c>
      <c r="F9" s="700">
        <v>364</v>
      </c>
      <c r="G9" s="700">
        <v>71</v>
      </c>
      <c r="H9" s="700">
        <v>267</v>
      </c>
      <c r="I9" s="700">
        <v>26</v>
      </c>
      <c r="J9" s="702">
        <v>1039</v>
      </c>
    </row>
    <row r="10" spans="1:10" ht="17.25" customHeight="1">
      <c r="A10" s="701" t="s">
        <v>521</v>
      </c>
      <c r="B10" s="700">
        <v>1039</v>
      </c>
      <c r="C10" s="700">
        <v>360</v>
      </c>
      <c r="D10" s="700">
        <v>344</v>
      </c>
      <c r="E10" s="700">
        <v>16</v>
      </c>
      <c r="F10" s="700">
        <v>499</v>
      </c>
      <c r="G10" s="700">
        <v>82</v>
      </c>
      <c r="H10" s="700">
        <v>367</v>
      </c>
      <c r="I10" s="700">
        <v>50</v>
      </c>
      <c r="J10" s="699">
        <v>900</v>
      </c>
    </row>
    <row r="11" spans="1:10" ht="17.25" customHeight="1">
      <c r="A11" s="701" t="s">
        <v>115</v>
      </c>
      <c r="B11" s="700">
        <v>900</v>
      </c>
      <c r="C11" s="700">
        <v>325</v>
      </c>
      <c r="D11" s="700">
        <v>303</v>
      </c>
      <c r="E11" s="700">
        <v>22</v>
      </c>
      <c r="F11" s="700">
        <v>383</v>
      </c>
      <c r="G11" s="700">
        <v>98</v>
      </c>
      <c r="H11" s="700">
        <v>270</v>
      </c>
      <c r="I11" s="700">
        <v>15</v>
      </c>
      <c r="J11" s="699">
        <v>842</v>
      </c>
    </row>
    <row r="12" spans="1:10" ht="17.25" customHeight="1">
      <c r="A12" s="701" t="s">
        <v>520</v>
      </c>
      <c r="B12" s="700">
        <v>842</v>
      </c>
      <c r="C12" s="700">
        <v>292</v>
      </c>
      <c r="D12" s="700">
        <v>281</v>
      </c>
      <c r="E12" s="700">
        <v>11</v>
      </c>
      <c r="F12" s="700">
        <v>380</v>
      </c>
      <c r="G12" s="700">
        <v>69</v>
      </c>
      <c r="H12" s="700">
        <v>264</v>
      </c>
      <c r="I12" s="700">
        <v>47</v>
      </c>
      <c r="J12" s="699">
        <v>754</v>
      </c>
    </row>
    <row r="13" spans="1:10" ht="17.25" customHeight="1">
      <c r="A13" s="701" t="s">
        <v>519</v>
      </c>
      <c r="B13" s="700">
        <v>754</v>
      </c>
      <c r="C13" s="700">
        <v>304</v>
      </c>
      <c r="D13" s="700">
        <v>290</v>
      </c>
      <c r="E13" s="700">
        <v>14</v>
      </c>
      <c r="F13" s="700">
        <v>194</v>
      </c>
      <c r="G13" s="700">
        <v>81</v>
      </c>
      <c r="H13" s="700">
        <v>97</v>
      </c>
      <c r="I13" s="700">
        <v>16</v>
      </c>
      <c r="J13" s="699">
        <v>864</v>
      </c>
    </row>
    <row r="14" spans="1:10" ht="17.25" customHeight="1">
      <c r="A14" s="701" t="s">
        <v>518</v>
      </c>
      <c r="B14" s="700">
        <v>864</v>
      </c>
      <c r="C14" s="700">
        <v>234</v>
      </c>
      <c r="D14" s="700">
        <v>216</v>
      </c>
      <c r="E14" s="700">
        <v>18</v>
      </c>
      <c r="F14" s="700">
        <v>301</v>
      </c>
      <c r="G14" s="700">
        <v>76</v>
      </c>
      <c r="H14" s="700">
        <v>167</v>
      </c>
      <c r="I14" s="700">
        <v>58</v>
      </c>
      <c r="J14" s="699">
        <v>797</v>
      </c>
    </row>
    <row r="15" spans="1:10" ht="17.25" customHeight="1">
      <c r="A15" s="698">
        <v>19</v>
      </c>
      <c r="B15" s="694">
        <v>797</v>
      </c>
      <c r="C15" s="694">
        <v>258</v>
      </c>
      <c r="D15" s="694">
        <v>245</v>
      </c>
      <c r="E15" s="694">
        <v>13</v>
      </c>
      <c r="F15" s="694">
        <v>220</v>
      </c>
      <c r="G15" s="694">
        <v>60</v>
      </c>
      <c r="H15" s="694">
        <v>149</v>
      </c>
      <c r="I15" s="694">
        <v>11</v>
      </c>
      <c r="J15" s="695">
        <v>835</v>
      </c>
    </row>
    <row r="16" spans="1:10" ht="17.25" customHeight="1">
      <c r="A16" s="697">
        <v>20</v>
      </c>
      <c r="B16" s="695">
        <v>835</v>
      </c>
      <c r="C16" s="694">
        <v>217</v>
      </c>
      <c r="D16" s="696">
        <v>209</v>
      </c>
      <c r="E16" s="694">
        <v>8</v>
      </c>
      <c r="F16" s="693">
        <v>198</v>
      </c>
      <c r="G16" s="694">
        <v>34</v>
      </c>
      <c r="H16" s="695">
        <v>159</v>
      </c>
      <c r="I16" s="694">
        <v>5</v>
      </c>
      <c r="J16" s="693">
        <v>854</v>
      </c>
    </row>
    <row r="17" spans="1:10" ht="17.25" customHeight="1">
      <c r="A17" s="697">
        <v>21</v>
      </c>
      <c r="B17" s="695">
        <v>854</v>
      </c>
      <c r="C17" s="694">
        <v>251</v>
      </c>
      <c r="D17" s="696">
        <v>239</v>
      </c>
      <c r="E17" s="694">
        <v>12</v>
      </c>
      <c r="F17" s="693">
        <v>299</v>
      </c>
      <c r="G17" s="694">
        <v>72</v>
      </c>
      <c r="H17" s="695">
        <v>135</v>
      </c>
      <c r="I17" s="694">
        <v>92</v>
      </c>
      <c r="J17" s="693">
        <v>806</v>
      </c>
    </row>
    <row r="18" spans="1:10" ht="17.25" customHeight="1">
      <c r="A18" s="276">
        <v>22</v>
      </c>
      <c r="B18" s="695">
        <v>806</v>
      </c>
      <c r="C18" s="694">
        <v>225</v>
      </c>
      <c r="D18" s="696">
        <v>225</v>
      </c>
      <c r="E18" s="653">
        <v>0</v>
      </c>
      <c r="F18" s="693">
        <v>250</v>
      </c>
      <c r="G18" s="694">
        <v>83</v>
      </c>
      <c r="H18" s="695">
        <v>147</v>
      </c>
      <c r="I18" s="694">
        <v>20</v>
      </c>
      <c r="J18" s="693">
        <v>781</v>
      </c>
    </row>
    <row r="19" spans="1:10" s="15" customFormat="1" ht="17.25" customHeight="1">
      <c r="A19" s="276">
        <v>23</v>
      </c>
      <c r="B19" s="695">
        <v>781</v>
      </c>
      <c r="C19" s="694">
        <v>196</v>
      </c>
      <c r="D19" s="696">
        <v>195</v>
      </c>
      <c r="E19" s="694">
        <v>1</v>
      </c>
      <c r="F19" s="693">
        <v>287</v>
      </c>
      <c r="G19" s="694">
        <v>54</v>
      </c>
      <c r="H19" s="695">
        <v>208</v>
      </c>
      <c r="I19" s="694">
        <v>25</v>
      </c>
      <c r="J19" s="693">
        <v>690</v>
      </c>
    </row>
    <row r="20" spans="1:10" s="15" customFormat="1" ht="17.25" customHeight="1">
      <c r="A20" s="692">
        <v>24</v>
      </c>
      <c r="B20" s="690">
        <v>690</v>
      </c>
      <c r="C20" s="689">
        <v>190</v>
      </c>
      <c r="D20" s="691">
        <v>180</v>
      </c>
      <c r="E20" s="689">
        <v>10</v>
      </c>
      <c r="F20" s="688">
        <f>G20+H20+I20</f>
        <v>389</v>
      </c>
      <c r="G20" s="689">
        <v>53</v>
      </c>
      <c r="H20" s="690">
        <v>249</v>
      </c>
      <c r="I20" s="689">
        <v>87</v>
      </c>
      <c r="J20" s="688">
        <v>491</v>
      </c>
    </row>
    <row r="21" spans="1:10" s="15" customFormat="1" ht="17.25" customHeight="1">
      <c r="A21" s="687"/>
      <c r="B21" s="686"/>
      <c r="C21" s="686"/>
      <c r="D21" s="686"/>
      <c r="E21" s="686"/>
      <c r="F21" s="686"/>
      <c r="G21" s="686"/>
      <c r="H21" s="686"/>
      <c r="I21" s="686"/>
      <c r="J21" s="686"/>
    </row>
    <row r="22" spans="1:10" ht="13.5">
      <c r="A22" s="685" t="s">
        <v>517</v>
      </c>
      <c r="B22" s="685"/>
      <c r="C22" s="685"/>
      <c r="D22" s="685"/>
      <c r="E22" s="685"/>
      <c r="F22" s="685"/>
      <c r="G22" s="685"/>
      <c r="H22" s="685"/>
      <c r="I22" s="685"/>
      <c r="J22" s="685"/>
    </row>
    <row r="23" spans="1:10" ht="13.5">
      <c r="A23" s="685" t="s">
        <v>516</v>
      </c>
      <c r="B23" s="685"/>
      <c r="C23" s="685"/>
      <c r="D23" s="685"/>
      <c r="E23" s="685"/>
      <c r="F23" s="685"/>
      <c r="G23" s="685"/>
      <c r="H23" s="685"/>
      <c r="I23" s="685"/>
      <c r="J23" s="685"/>
    </row>
    <row r="24" spans="1:12" ht="13.5">
      <c r="A24" s="685" t="s">
        <v>515</v>
      </c>
      <c r="B24" s="685"/>
      <c r="C24" s="685"/>
      <c r="D24" s="685"/>
      <c r="E24" s="685"/>
      <c r="F24" s="685"/>
      <c r="G24" s="685"/>
      <c r="H24" s="685"/>
      <c r="I24" s="685"/>
      <c r="J24" s="685"/>
      <c r="K24" s="405"/>
      <c r="L24" s="405"/>
    </row>
    <row r="25" spans="1:10" ht="13.5">
      <c r="A25" s="685"/>
      <c r="B25" s="685"/>
      <c r="C25" s="685"/>
      <c r="D25" s="685"/>
      <c r="E25" s="685"/>
      <c r="F25" s="685"/>
      <c r="G25" s="685"/>
      <c r="H25" s="685"/>
      <c r="I25" s="685"/>
      <c r="J25" s="684" t="s">
        <v>514</v>
      </c>
    </row>
    <row r="26" spans="1:10" ht="13.5">
      <c r="A26" s="555"/>
      <c r="B26" s="555"/>
      <c r="C26" s="555"/>
      <c r="D26" s="555"/>
      <c r="E26" s="555"/>
      <c r="F26" s="555"/>
      <c r="G26" s="555"/>
      <c r="H26" s="555"/>
      <c r="I26" s="555"/>
      <c r="J26" s="555"/>
    </row>
  </sheetData>
  <sheetProtection/>
  <mergeCells count="5">
    <mergeCell ref="J3:J4"/>
    <mergeCell ref="A3:A4"/>
    <mergeCell ref="B3:B4"/>
    <mergeCell ref="C3:E3"/>
    <mergeCell ref="F3:I3"/>
  </mergeCells>
  <printOptions horizontalCentered="1"/>
  <pageMargins left="0.7874015748031497" right="0.7874015748031497" top="6.10236220472441" bottom="0.5905511811023623" header="0.4724409448818898" footer="0.4724409448818898"/>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theme="7" tint="0.39998000860214233"/>
  </sheetPr>
  <dimension ref="A1:N26"/>
  <sheetViews>
    <sheetView view="pageBreakPreview" zoomScaleSheetLayoutView="100" zoomScalePageLayoutView="0" workbookViewId="0" topLeftCell="A1">
      <selection activeCell="E24" sqref="E24:E25"/>
    </sheetView>
  </sheetViews>
  <sheetFormatPr defaultColWidth="9.00390625" defaultRowHeight="13.5"/>
  <cols>
    <col min="1" max="1" width="6.50390625" style="716" customWidth="1"/>
    <col min="2" max="2" width="15.00390625" style="716" customWidth="1"/>
    <col min="3" max="3" width="5.875" style="716" customWidth="1"/>
    <col min="4" max="4" width="6.625" style="716" customWidth="1"/>
    <col min="5" max="5" width="6.375" style="716" customWidth="1"/>
    <col min="6" max="6" width="6.625" style="716" customWidth="1"/>
    <col min="7" max="7" width="6.375" style="716" customWidth="1"/>
    <col min="8" max="9" width="6.625" style="716" customWidth="1"/>
    <col min="10" max="10" width="6.125" style="716" customWidth="1"/>
    <col min="11" max="11" width="6.75390625" style="716" customWidth="1"/>
    <col min="12" max="12" width="6.25390625" style="716" customWidth="1"/>
    <col min="13" max="13" width="6.625" style="716" customWidth="1"/>
    <col min="14" max="14" width="5.875" style="716" customWidth="1"/>
    <col min="15" max="16384" width="9.00390625" style="716" customWidth="1"/>
  </cols>
  <sheetData>
    <row r="1" ht="18.75" customHeight="1">
      <c r="A1" s="748" t="s">
        <v>558</v>
      </c>
    </row>
    <row r="2" spans="1:14" ht="13.5">
      <c r="A2" s="747"/>
      <c r="B2" s="722"/>
      <c r="C2" s="722"/>
      <c r="D2" s="722"/>
      <c r="E2" s="722"/>
      <c r="F2" s="722"/>
      <c r="G2" s="722"/>
      <c r="H2" s="722"/>
      <c r="I2" s="722"/>
      <c r="J2" s="722"/>
      <c r="K2" s="722"/>
      <c r="L2" s="722"/>
      <c r="M2" s="722"/>
      <c r="N2" s="746" t="s">
        <v>337</v>
      </c>
    </row>
    <row r="3" spans="1:14" ht="22.5" customHeight="1">
      <c r="A3" s="745" t="s">
        <v>557</v>
      </c>
      <c r="B3" s="744"/>
      <c r="C3" s="743" t="s">
        <v>11</v>
      </c>
      <c r="D3" s="742" t="s">
        <v>556</v>
      </c>
      <c r="E3" s="742" t="s">
        <v>555</v>
      </c>
      <c r="F3" s="742" t="s">
        <v>224</v>
      </c>
      <c r="G3" s="742" t="s">
        <v>225</v>
      </c>
      <c r="H3" s="742" t="s">
        <v>554</v>
      </c>
      <c r="I3" s="742" t="s">
        <v>553</v>
      </c>
      <c r="J3" s="742" t="s">
        <v>552</v>
      </c>
      <c r="K3" s="742" t="s">
        <v>551</v>
      </c>
      <c r="L3" s="742" t="s">
        <v>550</v>
      </c>
      <c r="M3" s="742" t="s">
        <v>549</v>
      </c>
      <c r="N3" s="741" t="s">
        <v>548</v>
      </c>
    </row>
    <row r="4" spans="1:14" ht="21" customHeight="1">
      <c r="A4" s="733" t="s">
        <v>547</v>
      </c>
      <c r="B4" s="740"/>
      <c r="C4" s="732">
        <f>SUM(D4:N4)</f>
        <v>491</v>
      </c>
      <c r="D4" s="732">
        <v>1</v>
      </c>
      <c r="E4" s="732">
        <v>0</v>
      </c>
      <c r="F4" s="732">
        <v>0</v>
      </c>
      <c r="G4" s="732">
        <v>0</v>
      </c>
      <c r="H4" s="732">
        <v>26</v>
      </c>
      <c r="I4" s="732">
        <v>41</v>
      </c>
      <c r="J4" s="732">
        <v>35</v>
      </c>
      <c r="K4" s="732">
        <v>34</v>
      </c>
      <c r="L4" s="732">
        <v>70</v>
      </c>
      <c r="M4" s="732">
        <v>284</v>
      </c>
      <c r="N4" s="739">
        <v>0</v>
      </c>
    </row>
    <row r="5" spans="1:14" ht="21" customHeight="1">
      <c r="A5" s="738" t="s">
        <v>546</v>
      </c>
      <c r="B5" s="736" t="s">
        <v>545</v>
      </c>
      <c r="C5" s="732">
        <f>SUM(D5:N5)</f>
        <v>40</v>
      </c>
      <c r="D5" s="731">
        <v>0</v>
      </c>
      <c r="E5" s="731">
        <v>0</v>
      </c>
      <c r="F5" s="731">
        <v>0</v>
      </c>
      <c r="G5" s="731">
        <v>0</v>
      </c>
      <c r="H5" s="731">
        <v>1</v>
      </c>
      <c r="I5" s="731">
        <v>4</v>
      </c>
      <c r="J5" s="731">
        <v>2</v>
      </c>
      <c r="K5" s="731">
        <v>5</v>
      </c>
      <c r="L5" s="731">
        <v>6</v>
      </c>
      <c r="M5" s="731">
        <v>22</v>
      </c>
      <c r="N5" s="730">
        <v>0</v>
      </c>
    </row>
    <row r="6" spans="1:14" ht="21" customHeight="1">
      <c r="A6" s="737"/>
      <c r="B6" s="736" t="s">
        <v>544</v>
      </c>
      <c r="C6" s="732">
        <f>SUM(D6:N6)</f>
        <v>0</v>
      </c>
      <c r="D6" s="731">
        <v>0</v>
      </c>
      <c r="E6" s="731">
        <v>0</v>
      </c>
      <c r="F6" s="731">
        <v>0</v>
      </c>
      <c r="G6" s="731">
        <v>0</v>
      </c>
      <c r="H6" s="731">
        <v>0</v>
      </c>
      <c r="I6" s="731">
        <v>0</v>
      </c>
      <c r="J6" s="731">
        <v>0</v>
      </c>
      <c r="K6" s="731">
        <v>0</v>
      </c>
      <c r="L6" s="731">
        <v>0</v>
      </c>
      <c r="M6" s="731">
        <v>0</v>
      </c>
      <c r="N6" s="730">
        <v>0</v>
      </c>
    </row>
    <row r="7" spans="1:14" ht="21" customHeight="1">
      <c r="A7" s="735" t="s">
        <v>543</v>
      </c>
      <c r="B7" s="733"/>
      <c r="C7" s="732">
        <f>SUM(D7:N7)</f>
        <v>29</v>
      </c>
      <c r="D7" s="731">
        <v>0</v>
      </c>
      <c r="E7" s="731">
        <v>0</v>
      </c>
      <c r="F7" s="731">
        <v>0</v>
      </c>
      <c r="G7" s="731">
        <v>0</v>
      </c>
      <c r="H7" s="731">
        <v>1</v>
      </c>
      <c r="I7" s="731">
        <v>3</v>
      </c>
      <c r="J7" s="731">
        <v>0</v>
      </c>
      <c r="K7" s="731">
        <v>0</v>
      </c>
      <c r="L7" s="731">
        <v>3</v>
      </c>
      <c r="M7" s="731">
        <v>22</v>
      </c>
      <c r="N7" s="730">
        <v>0</v>
      </c>
    </row>
    <row r="8" spans="1:14" ht="21" customHeight="1">
      <c r="A8" s="734" t="s">
        <v>542</v>
      </c>
      <c r="B8" s="733"/>
      <c r="C8" s="732">
        <f>SUM(D8:N8)</f>
        <v>16</v>
      </c>
      <c r="D8" s="731">
        <v>0</v>
      </c>
      <c r="E8" s="731">
        <v>0</v>
      </c>
      <c r="F8" s="731">
        <v>0</v>
      </c>
      <c r="G8" s="731">
        <v>0</v>
      </c>
      <c r="H8" s="731">
        <v>0</v>
      </c>
      <c r="I8" s="731">
        <v>0</v>
      </c>
      <c r="J8" s="731">
        <v>3</v>
      </c>
      <c r="K8" s="731">
        <v>1</v>
      </c>
      <c r="L8" s="731">
        <v>3</v>
      </c>
      <c r="M8" s="731">
        <v>9</v>
      </c>
      <c r="N8" s="730">
        <v>0</v>
      </c>
    </row>
    <row r="9" spans="1:14" ht="21" customHeight="1">
      <c r="A9" s="734" t="s">
        <v>541</v>
      </c>
      <c r="B9" s="733"/>
      <c r="C9" s="732">
        <f>SUM(D9:N9)</f>
        <v>31</v>
      </c>
      <c r="D9" s="731">
        <v>0</v>
      </c>
      <c r="E9" s="731">
        <v>0</v>
      </c>
      <c r="F9" s="731">
        <v>0</v>
      </c>
      <c r="G9" s="731">
        <v>0</v>
      </c>
      <c r="H9" s="731">
        <v>1</v>
      </c>
      <c r="I9" s="731">
        <v>1</v>
      </c>
      <c r="J9" s="731">
        <v>1</v>
      </c>
      <c r="K9" s="731">
        <v>1</v>
      </c>
      <c r="L9" s="731">
        <v>5</v>
      </c>
      <c r="M9" s="731">
        <v>22</v>
      </c>
      <c r="N9" s="730">
        <v>0</v>
      </c>
    </row>
    <row r="10" spans="1:14" ht="21" customHeight="1">
      <c r="A10" s="734" t="s">
        <v>540</v>
      </c>
      <c r="B10" s="733"/>
      <c r="C10" s="732">
        <f>SUM(D10:N10)</f>
        <v>109</v>
      </c>
      <c r="D10" s="731">
        <v>0</v>
      </c>
      <c r="E10" s="731">
        <v>0</v>
      </c>
      <c r="F10" s="731">
        <v>0</v>
      </c>
      <c r="G10" s="731">
        <v>0</v>
      </c>
      <c r="H10" s="731">
        <v>5</v>
      </c>
      <c r="I10" s="731">
        <v>4</v>
      </c>
      <c r="J10" s="731">
        <v>6</v>
      </c>
      <c r="K10" s="731">
        <v>8</v>
      </c>
      <c r="L10" s="731">
        <v>16</v>
      </c>
      <c r="M10" s="731">
        <v>70</v>
      </c>
      <c r="N10" s="730">
        <v>0</v>
      </c>
    </row>
    <row r="11" spans="1:14" ht="21" customHeight="1">
      <c r="A11" s="729" t="s">
        <v>539</v>
      </c>
      <c r="B11" s="729"/>
      <c r="C11" s="728">
        <f>SUM(D11:N11)</f>
        <v>266</v>
      </c>
      <c r="D11" s="700">
        <v>1</v>
      </c>
      <c r="E11" s="700">
        <v>0</v>
      </c>
      <c r="F11" s="700">
        <v>0</v>
      </c>
      <c r="G11" s="700">
        <v>0</v>
      </c>
      <c r="H11" s="700">
        <v>18</v>
      </c>
      <c r="I11" s="700">
        <v>29</v>
      </c>
      <c r="J11" s="700">
        <v>23</v>
      </c>
      <c r="K11" s="700">
        <v>19</v>
      </c>
      <c r="L11" s="700">
        <v>37</v>
      </c>
      <c r="M11" s="700">
        <v>139</v>
      </c>
      <c r="N11" s="699">
        <v>0</v>
      </c>
    </row>
    <row r="12" spans="1:14" ht="27.75" customHeight="1">
      <c r="A12" s="727" t="s">
        <v>538</v>
      </c>
      <c r="B12" s="726"/>
      <c r="C12" s="725">
        <f>SUM(D12:N12)</f>
        <v>238</v>
      </c>
      <c r="D12" s="724">
        <v>5</v>
      </c>
      <c r="E12" s="724">
        <v>11</v>
      </c>
      <c r="F12" s="724">
        <v>2</v>
      </c>
      <c r="G12" s="724">
        <v>2</v>
      </c>
      <c r="H12" s="724">
        <v>58</v>
      </c>
      <c r="I12" s="724">
        <v>61</v>
      </c>
      <c r="J12" s="724">
        <v>39</v>
      </c>
      <c r="K12" s="724">
        <v>20</v>
      </c>
      <c r="L12" s="724">
        <v>21</v>
      </c>
      <c r="M12" s="724">
        <v>19</v>
      </c>
      <c r="N12" s="723">
        <v>0</v>
      </c>
    </row>
    <row r="13" spans="1:14" ht="6" customHeight="1">
      <c r="A13" s="719"/>
      <c r="B13" s="719"/>
      <c r="C13" s="719"/>
      <c r="D13" s="719"/>
      <c r="E13" s="719"/>
      <c r="F13" s="719"/>
      <c r="G13" s="719"/>
      <c r="H13" s="719"/>
      <c r="I13" s="719"/>
      <c r="J13" s="719"/>
      <c r="K13" s="719"/>
      <c r="L13" s="719"/>
      <c r="M13" s="719"/>
      <c r="N13" s="719"/>
    </row>
    <row r="14" spans="1:14" ht="13.5">
      <c r="A14" s="722"/>
      <c r="B14" s="722"/>
      <c r="C14" s="722"/>
      <c r="D14" s="722"/>
      <c r="E14" s="722"/>
      <c r="F14" s="722"/>
      <c r="G14" s="722"/>
      <c r="H14" s="722"/>
      <c r="I14" s="722"/>
      <c r="J14" s="722"/>
      <c r="K14" s="722"/>
      <c r="L14" s="722"/>
      <c r="M14" s="721"/>
      <c r="N14" s="720" t="s">
        <v>537</v>
      </c>
    </row>
    <row r="17" spans="1:14" ht="13.5">
      <c r="A17" s="718"/>
      <c r="B17" s="718"/>
      <c r="C17" s="718"/>
      <c r="D17" s="718"/>
      <c r="E17" s="718"/>
      <c r="F17" s="718"/>
      <c r="G17" s="718"/>
      <c r="H17" s="718"/>
      <c r="I17" s="718"/>
      <c r="J17" s="718"/>
      <c r="K17" s="718"/>
      <c r="L17" s="718"/>
      <c r="M17" s="718"/>
      <c r="N17" s="718"/>
    </row>
    <row r="18" spans="1:14" ht="13.5">
      <c r="A18" s="719"/>
      <c r="B18" s="719"/>
      <c r="C18" s="719"/>
      <c r="D18" s="719"/>
      <c r="E18" s="719"/>
      <c r="F18" s="719"/>
      <c r="G18" s="719"/>
      <c r="H18" s="719"/>
      <c r="I18" s="719"/>
      <c r="J18" s="719"/>
      <c r="K18" s="719"/>
      <c r="L18" s="719"/>
      <c r="M18" s="719"/>
      <c r="N18" s="719"/>
    </row>
    <row r="19" spans="1:14" ht="13.5" customHeight="1">
      <c r="A19" s="718"/>
      <c r="B19" s="718"/>
      <c r="C19" s="718"/>
      <c r="D19" s="718"/>
      <c r="E19" s="718"/>
      <c r="F19" s="718"/>
      <c r="G19" s="718"/>
      <c r="H19" s="718"/>
      <c r="I19" s="718"/>
      <c r="J19" s="718"/>
      <c r="K19" s="718"/>
      <c r="L19" s="718"/>
      <c r="M19" s="718"/>
      <c r="N19" s="718"/>
    </row>
    <row r="20" spans="1:14" ht="13.5">
      <c r="A20" s="718"/>
      <c r="B20" s="718"/>
      <c r="C20" s="718"/>
      <c r="D20" s="718"/>
      <c r="E20" s="718"/>
      <c r="F20" s="718"/>
      <c r="G20" s="718"/>
      <c r="H20" s="718"/>
      <c r="I20" s="718"/>
      <c r="J20" s="718"/>
      <c r="K20" s="718"/>
      <c r="L20" s="718"/>
      <c r="M20" s="718"/>
      <c r="N20" s="718"/>
    </row>
    <row r="26" spans="1:14" ht="13.5">
      <c r="A26" s="717"/>
      <c r="B26" s="717"/>
      <c r="C26" s="717"/>
      <c r="D26" s="717"/>
      <c r="E26" s="717"/>
      <c r="F26" s="717"/>
      <c r="G26" s="717"/>
      <c r="H26" s="717"/>
      <c r="I26" s="717"/>
      <c r="J26" s="717"/>
      <c r="K26" s="717"/>
      <c r="L26" s="717"/>
      <c r="M26" s="717"/>
      <c r="N26" s="717"/>
    </row>
  </sheetData>
  <sheetProtection/>
  <mergeCells count="12">
    <mergeCell ref="A8:B8"/>
    <mergeCell ref="A9:B9"/>
    <mergeCell ref="A3:B3"/>
    <mergeCell ref="A4:B4"/>
    <mergeCell ref="A5:A6"/>
    <mergeCell ref="A7:B7"/>
    <mergeCell ref="A26:N26"/>
    <mergeCell ref="A10:B10"/>
    <mergeCell ref="A11:B11"/>
    <mergeCell ref="A12:B12"/>
    <mergeCell ref="A17:N17"/>
    <mergeCell ref="A19:N20"/>
  </mergeCells>
  <printOptions horizontalCentered="1"/>
  <pageMargins left="0.5905511811023623" right="0.5905511811023623" top="0.7874015748031497" bottom="0.7874015748031497" header="0.4724409448818898" footer="0.4724409448818898"/>
  <pageSetup horizontalDpi="600" verticalDpi="600" orientation="portrait" paperSize="9" scale="93" r:id="rId2"/>
  <drawing r:id="rId1"/>
</worksheet>
</file>

<file path=xl/worksheets/sheet13.xml><?xml version="1.0" encoding="utf-8"?>
<worksheet xmlns="http://schemas.openxmlformats.org/spreadsheetml/2006/main" xmlns:r="http://schemas.openxmlformats.org/officeDocument/2006/relationships">
  <sheetPr>
    <tabColor theme="7" tint="0.39998000860214233"/>
  </sheetPr>
  <dimension ref="A1:AJ65"/>
  <sheetViews>
    <sheetView view="pageBreakPreview" zoomScale="85" zoomScaleSheetLayoutView="85" zoomScalePageLayoutView="0" workbookViewId="0" topLeftCell="A1">
      <pane xSplit="2" ySplit="7" topLeftCell="C8" activePane="bottomRight" state="frozen"/>
      <selection pane="topLeft" activeCell="E24" sqref="E24:E25"/>
      <selection pane="topRight" activeCell="E24" sqref="E24:E25"/>
      <selection pane="bottomLeft" activeCell="E24" sqref="E24:E25"/>
      <selection pane="bottomRight" activeCell="E24" sqref="E24:E25"/>
    </sheetView>
  </sheetViews>
  <sheetFormatPr defaultColWidth="9.00390625" defaultRowHeight="13.5"/>
  <cols>
    <col min="1" max="1" width="2.75390625" style="749" customWidth="1"/>
    <col min="2" max="2" width="6.00390625" style="749" customWidth="1"/>
    <col min="3" max="34" width="4.625" style="749" customWidth="1"/>
    <col min="35" max="37" width="4.125" style="749" customWidth="1"/>
    <col min="38" max="38" width="3.875" style="749" customWidth="1"/>
    <col min="39" max="50" width="4.125" style="749" customWidth="1"/>
    <col min="51" max="16384" width="9.00390625" style="749" customWidth="1"/>
  </cols>
  <sheetData>
    <row r="1" spans="1:36" ht="18.75" customHeight="1">
      <c r="A1" s="831" t="s">
        <v>579</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row>
    <row r="2" spans="1:36" ht="13.5">
      <c r="A2" s="750"/>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row>
    <row r="3" spans="1:36" s="792" customFormat="1" ht="12.75" customHeight="1">
      <c r="A3" s="830" t="s">
        <v>578</v>
      </c>
      <c r="B3" s="829"/>
      <c r="C3" s="823" t="s">
        <v>427</v>
      </c>
      <c r="D3" s="822"/>
      <c r="E3" s="828"/>
      <c r="F3" s="827" t="s">
        <v>577</v>
      </c>
      <c r="G3" s="826"/>
      <c r="H3" s="826"/>
      <c r="I3" s="826"/>
      <c r="J3" s="826"/>
      <c r="K3" s="826"/>
      <c r="L3" s="826"/>
      <c r="M3" s="826"/>
      <c r="N3" s="826"/>
      <c r="O3" s="826"/>
      <c r="P3" s="826"/>
      <c r="Q3" s="826"/>
      <c r="R3" s="826"/>
      <c r="S3" s="826"/>
      <c r="T3" s="826"/>
      <c r="U3" s="826"/>
      <c r="V3" s="826"/>
      <c r="W3" s="367"/>
      <c r="X3" s="822" t="s">
        <v>540</v>
      </c>
      <c r="Y3" s="822"/>
      <c r="Z3" s="825"/>
      <c r="AA3" s="824" t="s">
        <v>539</v>
      </c>
      <c r="AB3" s="824"/>
      <c r="AC3" s="824"/>
      <c r="AD3" s="823" t="s">
        <v>576</v>
      </c>
      <c r="AE3" s="822"/>
      <c r="AF3" s="822"/>
      <c r="AG3" s="822"/>
      <c r="AH3" s="822"/>
      <c r="AI3" s="821"/>
      <c r="AJ3" s="754"/>
    </row>
    <row r="4" spans="1:36" s="792" customFormat="1" ht="12.75" customHeight="1">
      <c r="A4" s="791"/>
      <c r="B4" s="790"/>
      <c r="C4" s="818"/>
      <c r="D4" s="811"/>
      <c r="E4" s="817"/>
      <c r="F4" s="820" t="s">
        <v>575</v>
      </c>
      <c r="G4" s="820"/>
      <c r="H4" s="820"/>
      <c r="I4" s="820"/>
      <c r="J4" s="820"/>
      <c r="K4" s="820"/>
      <c r="L4" s="820"/>
      <c r="M4" s="820"/>
      <c r="N4" s="820"/>
      <c r="O4" s="820"/>
      <c r="P4" s="820"/>
      <c r="Q4" s="820"/>
      <c r="R4" s="820"/>
      <c r="S4" s="820"/>
      <c r="T4" s="820"/>
      <c r="U4" s="806" t="s">
        <v>574</v>
      </c>
      <c r="V4" s="806"/>
      <c r="W4" s="808"/>
      <c r="X4" s="811"/>
      <c r="Y4" s="811"/>
      <c r="Z4" s="810"/>
      <c r="AA4" s="809"/>
      <c r="AB4" s="809"/>
      <c r="AC4" s="809"/>
      <c r="AD4" s="795"/>
      <c r="AE4" s="794"/>
      <c r="AF4" s="794"/>
      <c r="AG4" s="794"/>
      <c r="AH4" s="794"/>
      <c r="AI4" s="819"/>
      <c r="AJ4" s="754"/>
    </row>
    <row r="5" spans="1:36" s="792" customFormat="1" ht="12.75" customHeight="1">
      <c r="A5" s="791"/>
      <c r="B5" s="790"/>
      <c r="C5" s="818"/>
      <c r="D5" s="811"/>
      <c r="E5" s="817"/>
      <c r="F5" s="816" t="s">
        <v>573</v>
      </c>
      <c r="G5" s="816"/>
      <c r="H5" s="816"/>
      <c r="I5" s="816"/>
      <c r="J5" s="816"/>
      <c r="K5" s="816"/>
      <c r="L5" s="816"/>
      <c r="M5" s="816"/>
      <c r="N5" s="815"/>
      <c r="O5" s="813" t="s">
        <v>572</v>
      </c>
      <c r="P5" s="812"/>
      <c r="Q5" s="814"/>
      <c r="R5" s="813" t="s">
        <v>571</v>
      </c>
      <c r="S5" s="812"/>
      <c r="T5" s="812"/>
      <c r="U5" s="811"/>
      <c r="V5" s="811"/>
      <c r="W5" s="810"/>
      <c r="X5" s="811"/>
      <c r="Y5" s="811"/>
      <c r="Z5" s="810"/>
      <c r="AA5" s="809"/>
      <c r="AB5" s="809"/>
      <c r="AC5" s="809"/>
      <c r="AD5" s="807" t="s">
        <v>570</v>
      </c>
      <c r="AE5" s="806"/>
      <c r="AF5" s="808"/>
      <c r="AG5" s="807" t="s">
        <v>569</v>
      </c>
      <c r="AH5" s="806"/>
      <c r="AI5" s="805"/>
      <c r="AJ5" s="754"/>
    </row>
    <row r="6" spans="1:36" s="792" customFormat="1" ht="12.75" customHeight="1">
      <c r="A6" s="791"/>
      <c r="B6" s="790"/>
      <c r="C6" s="795"/>
      <c r="D6" s="794"/>
      <c r="E6" s="804"/>
      <c r="F6" s="803" t="s">
        <v>427</v>
      </c>
      <c r="G6" s="802"/>
      <c r="H6" s="801"/>
      <c r="I6" s="803" t="s">
        <v>545</v>
      </c>
      <c r="J6" s="802"/>
      <c r="K6" s="801"/>
      <c r="L6" s="803" t="s">
        <v>544</v>
      </c>
      <c r="M6" s="802"/>
      <c r="N6" s="801"/>
      <c r="O6" s="799"/>
      <c r="P6" s="798"/>
      <c r="Q6" s="800"/>
      <c r="R6" s="799"/>
      <c r="S6" s="798"/>
      <c r="T6" s="798"/>
      <c r="U6" s="794"/>
      <c r="V6" s="794"/>
      <c r="W6" s="796"/>
      <c r="X6" s="794"/>
      <c r="Y6" s="794"/>
      <c r="Z6" s="796"/>
      <c r="AA6" s="797"/>
      <c r="AB6" s="797"/>
      <c r="AC6" s="797"/>
      <c r="AD6" s="795"/>
      <c r="AE6" s="794"/>
      <c r="AF6" s="796"/>
      <c r="AG6" s="795"/>
      <c r="AH6" s="794"/>
      <c r="AI6" s="793"/>
      <c r="AJ6" s="754"/>
    </row>
    <row r="7" spans="1:36" s="785" customFormat="1" ht="12.75" customHeight="1">
      <c r="A7" s="791"/>
      <c r="B7" s="790"/>
      <c r="C7" s="788" t="s">
        <v>566</v>
      </c>
      <c r="D7" s="788" t="s">
        <v>568</v>
      </c>
      <c r="E7" s="788" t="s">
        <v>567</v>
      </c>
      <c r="F7" s="788" t="s">
        <v>566</v>
      </c>
      <c r="G7" s="788" t="s">
        <v>568</v>
      </c>
      <c r="H7" s="788" t="s">
        <v>567</v>
      </c>
      <c r="I7" s="788" t="s">
        <v>566</v>
      </c>
      <c r="J7" s="788" t="s">
        <v>565</v>
      </c>
      <c r="K7" s="788" t="s">
        <v>564</v>
      </c>
      <c r="L7" s="788" t="s">
        <v>566</v>
      </c>
      <c r="M7" s="788" t="s">
        <v>565</v>
      </c>
      <c r="N7" s="788" t="s">
        <v>564</v>
      </c>
      <c r="O7" s="788" t="s">
        <v>566</v>
      </c>
      <c r="P7" s="788" t="s">
        <v>565</v>
      </c>
      <c r="Q7" s="788" t="s">
        <v>564</v>
      </c>
      <c r="R7" s="788" t="s">
        <v>566</v>
      </c>
      <c r="S7" s="788" t="s">
        <v>565</v>
      </c>
      <c r="T7" s="787" t="s">
        <v>567</v>
      </c>
      <c r="U7" s="789" t="s">
        <v>566</v>
      </c>
      <c r="V7" s="788" t="s">
        <v>565</v>
      </c>
      <c r="W7" s="788" t="s">
        <v>564</v>
      </c>
      <c r="X7" s="788" t="s">
        <v>566</v>
      </c>
      <c r="Y7" s="788" t="s">
        <v>565</v>
      </c>
      <c r="Z7" s="788">
        <v>24</v>
      </c>
      <c r="AA7" s="788" t="s">
        <v>566</v>
      </c>
      <c r="AB7" s="788" t="s">
        <v>565</v>
      </c>
      <c r="AC7" s="788" t="s">
        <v>564</v>
      </c>
      <c r="AD7" s="788" t="s">
        <v>566</v>
      </c>
      <c r="AE7" s="788" t="s">
        <v>565</v>
      </c>
      <c r="AF7" s="788" t="s">
        <v>564</v>
      </c>
      <c r="AG7" s="788" t="s">
        <v>566</v>
      </c>
      <c r="AH7" s="787" t="s">
        <v>565</v>
      </c>
      <c r="AI7" s="787" t="s">
        <v>564</v>
      </c>
      <c r="AJ7" s="786"/>
    </row>
    <row r="8" spans="1:36" s="775" customFormat="1" ht="7.5" customHeight="1">
      <c r="A8" s="784"/>
      <c r="B8" s="784"/>
      <c r="C8" s="779"/>
      <c r="D8" s="779"/>
      <c r="E8" s="779"/>
      <c r="F8" s="779"/>
      <c r="G8" s="779"/>
      <c r="H8" s="779"/>
      <c r="I8" s="779"/>
      <c r="J8" s="779"/>
      <c r="K8" s="779"/>
      <c r="L8" s="779"/>
      <c r="M8" s="779"/>
      <c r="N8" s="779"/>
      <c r="O8" s="779"/>
      <c r="P8" s="779"/>
      <c r="Q8" s="779"/>
      <c r="R8" s="783"/>
      <c r="S8" s="778"/>
      <c r="T8" s="782"/>
      <c r="U8" s="781"/>
      <c r="V8" s="779"/>
      <c r="W8" s="779"/>
      <c r="X8" s="779"/>
      <c r="Y8" s="779"/>
      <c r="Z8" s="779"/>
      <c r="AA8" s="779"/>
      <c r="AB8" s="780"/>
      <c r="AC8" s="780"/>
      <c r="AD8" s="779"/>
      <c r="AE8" s="779"/>
      <c r="AF8" s="779"/>
      <c r="AG8" s="778"/>
      <c r="AH8" s="777"/>
      <c r="AI8" s="777"/>
      <c r="AJ8" s="776"/>
    </row>
    <row r="9" spans="1:36" s="773" customFormat="1" ht="11.25" customHeight="1">
      <c r="A9" s="770" t="s">
        <v>427</v>
      </c>
      <c r="B9" s="769"/>
      <c r="C9" s="764">
        <v>781</v>
      </c>
      <c r="D9" s="764">
        <v>690</v>
      </c>
      <c r="E9" s="764">
        <f>SUM(E10:E19)</f>
        <v>491</v>
      </c>
      <c r="F9" s="764">
        <v>59</v>
      </c>
      <c r="G9" s="764">
        <v>61</v>
      </c>
      <c r="H9" s="764">
        <f>SUM(H10:H19)</f>
        <v>40</v>
      </c>
      <c r="I9" s="764">
        <v>57</v>
      </c>
      <c r="J9" s="764">
        <v>58</v>
      </c>
      <c r="K9" s="764">
        <f>SUM(K10:K19)</f>
        <v>40</v>
      </c>
      <c r="L9" s="764">
        <v>2</v>
      </c>
      <c r="M9" s="764">
        <v>3</v>
      </c>
      <c r="N9" s="764">
        <f>SUM(N10:N19)</f>
        <v>0</v>
      </c>
      <c r="O9" s="764">
        <v>33</v>
      </c>
      <c r="P9" s="764">
        <v>38</v>
      </c>
      <c r="Q9" s="764">
        <f>SUM(Q10:Q19)</f>
        <v>29</v>
      </c>
      <c r="R9" s="767">
        <v>42</v>
      </c>
      <c r="S9" s="767">
        <v>24</v>
      </c>
      <c r="T9" s="767">
        <f>SUM(T10:T19)</f>
        <v>16</v>
      </c>
      <c r="U9" s="768">
        <v>35</v>
      </c>
      <c r="V9" s="764">
        <v>21</v>
      </c>
      <c r="W9" s="764">
        <f>SUM(W10:W19)</f>
        <v>31</v>
      </c>
      <c r="X9" s="764">
        <v>171</v>
      </c>
      <c r="Y9" s="764">
        <v>207</v>
      </c>
      <c r="Z9" s="764">
        <f>SUM(Z10:Z19)</f>
        <v>109</v>
      </c>
      <c r="AA9" s="764">
        <v>441</v>
      </c>
      <c r="AB9" s="764">
        <v>339</v>
      </c>
      <c r="AC9" s="764">
        <f>SUM(AC10:AC19)</f>
        <v>266</v>
      </c>
      <c r="AD9" s="764">
        <v>45</v>
      </c>
      <c r="AE9" s="764">
        <v>51</v>
      </c>
      <c r="AF9" s="764">
        <f>SUM(AF10:AF19)</f>
        <v>42</v>
      </c>
      <c r="AG9" s="764">
        <v>146</v>
      </c>
      <c r="AH9" s="767">
        <v>214</v>
      </c>
      <c r="AI9" s="767">
        <f>SUM(AI10:AI19)</f>
        <v>196</v>
      </c>
      <c r="AJ9" s="774"/>
    </row>
    <row r="10" spans="1:36" s="773" customFormat="1" ht="11.25" customHeight="1">
      <c r="A10" s="766"/>
      <c r="B10" s="765" t="s">
        <v>479</v>
      </c>
      <c r="C10" s="764">
        <v>111</v>
      </c>
      <c r="D10" s="764">
        <v>99</v>
      </c>
      <c r="E10" s="764">
        <v>67</v>
      </c>
      <c r="F10" s="764">
        <v>5</v>
      </c>
      <c r="G10" s="764">
        <v>9</v>
      </c>
      <c r="H10" s="764">
        <v>2</v>
      </c>
      <c r="I10" s="764">
        <v>5</v>
      </c>
      <c r="J10" s="764">
        <v>7</v>
      </c>
      <c r="K10" s="764">
        <v>2</v>
      </c>
      <c r="L10" s="764">
        <v>0</v>
      </c>
      <c r="M10" s="764">
        <v>2</v>
      </c>
      <c r="N10" s="764">
        <v>0</v>
      </c>
      <c r="O10" s="764">
        <v>8</v>
      </c>
      <c r="P10" s="764">
        <v>7</v>
      </c>
      <c r="Q10" s="764">
        <v>2</v>
      </c>
      <c r="R10" s="767">
        <v>5</v>
      </c>
      <c r="S10" s="767">
        <v>2</v>
      </c>
      <c r="T10" s="767">
        <v>1</v>
      </c>
      <c r="U10" s="768">
        <v>6</v>
      </c>
      <c r="V10" s="764">
        <v>0</v>
      </c>
      <c r="W10" s="764">
        <v>3</v>
      </c>
      <c r="X10" s="764">
        <v>27</v>
      </c>
      <c r="Y10" s="764">
        <v>29</v>
      </c>
      <c r="Z10" s="764">
        <v>15</v>
      </c>
      <c r="AA10" s="764">
        <v>60</v>
      </c>
      <c r="AB10" s="764">
        <v>52</v>
      </c>
      <c r="AC10" s="764">
        <v>44</v>
      </c>
      <c r="AD10" s="764">
        <v>10</v>
      </c>
      <c r="AE10" s="764">
        <v>9</v>
      </c>
      <c r="AF10" s="764">
        <v>4</v>
      </c>
      <c r="AG10" s="764">
        <v>14</v>
      </c>
      <c r="AH10" s="767">
        <v>22</v>
      </c>
      <c r="AI10" s="767">
        <v>28</v>
      </c>
      <c r="AJ10" s="774"/>
    </row>
    <row r="11" spans="1:36" s="773" customFormat="1" ht="11.25" customHeight="1">
      <c r="A11" s="766"/>
      <c r="B11" s="765" t="s">
        <v>478</v>
      </c>
      <c r="C11" s="764">
        <v>114</v>
      </c>
      <c r="D11" s="764">
        <v>97</v>
      </c>
      <c r="E11" s="764">
        <v>61</v>
      </c>
      <c r="F11" s="764">
        <v>7</v>
      </c>
      <c r="G11" s="764">
        <v>9</v>
      </c>
      <c r="H11" s="764">
        <v>8</v>
      </c>
      <c r="I11" s="764">
        <v>7</v>
      </c>
      <c r="J11" s="764">
        <v>9</v>
      </c>
      <c r="K11" s="764">
        <v>8</v>
      </c>
      <c r="L11" s="764">
        <v>0</v>
      </c>
      <c r="M11" s="764">
        <v>0</v>
      </c>
      <c r="N11" s="764">
        <v>0</v>
      </c>
      <c r="O11" s="764">
        <v>8</v>
      </c>
      <c r="P11" s="764">
        <v>4</v>
      </c>
      <c r="Q11" s="764">
        <v>2</v>
      </c>
      <c r="R11" s="767">
        <v>5</v>
      </c>
      <c r="S11" s="767">
        <v>4</v>
      </c>
      <c r="T11" s="767">
        <v>4</v>
      </c>
      <c r="U11" s="768">
        <v>5</v>
      </c>
      <c r="V11" s="764">
        <v>3</v>
      </c>
      <c r="W11" s="764">
        <v>3</v>
      </c>
      <c r="X11" s="764">
        <v>27</v>
      </c>
      <c r="Y11" s="764">
        <v>24</v>
      </c>
      <c r="Z11" s="764">
        <v>16</v>
      </c>
      <c r="AA11" s="764">
        <v>62</v>
      </c>
      <c r="AB11" s="764">
        <v>53</v>
      </c>
      <c r="AC11" s="764">
        <v>28</v>
      </c>
      <c r="AD11" s="764">
        <v>8</v>
      </c>
      <c r="AE11" s="764">
        <v>13</v>
      </c>
      <c r="AF11" s="764">
        <v>9</v>
      </c>
      <c r="AG11" s="764">
        <v>12</v>
      </c>
      <c r="AH11" s="767">
        <v>24</v>
      </c>
      <c r="AI11" s="767">
        <v>32</v>
      </c>
      <c r="AJ11" s="774"/>
    </row>
    <row r="12" spans="1:36" s="773" customFormat="1" ht="11.25" customHeight="1">
      <c r="A12" s="766"/>
      <c r="B12" s="765" t="s">
        <v>477</v>
      </c>
      <c r="C12" s="764">
        <v>107</v>
      </c>
      <c r="D12" s="764">
        <v>95</v>
      </c>
      <c r="E12" s="764">
        <v>76</v>
      </c>
      <c r="F12" s="764">
        <v>9</v>
      </c>
      <c r="G12" s="764">
        <v>10</v>
      </c>
      <c r="H12" s="764">
        <v>6</v>
      </c>
      <c r="I12" s="764">
        <v>9</v>
      </c>
      <c r="J12" s="764">
        <v>9</v>
      </c>
      <c r="K12" s="764">
        <v>6</v>
      </c>
      <c r="L12" s="764">
        <v>0</v>
      </c>
      <c r="M12" s="764">
        <v>1</v>
      </c>
      <c r="N12" s="764">
        <v>0</v>
      </c>
      <c r="O12" s="764">
        <v>3</v>
      </c>
      <c r="P12" s="764">
        <v>5</v>
      </c>
      <c r="Q12" s="764">
        <v>6</v>
      </c>
      <c r="R12" s="767">
        <v>11</v>
      </c>
      <c r="S12" s="767">
        <v>5</v>
      </c>
      <c r="T12" s="767">
        <v>4</v>
      </c>
      <c r="U12" s="768">
        <v>5</v>
      </c>
      <c r="V12" s="764">
        <v>3</v>
      </c>
      <c r="W12" s="764">
        <v>2</v>
      </c>
      <c r="X12" s="764">
        <v>24</v>
      </c>
      <c r="Y12" s="764">
        <v>32</v>
      </c>
      <c r="Z12" s="764">
        <v>13</v>
      </c>
      <c r="AA12" s="764">
        <v>55</v>
      </c>
      <c r="AB12" s="764">
        <v>40</v>
      </c>
      <c r="AC12" s="764">
        <v>45</v>
      </c>
      <c r="AD12" s="764">
        <v>10</v>
      </c>
      <c r="AE12" s="764">
        <v>3</v>
      </c>
      <c r="AF12" s="764">
        <v>4</v>
      </c>
      <c r="AG12" s="764">
        <v>15</v>
      </c>
      <c r="AH12" s="767">
        <v>32</v>
      </c>
      <c r="AI12" s="767">
        <v>36</v>
      </c>
      <c r="AJ12" s="774"/>
    </row>
    <row r="13" spans="1:36" s="773" customFormat="1" ht="11.25" customHeight="1">
      <c r="A13" s="766"/>
      <c r="B13" s="765" t="s">
        <v>476</v>
      </c>
      <c r="C13" s="764">
        <v>74</v>
      </c>
      <c r="D13" s="764">
        <v>69</v>
      </c>
      <c r="E13" s="764">
        <v>48</v>
      </c>
      <c r="F13" s="764">
        <v>6</v>
      </c>
      <c r="G13" s="764">
        <v>5</v>
      </c>
      <c r="H13" s="764">
        <v>3</v>
      </c>
      <c r="I13" s="764">
        <v>5</v>
      </c>
      <c r="J13" s="764">
        <v>5</v>
      </c>
      <c r="K13" s="764">
        <v>3</v>
      </c>
      <c r="L13" s="764">
        <v>1</v>
      </c>
      <c r="M13" s="764">
        <v>0</v>
      </c>
      <c r="N13" s="764">
        <v>0</v>
      </c>
      <c r="O13" s="764">
        <v>2</v>
      </c>
      <c r="P13" s="764">
        <v>3</v>
      </c>
      <c r="Q13" s="764">
        <v>6</v>
      </c>
      <c r="R13" s="767">
        <v>2</v>
      </c>
      <c r="S13" s="767">
        <v>2</v>
      </c>
      <c r="T13" s="767">
        <v>1</v>
      </c>
      <c r="U13" s="768">
        <v>4</v>
      </c>
      <c r="V13" s="764">
        <v>2</v>
      </c>
      <c r="W13" s="764">
        <v>3</v>
      </c>
      <c r="X13" s="764">
        <v>14</v>
      </c>
      <c r="Y13" s="764">
        <v>21</v>
      </c>
      <c r="Z13" s="764">
        <v>13</v>
      </c>
      <c r="AA13" s="764">
        <v>46</v>
      </c>
      <c r="AB13" s="764">
        <v>36</v>
      </c>
      <c r="AC13" s="764">
        <v>22</v>
      </c>
      <c r="AD13" s="764">
        <v>2</v>
      </c>
      <c r="AE13" s="764">
        <v>4</v>
      </c>
      <c r="AF13" s="764">
        <v>5</v>
      </c>
      <c r="AG13" s="764">
        <v>21</v>
      </c>
      <c r="AH13" s="767">
        <v>28</v>
      </c>
      <c r="AI13" s="767">
        <v>18</v>
      </c>
      <c r="AJ13" s="774"/>
    </row>
    <row r="14" spans="1:36" s="773" customFormat="1" ht="11.25" customHeight="1">
      <c r="A14" s="766"/>
      <c r="B14" s="765" t="s">
        <v>475</v>
      </c>
      <c r="C14" s="764">
        <v>58</v>
      </c>
      <c r="D14" s="764">
        <v>66</v>
      </c>
      <c r="E14" s="764">
        <v>43</v>
      </c>
      <c r="F14" s="764">
        <v>6</v>
      </c>
      <c r="G14" s="764">
        <v>5</v>
      </c>
      <c r="H14" s="764">
        <v>4</v>
      </c>
      <c r="I14" s="764">
        <v>6</v>
      </c>
      <c r="J14" s="764">
        <v>5</v>
      </c>
      <c r="K14" s="764">
        <v>4</v>
      </c>
      <c r="L14" s="764">
        <v>0</v>
      </c>
      <c r="M14" s="764">
        <v>0</v>
      </c>
      <c r="N14" s="764">
        <v>0</v>
      </c>
      <c r="O14" s="764">
        <v>3</v>
      </c>
      <c r="P14" s="764">
        <v>3</v>
      </c>
      <c r="Q14" s="764">
        <v>3</v>
      </c>
      <c r="R14" s="767">
        <v>3</v>
      </c>
      <c r="S14" s="767">
        <v>6</v>
      </c>
      <c r="T14" s="767">
        <v>0</v>
      </c>
      <c r="U14" s="768">
        <v>4</v>
      </c>
      <c r="V14" s="764">
        <v>5</v>
      </c>
      <c r="W14" s="764">
        <v>3</v>
      </c>
      <c r="X14" s="764">
        <v>15</v>
      </c>
      <c r="Y14" s="764">
        <v>21</v>
      </c>
      <c r="Z14" s="764">
        <v>15</v>
      </c>
      <c r="AA14" s="764">
        <v>27</v>
      </c>
      <c r="AB14" s="764">
        <v>26</v>
      </c>
      <c r="AC14" s="764">
        <v>18</v>
      </c>
      <c r="AD14" s="764">
        <v>3</v>
      </c>
      <c r="AE14" s="764">
        <v>5</v>
      </c>
      <c r="AF14" s="764">
        <v>3</v>
      </c>
      <c r="AG14" s="764">
        <v>22</v>
      </c>
      <c r="AH14" s="767">
        <v>30</v>
      </c>
      <c r="AI14" s="767">
        <v>18</v>
      </c>
      <c r="AJ14" s="774"/>
    </row>
    <row r="15" spans="1:36" s="773" customFormat="1" ht="11.25" customHeight="1">
      <c r="A15" s="766"/>
      <c r="B15" s="765" t="s">
        <v>474</v>
      </c>
      <c r="C15" s="764">
        <v>76</v>
      </c>
      <c r="D15" s="764">
        <v>47</v>
      </c>
      <c r="E15" s="764">
        <v>61</v>
      </c>
      <c r="F15" s="764">
        <v>6</v>
      </c>
      <c r="G15" s="764">
        <v>3</v>
      </c>
      <c r="H15" s="764">
        <v>1</v>
      </c>
      <c r="I15" s="764">
        <v>6</v>
      </c>
      <c r="J15" s="764">
        <v>3</v>
      </c>
      <c r="K15" s="764">
        <v>1</v>
      </c>
      <c r="L15" s="764">
        <v>0</v>
      </c>
      <c r="M15" s="764">
        <v>0</v>
      </c>
      <c r="N15" s="764">
        <v>0</v>
      </c>
      <c r="O15" s="764">
        <v>2</v>
      </c>
      <c r="P15" s="764">
        <v>2</v>
      </c>
      <c r="Q15" s="764">
        <v>3</v>
      </c>
      <c r="R15" s="767">
        <v>4</v>
      </c>
      <c r="S15" s="767">
        <v>2</v>
      </c>
      <c r="T15" s="767">
        <v>1</v>
      </c>
      <c r="U15" s="768">
        <v>5</v>
      </c>
      <c r="V15" s="764">
        <v>3</v>
      </c>
      <c r="W15" s="764">
        <v>6</v>
      </c>
      <c r="X15" s="764">
        <v>15</v>
      </c>
      <c r="Y15" s="764">
        <v>12</v>
      </c>
      <c r="Z15" s="764">
        <v>12</v>
      </c>
      <c r="AA15" s="764">
        <v>44</v>
      </c>
      <c r="AB15" s="764">
        <v>25</v>
      </c>
      <c r="AC15" s="764">
        <v>38</v>
      </c>
      <c r="AD15" s="764">
        <v>4</v>
      </c>
      <c r="AE15" s="764">
        <v>2</v>
      </c>
      <c r="AF15" s="764">
        <v>6</v>
      </c>
      <c r="AG15" s="764">
        <v>27</v>
      </c>
      <c r="AH15" s="767">
        <v>12</v>
      </c>
      <c r="AI15" s="767">
        <v>19</v>
      </c>
      <c r="AJ15" s="774"/>
    </row>
    <row r="16" spans="1:36" s="773" customFormat="1" ht="11.25" customHeight="1">
      <c r="A16" s="766"/>
      <c r="B16" s="765" t="s">
        <v>473</v>
      </c>
      <c r="C16" s="764">
        <v>39</v>
      </c>
      <c r="D16" s="764">
        <v>71</v>
      </c>
      <c r="E16" s="764">
        <v>23</v>
      </c>
      <c r="F16" s="764">
        <v>5</v>
      </c>
      <c r="G16" s="764">
        <v>8</v>
      </c>
      <c r="H16" s="764">
        <v>3</v>
      </c>
      <c r="I16" s="764">
        <v>5</v>
      </c>
      <c r="J16" s="764">
        <v>8</v>
      </c>
      <c r="K16" s="764">
        <v>3</v>
      </c>
      <c r="L16" s="764">
        <v>0</v>
      </c>
      <c r="M16" s="764">
        <v>0</v>
      </c>
      <c r="N16" s="764">
        <v>0</v>
      </c>
      <c r="O16" s="764">
        <v>1</v>
      </c>
      <c r="P16" s="764">
        <v>4</v>
      </c>
      <c r="Q16" s="764">
        <v>0</v>
      </c>
      <c r="R16" s="767">
        <v>0</v>
      </c>
      <c r="S16" s="767">
        <v>1</v>
      </c>
      <c r="T16" s="767">
        <v>2</v>
      </c>
      <c r="U16" s="768">
        <v>0</v>
      </c>
      <c r="V16" s="764">
        <v>0</v>
      </c>
      <c r="W16" s="764">
        <v>1</v>
      </c>
      <c r="X16" s="764">
        <v>7</v>
      </c>
      <c r="Y16" s="764">
        <v>23</v>
      </c>
      <c r="Z16" s="764">
        <v>5</v>
      </c>
      <c r="AA16" s="764">
        <v>26</v>
      </c>
      <c r="AB16" s="764">
        <v>35</v>
      </c>
      <c r="AC16" s="764">
        <v>12</v>
      </c>
      <c r="AD16" s="764">
        <v>0</v>
      </c>
      <c r="AE16" s="764">
        <v>6</v>
      </c>
      <c r="AF16" s="764">
        <v>2</v>
      </c>
      <c r="AG16" s="764">
        <v>8</v>
      </c>
      <c r="AH16" s="767">
        <v>15</v>
      </c>
      <c r="AI16" s="767">
        <v>8</v>
      </c>
      <c r="AJ16" s="774"/>
    </row>
    <row r="17" spans="1:36" s="773" customFormat="1" ht="11.25" customHeight="1">
      <c r="A17" s="766"/>
      <c r="B17" s="765" t="s">
        <v>472</v>
      </c>
      <c r="C17" s="764">
        <v>63</v>
      </c>
      <c r="D17" s="764">
        <v>54</v>
      </c>
      <c r="E17" s="764">
        <v>35</v>
      </c>
      <c r="F17" s="764">
        <v>2</v>
      </c>
      <c r="G17" s="764">
        <v>4</v>
      </c>
      <c r="H17" s="764">
        <v>7</v>
      </c>
      <c r="I17" s="764">
        <v>2</v>
      </c>
      <c r="J17" s="764">
        <v>4</v>
      </c>
      <c r="K17" s="764">
        <v>7</v>
      </c>
      <c r="L17" s="764">
        <v>0</v>
      </c>
      <c r="M17" s="764">
        <v>0</v>
      </c>
      <c r="N17" s="764">
        <v>0</v>
      </c>
      <c r="O17" s="764">
        <v>4</v>
      </c>
      <c r="P17" s="764">
        <v>5</v>
      </c>
      <c r="Q17" s="764">
        <v>2</v>
      </c>
      <c r="R17" s="767">
        <v>3</v>
      </c>
      <c r="S17" s="767">
        <v>1</v>
      </c>
      <c r="T17" s="767">
        <v>1</v>
      </c>
      <c r="U17" s="768">
        <v>1</v>
      </c>
      <c r="V17" s="764">
        <v>2</v>
      </c>
      <c r="W17" s="764">
        <v>4</v>
      </c>
      <c r="X17" s="764">
        <v>12</v>
      </c>
      <c r="Y17" s="764">
        <v>21</v>
      </c>
      <c r="Z17" s="764">
        <v>9</v>
      </c>
      <c r="AA17" s="764">
        <v>41</v>
      </c>
      <c r="AB17" s="764">
        <v>21</v>
      </c>
      <c r="AC17" s="764">
        <v>12</v>
      </c>
      <c r="AD17" s="764">
        <v>3</v>
      </c>
      <c r="AE17" s="764">
        <v>3</v>
      </c>
      <c r="AF17" s="764">
        <v>5</v>
      </c>
      <c r="AG17" s="764">
        <v>7</v>
      </c>
      <c r="AH17" s="767">
        <v>32</v>
      </c>
      <c r="AI17" s="767">
        <v>7</v>
      </c>
      <c r="AJ17" s="774"/>
    </row>
    <row r="18" spans="1:36" s="773" customFormat="1" ht="11.25" customHeight="1">
      <c r="A18" s="766"/>
      <c r="B18" s="765" t="s">
        <v>471</v>
      </c>
      <c r="C18" s="764">
        <v>76</v>
      </c>
      <c r="D18" s="764">
        <v>55</v>
      </c>
      <c r="E18" s="764">
        <v>44</v>
      </c>
      <c r="F18" s="764">
        <v>8</v>
      </c>
      <c r="G18" s="764">
        <v>6</v>
      </c>
      <c r="H18" s="764">
        <v>2</v>
      </c>
      <c r="I18" s="764">
        <v>7</v>
      </c>
      <c r="J18" s="764">
        <v>6</v>
      </c>
      <c r="K18" s="764">
        <v>2</v>
      </c>
      <c r="L18" s="764">
        <v>1</v>
      </c>
      <c r="M18" s="764">
        <v>0</v>
      </c>
      <c r="N18" s="764">
        <v>0</v>
      </c>
      <c r="O18" s="764">
        <v>1</v>
      </c>
      <c r="P18" s="764">
        <v>2</v>
      </c>
      <c r="Q18" s="764">
        <v>3</v>
      </c>
      <c r="R18" s="767">
        <v>5</v>
      </c>
      <c r="S18" s="767">
        <v>0</v>
      </c>
      <c r="T18" s="767">
        <v>2</v>
      </c>
      <c r="U18" s="768">
        <v>2</v>
      </c>
      <c r="V18" s="764">
        <v>2</v>
      </c>
      <c r="W18" s="764">
        <v>3</v>
      </c>
      <c r="X18" s="764">
        <v>15</v>
      </c>
      <c r="Y18" s="764">
        <v>14</v>
      </c>
      <c r="Z18" s="764">
        <v>6</v>
      </c>
      <c r="AA18" s="764">
        <v>45</v>
      </c>
      <c r="AB18" s="764">
        <v>31</v>
      </c>
      <c r="AC18" s="764">
        <v>28</v>
      </c>
      <c r="AD18" s="764">
        <v>4</v>
      </c>
      <c r="AE18" s="764">
        <v>6</v>
      </c>
      <c r="AF18" s="764">
        <v>4</v>
      </c>
      <c r="AG18" s="764">
        <v>9</v>
      </c>
      <c r="AH18" s="767">
        <v>6</v>
      </c>
      <c r="AI18" s="767">
        <v>22</v>
      </c>
      <c r="AJ18" s="774"/>
    </row>
    <row r="19" spans="1:36" s="773" customFormat="1" ht="24" customHeight="1">
      <c r="A19" s="766"/>
      <c r="B19" s="765" t="s">
        <v>470</v>
      </c>
      <c r="C19" s="764">
        <v>63</v>
      </c>
      <c r="D19" s="764">
        <v>37</v>
      </c>
      <c r="E19" s="764">
        <v>33</v>
      </c>
      <c r="F19" s="764">
        <v>5</v>
      </c>
      <c r="G19" s="764">
        <v>2</v>
      </c>
      <c r="H19" s="764">
        <v>4</v>
      </c>
      <c r="I19" s="764">
        <v>5</v>
      </c>
      <c r="J19" s="764">
        <v>2</v>
      </c>
      <c r="K19" s="764">
        <v>4</v>
      </c>
      <c r="L19" s="764">
        <v>0</v>
      </c>
      <c r="M19" s="764">
        <v>0</v>
      </c>
      <c r="N19" s="764">
        <v>0</v>
      </c>
      <c r="O19" s="764">
        <v>1</v>
      </c>
      <c r="P19" s="764">
        <v>3</v>
      </c>
      <c r="Q19" s="764">
        <v>2</v>
      </c>
      <c r="R19" s="767">
        <v>4</v>
      </c>
      <c r="S19" s="767">
        <v>1</v>
      </c>
      <c r="T19" s="767">
        <v>0</v>
      </c>
      <c r="U19" s="768">
        <v>3</v>
      </c>
      <c r="V19" s="764">
        <v>1</v>
      </c>
      <c r="W19" s="764">
        <v>3</v>
      </c>
      <c r="X19" s="764">
        <v>15</v>
      </c>
      <c r="Y19" s="764">
        <v>10</v>
      </c>
      <c r="Z19" s="764">
        <v>5</v>
      </c>
      <c r="AA19" s="764">
        <v>35</v>
      </c>
      <c r="AB19" s="764">
        <v>20</v>
      </c>
      <c r="AC19" s="764">
        <v>19</v>
      </c>
      <c r="AD19" s="764">
        <v>1</v>
      </c>
      <c r="AE19" s="764">
        <v>0</v>
      </c>
      <c r="AF19" s="764">
        <v>0</v>
      </c>
      <c r="AG19" s="764">
        <v>11</v>
      </c>
      <c r="AH19" s="767">
        <v>13</v>
      </c>
      <c r="AI19" s="767">
        <v>8</v>
      </c>
      <c r="AJ19" s="774"/>
    </row>
    <row r="20" spans="1:36" ht="11.25" customHeight="1">
      <c r="A20" s="770" t="s">
        <v>563</v>
      </c>
      <c r="B20" s="769"/>
      <c r="C20" s="764">
        <v>22</v>
      </c>
      <c r="D20" s="764">
        <v>21</v>
      </c>
      <c r="E20" s="764">
        <f>SUM(E21:E30)</f>
        <v>25</v>
      </c>
      <c r="F20" s="764">
        <v>22</v>
      </c>
      <c r="G20" s="764">
        <v>20</v>
      </c>
      <c r="H20" s="764">
        <f>SUM(H21:H30)</f>
        <v>12</v>
      </c>
      <c r="I20" s="764">
        <v>22</v>
      </c>
      <c r="J20" s="764">
        <v>19</v>
      </c>
      <c r="K20" s="764">
        <f>SUM(K21:K30)</f>
        <v>12</v>
      </c>
      <c r="L20" s="764">
        <v>0</v>
      </c>
      <c r="M20" s="764">
        <v>1</v>
      </c>
      <c r="N20" s="764">
        <f>SUM(N21:N30)</f>
        <v>0</v>
      </c>
      <c r="O20" s="764">
        <v>0</v>
      </c>
      <c r="P20" s="764">
        <v>0</v>
      </c>
      <c r="Q20" s="764">
        <f>SUM(Q21:Q30)</f>
        <v>3</v>
      </c>
      <c r="R20" s="767">
        <v>0</v>
      </c>
      <c r="S20" s="767">
        <v>0</v>
      </c>
      <c r="T20" s="767">
        <f>SUM(T21:T30)</f>
        <v>3</v>
      </c>
      <c r="U20" s="768">
        <v>0</v>
      </c>
      <c r="V20" s="764">
        <v>1</v>
      </c>
      <c r="W20" s="764">
        <f>SUM(W21:W30)</f>
        <v>6</v>
      </c>
      <c r="X20" s="764">
        <v>0</v>
      </c>
      <c r="Y20" s="764">
        <v>0</v>
      </c>
      <c r="Z20" s="764">
        <f>SUM(Z21:Z30)</f>
        <v>0</v>
      </c>
      <c r="AA20" s="764">
        <v>0</v>
      </c>
      <c r="AB20" s="764">
        <v>0</v>
      </c>
      <c r="AC20" s="764">
        <f>SUM(AC21:AC30)</f>
        <v>1</v>
      </c>
      <c r="AD20" s="764">
        <v>0</v>
      </c>
      <c r="AE20" s="764">
        <v>0</v>
      </c>
      <c r="AF20" s="764">
        <f>SUM(AF21:AF30)</f>
        <v>0</v>
      </c>
      <c r="AG20" s="764">
        <v>0</v>
      </c>
      <c r="AH20" s="767">
        <v>0</v>
      </c>
      <c r="AI20" s="767">
        <f>SUM(AI21:AI30)</f>
        <v>0</v>
      </c>
      <c r="AJ20" s="750"/>
    </row>
    <row r="21" spans="1:36" ht="11.25" customHeight="1">
      <c r="A21" s="766"/>
      <c r="B21" s="765" t="s">
        <v>479</v>
      </c>
      <c r="C21" s="764">
        <v>1</v>
      </c>
      <c r="D21" s="764">
        <v>2</v>
      </c>
      <c r="E21" s="764">
        <v>2</v>
      </c>
      <c r="F21" s="764">
        <v>1</v>
      </c>
      <c r="G21" s="764">
        <v>2</v>
      </c>
      <c r="H21" s="764">
        <v>0</v>
      </c>
      <c r="I21" s="762">
        <v>1</v>
      </c>
      <c r="J21" s="762">
        <v>2</v>
      </c>
      <c r="K21" s="762">
        <v>0</v>
      </c>
      <c r="L21" s="762">
        <v>0</v>
      </c>
      <c r="M21" s="762">
        <v>0</v>
      </c>
      <c r="N21" s="762">
        <v>0</v>
      </c>
      <c r="O21" s="762">
        <v>0</v>
      </c>
      <c r="P21" s="762">
        <v>0</v>
      </c>
      <c r="Q21" s="762">
        <v>0</v>
      </c>
      <c r="R21" s="761">
        <v>0</v>
      </c>
      <c r="S21" s="761">
        <v>0</v>
      </c>
      <c r="T21" s="761">
        <v>0</v>
      </c>
      <c r="U21" s="763">
        <v>0</v>
      </c>
      <c r="V21" s="762">
        <v>0</v>
      </c>
      <c r="W21" s="762">
        <v>1</v>
      </c>
      <c r="X21" s="772">
        <v>0</v>
      </c>
      <c r="Y21" s="772">
        <v>0</v>
      </c>
      <c r="Z21" s="772">
        <v>0</v>
      </c>
      <c r="AA21" s="772">
        <v>0</v>
      </c>
      <c r="AB21" s="772">
        <v>0</v>
      </c>
      <c r="AC21" s="772">
        <v>1</v>
      </c>
      <c r="AD21" s="772">
        <v>0</v>
      </c>
      <c r="AE21" s="772">
        <v>0</v>
      </c>
      <c r="AF21" s="772">
        <v>0</v>
      </c>
      <c r="AG21" s="772">
        <v>0</v>
      </c>
      <c r="AH21" s="771">
        <v>0</v>
      </c>
      <c r="AI21" s="771">
        <v>0</v>
      </c>
      <c r="AJ21" s="750"/>
    </row>
    <row r="22" spans="1:36" ht="11.25" customHeight="1">
      <c r="A22" s="766"/>
      <c r="B22" s="765" t="s">
        <v>478</v>
      </c>
      <c r="C22" s="764">
        <v>2</v>
      </c>
      <c r="D22" s="764">
        <v>2</v>
      </c>
      <c r="E22" s="764">
        <v>4</v>
      </c>
      <c r="F22" s="764">
        <v>2</v>
      </c>
      <c r="G22" s="764">
        <v>2</v>
      </c>
      <c r="H22" s="764">
        <v>1</v>
      </c>
      <c r="I22" s="762">
        <v>2</v>
      </c>
      <c r="J22" s="762">
        <v>2</v>
      </c>
      <c r="K22" s="762">
        <v>1</v>
      </c>
      <c r="L22" s="762">
        <v>0</v>
      </c>
      <c r="M22" s="762">
        <v>0</v>
      </c>
      <c r="N22" s="762">
        <v>0</v>
      </c>
      <c r="O22" s="762">
        <v>0</v>
      </c>
      <c r="P22" s="762">
        <v>0</v>
      </c>
      <c r="Q22" s="762">
        <v>1</v>
      </c>
      <c r="R22" s="761">
        <v>0</v>
      </c>
      <c r="S22" s="761">
        <v>0</v>
      </c>
      <c r="T22" s="761">
        <v>2</v>
      </c>
      <c r="U22" s="763">
        <v>0</v>
      </c>
      <c r="V22" s="762">
        <v>0</v>
      </c>
      <c r="W22" s="762">
        <v>0</v>
      </c>
      <c r="X22" s="772">
        <v>0</v>
      </c>
      <c r="Y22" s="772">
        <v>0</v>
      </c>
      <c r="Z22" s="772">
        <v>0</v>
      </c>
      <c r="AA22" s="772">
        <v>0</v>
      </c>
      <c r="AB22" s="772">
        <v>0</v>
      </c>
      <c r="AC22" s="772">
        <v>0</v>
      </c>
      <c r="AD22" s="772">
        <v>0</v>
      </c>
      <c r="AE22" s="772">
        <v>0</v>
      </c>
      <c r="AF22" s="772">
        <v>0</v>
      </c>
      <c r="AG22" s="772">
        <v>0</v>
      </c>
      <c r="AH22" s="771">
        <v>0</v>
      </c>
      <c r="AI22" s="771">
        <v>0</v>
      </c>
      <c r="AJ22" s="750"/>
    </row>
    <row r="23" spans="1:36" ht="11.25" customHeight="1">
      <c r="A23" s="766"/>
      <c r="B23" s="765" t="s">
        <v>477</v>
      </c>
      <c r="C23" s="764">
        <v>3</v>
      </c>
      <c r="D23" s="764">
        <v>3</v>
      </c>
      <c r="E23" s="764">
        <v>2</v>
      </c>
      <c r="F23" s="764">
        <v>3</v>
      </c>
      <c r="G23" s="764">
        <v>3</v>
      </c>
      <c r="H23" s="764">
        <v>2</v>
      </c>
      <c r="I23" s="762">
        <v>3</v>
      </c>
      <c r="J23" s="762">
        <v>2</v>
      </c>
      <c r="K23" s="762">
        <v>2</v>
      </c>
      <c r="L23" s="762">
        <v>0</v>
      </c>
      <c r="M23" s="762">
        <v>1</v>
      </c>
      <c r="N23" s="762">
        <v>0</v>
      </c>
      <c r="O23" s="762">
        <v>0</v>
      </c>
      <c r="P23" s="762">
        <v>0</v>
      </c>
      <c r="Q23" s="762">
        <v>0</v>
      </c>
      <c r="R23" s="761">
        <v>0</v>
      </c>
      <c r="S23" s="761">
        <v>0</v>
      </c>
      <c r="T23" s="761">
        <v>0</v>
      </c>
      <c r="U23" s="763">
        <v>0</v>
      </c>
      <c r="V23" s="762">
        <v>0</v>
      </c>
      <c r="W23" s="762">
        <v>0</v>
      </c>
      <c r="X23" s="772">
        <v>0</v>
      </c>
      <c r="Y23" s="772">
        <v>0</v>
      </c>
      <c r="Z23" s="772">
        <v>0</v>
      </c>
      <c r="AA23" s="772">
        <v>0</v>
      </c>
      <c r="AB23" s="772">
        <v>0</v>
      </c>
      <c r="AC23" s="772">
        <v>0</v>
      </c>
      <c r="AD23" s="772">
        <v>0</v>
      </c>
      <c r="AE23" s="772">
        <v>0</v>
      </c>
      <c r="AF23" s="772">
        <v>0</v>
      </c>
      <c r="AG23" s="772">
        <v>0</v>
      </c>
      <c r="AH23" s="771">
        <v>0</v>
      </c>
      <c r="AI23" s="771">
        <v>0</v>
      </c>
      <c r="AJ23" s="750"/>
    </row>
    <row r="24" spans="1:36" ht="11.25" customHeight="1">
      <c r="A24" s="766"/>
      <c r="B24" s="765" t="s">
        <v>476</v>
      </c>
      <c r="C24" s="764">
        <v>2</v>
      </c>
      <c r="D24" s="764">
        <v>2</v>
      </c>
      <c r="E24" s="764">
        <v>2</v>
      </c>
      <c r="F24" s="764">
        <v>2</v>
      </c>
      <c r="G24" s="764">
        <v>2</v>
      </c>
      <c r="H24" s="764">
        <v>0</v>
      </c>
      <c r="I24" s="762">
        <v>2</v>
      </c>
      <c r="J24" s="762">
        <v>2</v>
      </c>
      <c r="K24" s="762">
        <v>0</v>
      </c>
      <c r="L24" s="762">
        <v>0</v>
      </c>
      <c r="M24" s="762">
        <v>0</v>
      </c>
      <c r="N24" s="762">
        <v>0</v>
      </c>
      <c r="O24" s="762">
        <v>0</v>
      </c>
      <c r="P24" s="762">
        <v>0</v>
      </c>
      <c r="Q24" s="762">
        <v>0</v>
      </c>
      <c r="R24" s="761">
        <v>0</v>
      </c>
      <c r="S24" s="761">
        <v>0</v>
      </c>
      <c r="T24" s="761">
        <v>0</v>
      </c>
      <c r="U24" s="763">
        <v>0</v>
      </c>
      <c r="V24" s="762">
        <v>0</v>
      </c>
      <c r="W24" s="762">
        <v>2</v>
      </c>
      <c r="X24" s="772">
        <v>0</v>
      </c>
      <c r="Y24" s="772">
        <v>0</v>
      </c>
      <c r="Z24" s="772">
        <v>0</v>
      </c>
      <c r="AA24" s="772">
        <v>0</v>
      </c>
      <c r="AB24" s="772">
        <v>0</v>
      </c>
      <c r="AC24" s="772">
        <v>0</v>
      </c>
      <c r="AD24" s="772">
        <v>0</v>
      </c>
      <c r="AE24" s="772">
        <v>0</v>
      </c>
      <c r="AF24" s="772">
        <v>0</v>
      </c>
      <c r="AG24" s="772">
        <v>0</v>
      </c>
      <c r="AH24" s="771">
        <v>0</v>
      </c>
      <c r="AI24" s="771">
        <v>0</v>
      </c>
      <c r="AJ24" s="750"/>
    </row>
    <row r="25" spans="1:36" ht="11.25" customHeight="1">
      <c r="A25" s="766"/>
      <c r="B25" s="765" t="s">
        <v>475</v>
      </c>
      <c r="C25" s="764">
        <v>3</v>
      </c>
      <c r="D25" s="764">
        <v>3</v>
      </c>
      <c r="E25" s="764">
        <v>2</v>
      </c>
      <c r="F25" s="764">
        <v>3</v>
      </c>
      <c r="G25" s="764">
        <v>2</v>
      </c>
      <c r="H25" s="764">
        <v>1</v>
      </c>
      <c r="I25" s="762">
        <v>3</v>
      </c>
      <c r="J25" s="762">
        <v>2</v>
      </c>
      <c r="K25" s="762">
        <v>1</v>
      </c>
      <c r="L25" s="762">
        <v>0</v>
      </c>
      <c r="M25" s="762">
        <v>0</v>
      </c>
      <c r="N25" s="762">
        <v>0</v>
      </c>
      <c r="O25" s="762">
        <v>0</v>
      </c>
      <c r="P25" s="762">
        <v>0</v>
      </c>
      <c r="Q25" s="762">
        <v>0</v>
      </c>
      <c r="R25" s="761">
        <v>0</v>
      </c>
      <c r="S25" s="761">
        <v>0</v>
      </c>
      <c r="T25" s="761">
        <v>0</v>
      </c>
      <c r="U25" s="763">
        <v>0</v>
      </c>
      <c r="V25" s="762">
        <v>1</v>
      </c>
      <c r="W25" s="762">
        <v>1</v>
      </c>
      <c r="X25" s="772">
        <v>0</v>
      </c>
      <c r="Y25" s="772">
        <v>0</v>
      </c>
      <c r="Z25" s="772">
        <v>0</v>
      </c>
      <c r="AA25" s="772">
        <v>0</v>
      </c>
      <c r="AB25" s="772">
        <v>0</v>
      </c>
      <c r="AC25" s="772">
        <v>0</v>
      </c>
      <c r="AD25" s="772">
        <v>0</v>
      </c>
      <c r="AE25" s="772">
        <v>0</v>
      </c>
      <c r="AF25" s="772">
        <v>0</v>
      </c>
      <c r="AG25" s="772">
        <v>0</v>
      </c>
      <c r="AH25" s="771">
        <v>0</v>
      </c>
      <c r="AI25" s="771">
        <v>0</v>
      </c>
      <c r="AJ25" s="750"/>
    </row>
    <row r="26" spans="1:36" ht="11.25" customHeight="1">
      <c r="A26" s="766"/>
      <c r="B26" s="765" t="s">
        <v>474</v>
      </c>
      <c r="C26" s="764">
        <v>3</v>
      </c>
      <c r="D26" s="764">
        <v>2</v>
      </c>
      <c r="E26" s="764">
        <v>2</v>
      </c>
      <c r="F26" s="764">
        <v>3</v>
      </c>
      <c r="G26" s="764">
        <v>2</v>
      </c>
      <c r="H26" s="764">
        <v>1</v>
      </c>
      <c r="I26" s="762">
        <v>3</v>
      </c>
      <c r="J26" s="762">
        <v>2</v>
      </c>
      <c r="K26" s="762">
        <v>1</v>
      </c>
      <c r="L26" s="762">
        <v>0</v>
      </c>
      <c r="M26" s="762">
        <v>0</v>
      </c>
      <c r="N26" s="762">
        <v>0</v>
      </c>
      <c r="O26" s="762">
        <v>0</v>
      </c>
      <c r="P26" s="762">
        <v>0</v>
      </c>
      <c r="Q26" s="762">
        <v>0</v>
      </c>
      <c r="R26" s="761">
        <v>0</v>
      </c>
      <c r="S26" s="761">
        <v>0</v>
      </c>
      <c r="T26" s="761">
        <v>0</v>
      </c>
      <c r="U26" s="763">
        <v>0</v>
      </c>
      <c r="V26" s="762">
        <v>0</v>
      </c>
      <c r="W26" s="762">
        <v>1</v>
      </c>
      <c r="X26" s="772">
        <v>0</v>
      </c>
      <c r="Y26" s="772">
        <v>0</v>
      </c>
      <c r="Z26" s="772">
        <v>0</v>
      </c>
      <c r="AA26" s="772">
        <v>0</v>
      </c>
      <c r="AB26" s="772">
        <v>0</v>
      </c>
      <c r="AC26" s="772">
        <v>0</v>
      </c>
      <c r="AD26" s="772">
        <v>0</v>
      </c>
      <c r="AE26" s="772">
        <v>0</v>
      </c>
      <c r="AF26" s="772">
        <v>0</v>
      </c>
      <c r="AG26" s="772">
        <v>0</v>
      </c>
      <c r="AH26" s="771">
        <v>0</v>
      </c>
      <c r="AI26" s="771">
        <v>0</v>
      </c>
      <c r="AJ26" s="750"/>
    </row>
    <row r="27" spans="1:36" ht="11.25" customHeight="1">
      <c r="A27" s="766"/>
      <c r="B27" s="765" t="s">
        <v>473</v>
      </c>
      <c r="C27" s="764">
        <v>1</v>
      </c>
      <c r="D27" s="764">
        <v>4</v>
      </c>
      <c r="E27" s="764">
        <v>4</v>
      </c>
      <c r="F27" s="764">
        <v>1</v>
      </c>
      <c r="G27" s="764">
        <v>4</v>
      </c>
      <c r="H27" s="764">
        <v>3</v>
      </c>
      <c r="I27" s="762">
        <v>1</v>
      </c>
      <c r="J27" s="762">
        <v>4</v>
      </c>
      <c r="K27" s="762">
        <v>3</v>
      </c>
      <c r="L27" s="762">
        <v>0</v>
      </c>
      <c r="M27" s="762">
        <v>0</v>
      </c>
      <c r="N27" s="762">
        <v>0</v>
      </c>
      <c r="O27" s="762">
        <v>0</v>
      </c>
      <c r="P27" s="762">
        <v>0</v>
      </c>
      <c r="Q27" s="762">
        <v>0</v>
      </c>
      <c r="R27" s="761">
        <v>0</v>
      </c>
      <c r="S27" s="761">
        <v>0</v>
      </c>
      <c r="T27" s="761">
        <v>1</v>
      </c>
      <c r="U27" s="763">
        <v>0</v>
      </c>
      <c r="V27" s="762">
        <v>0</v>
      </c>
      <c r="W27" s="762">
        <v>1</v>
      </c>
      <c r="X27" s="772">
        <v>0</v>
      </c>
      <c r="Y27" s="772">
        <v>0</v>
      </c>
      <c r="Z27" s="772">
        <v>0</v>
      </c>
      <c r="AA27" s="772">
        <v>0</v>
      </c>
      <c r="AB27" s="772">
        <v>0</v>
      </c>
      <c r="AC27" s="772">
        <v>0</v>
      </c>
      <c r="AD27" s="772">
        <v>0</v>
      </c>
      <c r="AE27" s="772">
        <v>0</v>
      </c>
      <c r="AF27" s="772">
        <v>0</v>
      </c>
      <c r="AG27" s="772">
        <v>0</v>
      </c>
      <c r="AH27" s="771">
        <v>0</v>
      </c>
      <c r="AI27" s="771">
        <v>0</v>
      </c>
      <c r="AJ27" s="750"/>
    </row>
    <row r="28" spans="1:36" ht="11.25" customHeight="1">
      <c r="A28" s="766"/>
      <c r="B28" s="765" t="s">
        <v>472</v>
      </c>
      <c r="C28" s="764">
        <v>1</v>
      </c>
      <c r="D28" s="764">
        <v>0</v>
      </c>
      <c r="E28" s="764">
        <v>3</v>
      </c>
      <c r="F28" s="764">
        <v>1</v>
      </c>
      <c r="G28" s="764">
        <v>0</v>
      </c>
      <c r="H28" s="764">
        <v>3</v>
      </c>
      <c r="I28" s="762">
        <v>1</v>
      </c>
      <c r="J28" s="762">
        <v>0</v>
      </c>
      <c r="K28" s="762">
        <v>3</v>
      </c>
      <c r="L28" s="762">
        <v>0</v>
      </c>
      <c r="M28" s="762">
        <v>0</v>
      </c>
      <c r="N28" s="762">
        <v>0</v>
      </c>
      <c r="O28" s="762">
        <v>0</v>
      </c>
      <c r="P28" s="762">
        <v>0</v>
      </c>
      <c r="Q28" s="762">
        <v>0</v>
      </c>
      <c r="R28" s="761">
        <v>0</v>
      </c>
      <c r="S28" s="761">
        <v>0</v>
      </c>
      <c r="T28" s="761">
        <v>0</v>
      </c>
      <c r="U28" s="763">
        <v>0</v>
      </c>
      <c r="V28" s="762">
        <v>0</v>
      </c>
      <c r="W28" s="762">
        <v>0</v>
      </c>
      <c r="X28" s="772">
        <v>0</v>
      </c>
      <c r="Y28" s="772">
        <v>0</v>
      </c>
      <c r="Z28" s="772">
        <v>0</v>
      </c>
      <c r="AA28" s="772">
        <v>0</v>
      </c>
      <c r="AB28" s="772">
        <v>0</v>
      </c>
      <c r="AC28" s="772">
        <v>0</v>
      </c>
      <c r="AD28" s="772">
        <v>0</v>
      </c>
      <c r="AE28" s="772">
        <v>0</v>
      </c>
      <c r="AF28" s="772">
        <v>0</v>
      </c>
      <c r="AG28" s="772">
        <v>0</v>
      </c>
      <c r="AH28" s="771">
        <v>0</v>
      </c>
      <c r="AI28" s="771">
        <v>0</v>
      </c>
      <c r="AJ28" s="750"/>
    </row>
    <row r="29" spans="1:36" ht="11.25" customHeight="1">
      <c r="A29" s="766"/>
      <c r="B29" s="765" t="s">
        <v>471</v>
      </c>
      <c r="C29" s="764">
        <v>3</v>
      </c>
      <c r="D29" s="764">
        <v>2</v>
      </c>
      <c r="E29" s="764">
        <v>2</v>
      </c>
      <c r="F29" s="764">
        <v>3</v>
      </c>
      <c r="G29" s="764">
        <v>2</v>
      </c>
      <c r="H29" s="764">
        <v>1</v>
      </c>
      <c r="I29" s="762">
        <v>3</v>
      </c>
      <c r="J29" s="762">
        <v>2</v>
      </c>
      <c r="K29" s="762">
        <v>1</v>
      </c>
      <c r="L29" s="762">
        <v>0</v>
      </c>
      <c r="M29" s="762">
        <v>0</v>
      </c>
      <c r="N29" s="762">
        <v>0</v>
      </c>
      <c r="O29" s="762">
        <v>0</v>
      </c>
      <c r="P29" s="762">
        <v>0</v>
      </c>
      <c r="Q29" s="762">
        <v>1</v>
      </c>
      <c r="R29" s="761">
        <v>0</v>
      </c>
      <c r="S29" s="761">
        <v>0</v>
      </c>
      <c r="T29" s="761">
        <v>0</v>
      </c>
      <c r="U29" s="763">
        <v>0</v>
      </c>
      <c r="V29" s="762">
        <v>0</v>
      </c>
      <c r="W29" s="762">
        <v>0</v>
      </c>
      <c r="X29" s="772">
        <v>0</v>
      </c>
      <c r="Y29" s="772">
        <v>0</v>
      </c>
      <c r="Z29" s="772">
        <v>0</v>
      </c>
      <c r="AA29" s="772">
        <v>0</v>
      </c>
      <c r="AB29" s="772">
        <v>0</v>
      </c>
      <c r="AC29" s="772">
        <v>0</v>
      </c>
      <c r="AD29" s="772">
        <v>0</v>
      </c>
      <c r="AE29" s="772">
        <v>0</v>
      </c>
      <c r="AF29" s="772">
        <v>0</v>
      </c>
      <c r="AG29" s="772">
        <v>0</v>
      </c>
      <c r="AH29" s="771">
        <v>0</v>
      </c>
      <c r="AI29" s="771">
        <v>0</v>
      </c>
      <c r="AJ29" s="750"/>
    </row>
    <row r="30" spans="1:36" ht="24" customHeight="1">
      <c r="A30" s="766"/>
      <c r="B30" s="765" t="s">
        <v>470</v>
      </c>
      <c r="C30" s="764">
        <v>3</v>
      </c>
      <c r="D30" s="764">
        <v>1</v>
      </c>
      <c r="E30" s="764">
        <v>2</v>
      </c>
      <c r="F30" s="764">
        <v>3</v>
      </c>
      <c r="G30" s="764">
        <v>1</v>
      </c>
      <c r="H30" s="764">
        <v>0</v>
      </c>
      <c r="I30" s="762">
        <v>3</v>
      </c>
      <c r="J30" s="762">
        <v>1</v>
      </c>
      <c r="K30" s="762">
        <v>0</v>
      </c>
      <c r="L30" s="762">
        <v>0</v>
      </c>
      <c r="M30" s="762">
        <v>0</v>
      </c>
      <c r="N30" s="762">
        <v>0</v>
      </c>
      <c r="O30" s="762">
        <v>0</v>
      </c>
      <c r="P30" s="762">
        <v>0</v>
      </c>
      <c r="Q30" s="762">
        <v>1</v>
      </c>
      <c r="R30" s="761">
        <v>0</v>
      </c>
      <c r="S30" s="761">
        <v>0</v>
      </c>
      <c r="T30" s="761">
        <v>0</v>
      </c>
      <c r="U30" s="763">
        <v>0</v>
      </c>
      <c r="V30" s="762">
        <v>0</v>
      </c>
      <c r="W30" s="762">
        <v>0</v>
      </c>
      <c r="X30" s="772">
        <v>0</v>
      </c>
      <c r="Y30" s="772">
        <v>0</v>
      </c>
      <c r="Z30" s="772">
        <v>0</v>
      </c>
      <c r="AA30" s="772">
        <v>0</v>
      </c>
      <c r="AB30" s="772">
        <v>0</v>
      </c>
      <c r="AC30" s="772">
        <v>0</v>
      </c>
      <c r="AD30" s="772">
        <v>0</v>
      </c>
      <c r="AE30" s="772">
        <v>0</v>
      </c>
      <c r="AF30" s="772">
        <v>0</v>
      </c>
      <c r="AG30" s="772">
        <v>0</v>
      </c>
      <c r="AH30" s="771">
        <v>0</v>
      </c>
      <c r="AI30" s="771">
        <v>0</v>
      </c>
      <c r="AJ30" s="750"/>
    </row>
    <row r="31" spans="1:36" ht="11.25" customHeight="1">
      <c r="A31" s="770" t="s">
        <v>562</v>
      </c>
      <c r="B31" s="769"/>
      <c r="C31" s="764">
        <v>145</v>
      </c>
      <c r="D31" s="764">
        <v>123</v>
      </c>
      <c r="E31" s="764">
        <f>SUM(E32:E41)</f>
        <v>96</v>
      </c>
      <c r="F31" s="764">
        <v>37</v>
      </c>
      <c r="G31" s="764">
        <v>41</v>
      </c>
      <c r="H31" s="764">
        <f>SUM(H32:H41)</f>
        <v>28</v>
      </c>
      <c r="I31" s="764">
        <v>35</v>
      </c>
      <c r="J31" s="764">
        <v>39</v>
      </c>
      <c r="K31" s="764">
        <f>SUM(K32:K41)</f>
        <v>28</v>
      </c>
      <c r="L31" s="764">
        <v>2</v>
      </c>
      <c r="M31" s="764">
        <v>2</v>
      </c>
      <c r="N31" s="764">
        <f>SUM(N32:N41)</f>
        <v>0</v>
      </c>
      <c r="O31" s="764">
        <v>33</v>
      </c>
      <c r="P31" s="764">
        <v>38</v>
      </c>
      <c r="Q31" s="764">
        <f>SUM(Q32:Q41)</f>
        <v>26</v>
      </c>
      <c r="R31" s="767">
        <v>41</v>
      </c>
      <c r="S31" s="767">
        <v>24</v>
      </c>
      <c r="T31" s="767">
        <f>SUM(T32:T41)</f>
        <v>12</v>
      </c>
      <c r="U31" s="768">
        <v>34</v>
      </c>
      <c r="V31" s="764">
        <v>20</v>
      </c>
      <c r="W31" s="764">
        <f>SUM(W32:W41)</f>
        <v>25</v>
      </c>
      <c r="X31" s="764">
        <v>0</v>
      </c>
      <c r="Y31" s="764">
        <v>0</v>
      </c>
      <c r="Z31" s="764">
        <f>SUM(Z32:Z41)</f>
        <v>2</v>
      </c>
      <c r="AA31" s="764">
        <v>0</v>
      </c>
      <c r="AB31" s="764">
        <v>0</v>
      </c>
      <c r="AC31" s="764">
        <f>SUM(AC32:AC41)</f>
        <v>3</v>
      </c>
      <c r="AD31" s="764">
        <v>45</v>
      </c>
      <c r="AE31" s="764">
        <v>51</v>
      </c>
      <c r="AF31" s="764">
        <f>SUM(AF32:AF41)</f>
        <v>37</v>
      </c>
      <c r="AG31" s="764">
        <v>0</v>
      </c>
      <c r="AH31" s="767">
        <v>0</v>
      </c>
      <c r="AI31" s="767">
        <f>SUM(AI32:AI41)</f>
        <v>0</v>
      </c>
      <c r="AJ31" s="750"/>
    </row>
    <row r="32" spans="1:36" ht="11.25" customHeight="1">
      <c r="A32" s="766"/>
      <c r="B32" s="765" t="s">
        <v>479</v>
      </c>
      <c r="C32" s="764">
        <v>23</v>
      </c>
      <c r="D32" s="764">
        <v>16</v>
      </c>
      <c r="E32" s="764">
        <v>7</v>
      </c>
      <c r="F32" s="764">
        <v>4</v>
      </c>
      <c r="G32" s="764">
        <v>7</v>
      </c>
      <c r="H32" s="764">
        <v>2</v>
      </c>
      <c r="I32" s="762">
        <v>4</v>
      </c>
      <c r="J32" s="762">
        <v>5</v>
      </c>
      <c r="K32" s="762">
        <v>2</v>
      </c>
      <c r="L32" s="762">
        <v>0</v>
      </c>
      <c r="M32" s="762">
        <v>2</v>
      </c>
      <c r="N32" s="762">
        <v>0</v>
      </c>
      <c r="O32" s="762">
        <v>8</v>
      </c>
      <c r="P32" s="762">
        <v>7</v>
      </c>
      <c r="Q32" s="762">
        <v>2</v>
      </c>
      <c r="R32" s="761">
        <v>5</v>
      </c>
      <c r="S32" s="761">
        <v>2</v>
      </c>
      <c r="T32" s="761">
        <v>1</v>
      </c>
      <c r="U32" s="763">
        <v>6</v>
      </c>
      <c r="V32" s="762">
        <v>0</v>
      </c>
      <c r="W32" s="762">
        <v>2</v>
      </c>
      <c r="X32" s="762">
        <v>0</v>
      </c>
      <c r="Y32" s="762">
        <v>0</v>
      </c>
      <c r="Z32" s="762">
        <v>0</v>
      </c>
      <c r="AA32" s="762">
        <v>0</v>
      </c>
      <c r="AB32" s="762">
        <v>0</v>
      </c>
      <c r="AC32" s="762">
        <v>0</v>
      </c>
      <c r="AD32" s="762">
        <v>10</v>
      </c>
      <c r="AE32" s="762">
        <v>9</v>
      </c>
      <c r="AF32" s="762">
        <v>3</v>
      </c>
      <c r="AG32" s="762">
        <v>0</v>
      </c>
      <c r="AH32" s="761">
        <v>0</v>
      </c>
      <c r="AI32" s="761">
        <v>0</v>
      </c>
      <c r="AJ32" s="750"/>
    </row>
    <row r="33" spans="1:36" ht="11.25" customHeight="1">
      <c r="A33" s="766"/>
      <c r="B33" s="765" t="s">
        <v>478</v>
      </c>
      <c r="C33" s="764">
        <v>22</v>
      </c>
      <c r="D33" s="764">
        <v>18</v>
      </c>
      <c r="E33" s="764">
        <v>15</v>
      </c>
      <c r="F33" s="764">
        <v>5</v>
      </c>
      <c r="G33" s="764">
        <v>7</v>
      </c>
      <c r="H33" s="764">
        <v>7</v>
      </c>
      <c r="I33" s="762">
        <v>5</v>
      </c>
      <c r="J33" s="762">
        <v>7</v>
      </c>
      <c r="K33" s="762">
        <v>7</v>
      </c>
      <c r="L33" s="762">
        <v>0</v>
      </c>
      <c r="M33" s="762">
        <v>0</v>
      </c>
      <c r="N33" s="762">
        <v>0</v>
      </c>
      <c r="O33" s="762">
        <v>8</v>
      </c>
      <c r="P33" s="762">
        <v>4</v>
      </c>
      <c r="Q33" s="762">
        <v>1</v>
      </c>
      <c r="R33" s="761">
        <v>5</v>
      </c>
      <c r="S33" s="761">
        <v>4</v>
      </c>
      <c r="T33" s="761">
        <v>2</v>
      </c>
      <c r="U33" s="763">
        <v>4</v>
      </c>
      <c r="V33" s="762">
        <v>3</v>
      </c>
      <c r="W33" s="762">
        <v>3</v>
      </c>
      <c r="X33" s="762">
        <v>0</v>
      </c>
      <c r="Y33" s="762">
        <v>0</v>
      </c>
      <c r="Z33" s="762">
        <v>1</v>
      </c>
      <c r="AA33" s="762">
        <v>0</v>
      </c>
      <c r="AB33" s="762">
        <v>0</v>
      </c>
      <c r="AC33" s="762">
        <v>1</v>
      </c>
      <c r="AD33" s="762">
        <v>8</v>
      </c>
      <c r="AE33" s="762">
        <v>13</v>
      </c>
      <c r="AF33" s="762">
        <v>8</v>
      </c>
      <c r="AG33" s="762">
        <v>0</v>
      </c>
      <c r="AH33" s="761">
        <v>0</v>
      </c>
      <c r="AI33" s="761">
        <v>0</v>
      </c>
      <c r="AJ33" s="750"/>
    </row>
    <row r="34" spans="1:36" ht="11.25" customHeight="1">
      <c r="A34" s="766"/>
      <c r="B34" s="765" t="s">
        <v>477</v>
      </c>
      <c r="C34" s="764">
        <v>24</v>
      </c>
      <c r="D34" s="764">
        <v>20</v>
      </c>
      <c r="E34" s="764">
        <v>16</v>
      </c>
      <c r="F34" s="764">
        <v>6</v>
      </c>
      <c r="G34" s="764">
        <v>7</v>
      </c>
      <c r="H34" s="764">
        <v>4</v>
      </c>
      <c r="I34" s="762">
        <v>6</v>
      </c>
      <c r="J34" s="762">
        <v>7</v>
      </c>
      <c r="K34" s="762">
        <v>4</v>
      </c>
      <c r="L34" s="762">
        <v>0</v>
      </c>
      <c r="M34" s="762">
        <v>0</v>
      </c>
      <c r="N34" s="762">
        <v>0</v>
      </c>
      <c r="O34" s="762">
        <v>3</v>
      </c>
      <c r="P34" s="762">
        <v>5</v>
      </c>
      <c r="Q34" s="762">
        <v>6</v>
      </c>
      <c r="R34" s="761">
        <v>10</v>
      </c>
      <c r="S34" s="761">
        <v>5</v>
      </c>
      <c r="T34" s="761">
        <v>3</v>
      </c>
      <c r="U34" s="763">
        <v>5</v>
      </c>
      <c r="V34" s="762">
        <v>3</v>
      </c>
      <c r="W34" s="762">
        <v>2</v>
      </c>
      <c r="X34" s="762">
        <v>0</v>
      </c>
      <c r="Y34" s="762">
        <v>0</v>
      </c>
      <c r="Z34" s="762">
        <v>1</v>
      </c>
      <c r="AA34" s="762">
        <v>0</v>
      </c>
      <c r="AB34" s="762">
        <v>0</v>
      </c>
      <c r="AC34" s="762">
        <v>0</v>
      </c>
      <c r="AD34" s="762">
        <v>10</v>
      </c>
      <c r="AE34" s="762">
        <v>3</v>
      </c>
      <c r="AF34" s="762">
        <v>3</v>
      </c>
      <c r="AG34" s="762">
        <v>0</v>
      </c>
      <c r="AH34" s="761">
        <v>0</v>
      </c>
      <c r="AI34" s="761">
        <v>0</v>
      </c>
      <c r="AJ34" s="750"/>
    </row>
    <row r="35" spans="1:36" ht="11.25" customHeight="1">
      <c r="A35" s="766"/>
      <c r="B35" s="765" t="s">
        <v>476</v>
      </c>
      <c r="C35" s="764">
        <v>12</v>
      </c>
      <c r="D35" s="764">
        <v>10</v>
      </c>
      <c r="E35" s="764">
        <v>11</v>
      </c>
      <c r="F35" s="764">
        <v>4</v>
      </c>
      <c r="G35" s="764">
        <v>3</v>
      </c>
      <c r="H35" s="764">
        <v>3</v>
      </c>
      <c r="I35" s="762">
        <v>3</v>
      </c>
      <c r="J35" s="762">
        <v>3</v>
      </c>
      <c r="K35" s="762">
        <v>3</v>
      </c>
      <c r="L35" s="762">
        <v>1</v>
      </c>
      <c r="M35" s="762">
        <v>0</v>
      </c>
      <c r="N35" s="762">
        <v>0</v>
      </c>
      <c r="O35" s="762">
        <v>2</v>
      </c>
      <c r="P35" s="762">
        <v>3</v>
      </c>
      <c r="Q35" s="762">
        <v>6</v>
      </c>
      <c r="R35" s="761">
        <v>2</v>
      </c>
      <c r="S35" s="761">
        <v>2</v>
      </c>
      <c r="T35" s="761">
        <v>1</v>
      </c>
      <c r="U35" s="763">
        <v>4</v>
      </c>
      <c r="V35" s="762">
        <v>2</v>
      </c>
      <c r="W35" s="762">
        <v>1</v>
      </c>
      <c r="X35" s="762">
        <v>0</v>
      </c>
      <c r="Y35" s="762">
        <v>0</v>
      </c>
      <c r="Z35" s="762">
        <v>0</v>
      </c>
      <c r="AA35" s="762">
        <v>0</v>
      </c>
      <c r="AB35" s="762">
        <v>0</v>
      </c>
      <c r="AC35" s="762">
        <v>0</v>
      </c>
      <c r="AD35" s="762">
        <v>2</v>
      </c>
      <c r="AE35" s="762">
        <v>4</v>
      </c>
      <c r="AF35" s="762">
        <v>4</v>
      </c>
      <c r="AG35" s="762">
        <v>0</v>
      </c>
      <c r="AH35" s="761">
        <v>0</v>
      </c>
      <c r="AI35" s="761">
        <v>0</v>
      </c>
      <c r="AJ35" s="750"/>
    </row>
    <row r="36" spans="1:36" ht="11.25" customHeight="1">
      <c r="A36" s="766"/>
      <c r="B36" s="765" t="s">
        <v>475</v>
      </c>
      <c r="C36" s="764">
        <v>13</v>
      </c>
      <c r="D36" s="764">
        <v>16</v>
      </c>
      <c r="E36" s="764">
        <v>8</v>
      </c>
      <c r="F36" s="764">
        <v>3</v>
      </c>
      <c r="G36" s="764">
        <v>3</v>
      </c>
      <c r="H36" s="764">
        <v>3</v>
      </c>
      <c r="I36" s="762">
        <v>3</v>
      </c>
      <c r="J36" s="762">
        <v>3</v>
      </c>
      <c r="K36" s="762">
        <v>3</v>
      </c>
      <c r="L36" s="762">
        <v>0</v>
      </c>
      <c r="M36" s="762">
        <v>0</v>
      </c>
      <c r="N36" s="762">
        <v>0</v>
      </c>
      <c r="O36" s="762">
        <v>3</v>
      </c>
      <c r="P36" s="762">
        <v>3</v>
      </c>
      <c r="Q36" s="762">
        <v>3</v>
      </c>
      <c r="R36" s="761">
        <v>3</v>
      </c>
      <c r="S36" s="761">
        <v>6</v>
      </c>
      <c r="T36" s="761">
        <v>0</v>
      </c>
      <c r="U36" s="763">
        <v>4</v>
      </c>
      <c r="V36" s="762">
        <v>4</v>
      </c>
      <c r="W36" s="762">
        <v>2</v>
      </c>
      <c r="X36" s="762">
        <v>0</v>
      </c>
      <c r="Y36" s="762">
        <v>0</v>
      </c>
      <c r="Z36" s="762">
        <v>0</v>
      </c>
      <c r="AA36" s="762">
        <v>0</v>
      </c>
      <c r="AB36" s="762">
        <v>0</v>
      </c>
      <c r="AC36" s="762">
        <v>0</v>
      </c>
      <c r="AD36" s="762">
        <v>3</v>
      </c>
      <c r="AE36" s="762">
        <v>5</v>
      </c>
      <c r="AF36" s="762">
        <v>3</v>
      </c>
      <c r="AG36" s="762">
        <v>0</v>
      </c>
      <c r="AH36" s="761">
        <v>0</v>
      </c>
      <c r="AI36" s="761">
        <v>0</v>
      </c>
      <c r="AJ36" s="750"/>
    </row>
    <row r="37" spans="1:36" ht="11.25" customHeight="1">
      <c r="A37" s="766"/>
      <c r="B37" s="765" t="s">
        <v>474</v>
      </c>
      <c r="C37" s="764">
        <v>14</v>
      </c>
      <c r="D37" s="764">
        <v>8</v>
      </c>
      <c r="E37" s="764">
        <v>11</v>
      </c>
      <c r="F37" s="764">
        <v>3</v>
      </c>
      <c r="G37" s="764">
        <v>1</v>
      </c>
      <c r="H37" s="764">
        <v>0</v>
      </c>
      <c r="I37" s="762">
        <v>3</v>
      </c>
      <c r="J37" s="762">
        <v>1</v>
      </c>
      <c r="K37" s="762">
        <v>0</v>
      </c>
      <c r="L37" s="762">
        <v>0</v>
      </c>
      <c r="M37" s="762">
        <v>0</v>
      </c>
      <c r="N37" s="762">
        <v>0</v>
      </c>
      <c r="O37" s="762">
        <v>2</v>
      </c>
      <c r="P37" s="762">
        <v>2</v>
      </c>
      <c r="Q37" s="762">
        <v>3</v>
      </c>
      <c r="R37" s="761">
        <v>4</v>
      </c>
      <c r="S37" s="761">
        <v>2</v>
      </c>
      <c r="T37" s="761">
        <v>1</v>
      </c>
      <c r="U37" s="763">
        <v>5</v>
      </c>
      <c r="V37" s="762">
        <v>3</v>
      </c>
      <c r="W37" s="762">
        <v>5</v>
      </c>
      <c r="X37" s="762">
        <v>0</v>
      </c>
      <c r="Y37" s="762">
        <v>0</v>
      </c>
      <c r="Z37" s="762">
        <v>0</v>
      </c>
      <c r="AA37" s="762">
        <v>0</v>
      </c>
      <c r="AB37" s="762">
        <v>0</v>
      </c>
      <c r="AC37" s="762">
        <v>2</v>
      </c>
      <c r="AD37" s="762">
        <v>4</v>
      </c>
      <c r="AE37" s="762">
        <v>2</v>
      </c>
      <c r="AF37" s="762">
        <v>6</v>
      </c>
      <c r="AG37" s="762">
        <v>0</v>
      </c>
      <c r="AH37" s="761">
        <v>0</v>
      </c>
      <c r="AI37" s="761">
        <v>0</v>
      </c>
      <c r="AJ37" s="750"/>
    </row>
    <row r="38" spans="1:36" ht="11.25" customHeight="1">
      <c r="A38" s="766"/>
      <c r="B38" s="765" t="s">
        <v>473</v>
      </c>
      <c r="C38" s="764">
        <v>5</v>
      </c>
      <c r="D38" s="764">
        <v>9</v>
      </c>
      <c r="E38" s="764">
        <v>2</v>
      </c>
      <c r="F38" s="764">
        <v>4</v>
      </c>
      <c r="G38" s="764">
        <v>4</v>
      </c>
      <c r="H38" s="764">
        <v>0</v>
      </c>
      <c r="I38" s="762">
        <v>4</v>
      </c>
      <c r="J38" s="762">
        <v>4</v>
      </c>
      <c r="K38" s="762">
        <v>0</v>
      </c>
      <c r="L38" s="762">
        <v>0</v>
      </c>
      <c r="M38" s="762">
        <v>0</v>
      </c>
      <c r="N38" s="762">
        <v>0</v>
      </c>
      <c r="O38" s="762">
        <v>1</v>
      </c>
      <c r="P38" s="762">
        <v>4</v>
      </c>
      <c r="Q38" s="762">
        <v>0</v>
      </c>
      <c r="R38" s="761">
        <v>0</v>
      </c>
      <c r="S38" s="761">
        <v>1</v>
      </c>
      <c r="T38" s="761">
        <v>1</v>
      </c>
      <c r="U38" s="763">
        <v>0</v>
      </c>
      <c r="V38" s="762">
        <v>0</v>
      </c>
      <c r="W38" s="762">
        <v>1</v>
      </c>
      <c r="X38" s="762">
        <v>0</v>
      </c>
      <c r="Y38" s="762">
        <v>0</v>
      </c>
      <c r="Z38" s="762">
        <v>0</v>
      </c>
      <c r="AA38" s="762">
        <v>0</v>
      </c>
      <c r="AB38" s="762">
        <v>0</v>
      </c>
      <c r="AC38" s="762">
        <v>0</v>
      </c>
      <c r="AD38" s="762">
        <v>0</v>
      </c>
      <c r="AE38" s="762">
        <v>6</v>
      </c>
      <c r="AF38" s="762">
        <v>1</v>
      </c>
      <c r="AG38" s="762">
        <v>0</v>
      </c>
      <c r="AH38" s="761">
        <v>0</v>
      </c>
      <c r="AI38" s="761">
        <v>0</v>
      </c>
      <c r="AJ38" s="750"/>
    </row>
    <row r="39" spans="1:36" ht="11.25" customHeight="1">
      <c r="A39" s="766"/>
      <c r="B39" s="765" t="s">
        <v>472</v>
      </c>
      <c r="C39" s="764">
        <v>9</v>
      </c>
      <c r="D39" s="764">
        <v>12</v>
      </c>
      <c r="E39" s="764">
        <v>11</v>
      </c>
      <c r="F39" s="764">
        <v>1</v>
      </c>
      <c r="G39" s="764">
        <v>4</v>
      </c>
      <c r="H39" s="764">
        <v>4</v>
      </c>
      <c r="I39" s="762">
        <v>1</v>
      </c>
      <c r="J39" s="762">
        <v>4</v>
      </c>
      <c r="K39" s="762">
        <v>4</v>
      </c>
      <c r="L39" s="762">
        <v>0</v>
      </c>
      <c r="M39" s="762">
        <v>0</v>
      </c>
      <c r="N39" s="762">
        <v>0</v>
      </c>
      <c r="O39" s="762">
        <v>4</v>
      </c>
      <c r="P39" s="762">
        <v>5</v>
      </c>
      <c r="Q39" s="762">
        <v>2</v>
      </c>
      <c r="R39" s="761">
        <v>3</v>
      </c>
      <c r="S39" s="761">
        <v>1</v>
      </c>
      <c r="T39" s="761">
        <v>1</v>
      </c>
      <c r="U39" s="763">
        <v>1</v>
      </c>
      <c r="V39" s="762">
        <v>2</v>
      </c>
      <c r="W39" s="762">
        <v>4</v>
      </c>
      <c r="X39" s="762">
        <v>0</v>
      </c>
      <c r="Y39" s="762">
        <v>0</v>
      </c>
      <c r="Z39" s="762">
        <v>0</v>
      </c>
      <c r="AA39" s="762">
        <v>0</v>
      </c>
      <c r="AB39" s="762">
        <v>0</v>
      </c>
      <c r="AC39" s="762">
        <v>0</v>
      </c>
      <c r="AD39" s="762">
        <v>3</v>
      </c>
      <c r="AE39" s="762">
        <v>3</v>
      </c>
      <c r="AF39" s="762">
        <v>5</v>
      </c>
      <c r="AG39" s="762">
        <v>0</v>
      </c>
      <c r="AH39" s="761">
        <v>0</v>
      </c>
      <c r="AI39" s="761">
        <v>0</v>
      </c>
      <c r="AJ39" s="750"/>
    </row>
    <row r="40" spans="1:36" ht="11.25" customHeight="1">
      <c r="A40" s="766"/>
      <c r="B40" s="765" t="s">
        <v>471</v>
      </c>
      <c r="C40" s="764">
        <v>13</v>
      </c>
      <c r="D40" s="764">
        <v>8</v>
      </c>
      <c r="E40" s="764">
        <v>8</v>
      </c>
      <c r="F40" s="764">
        <v>5</v>
      </c>
      <c r="G40" s="764">
        <v>4</v>
      </c>
      <c r="H40" s="764">
        <v>1</v>
      </c>
      <c r="I40" s="762">
        <v>4</v>
      </c>
      <c r="J40" s="762">
        <v>4</v>
      </c>
      <c r="K40" s="762">
        <v>1</v>
      </c>
      <c r="L40" s="762">
        <v>1</v>
      </c>
      <c r="M40" s="762">
        <v>0</v>
      </c>
      <c r="N40" s="762">
        <v>0</v>
      </c>
      <c r="O40" s="762">
        <v>1</v>
      </c>
      <c r="P40" s="762">
        <v>2</v>
      </c>
      <c r="Q40" s="762">
        <v>2</v>
      </c>
      <c r="R40" s="761">
        <v>5</v>
      </c>
      <c r="S40" s="761">
        <v>0</v>
      </c>
      <c r="T40" s="761">
        <v>2</v>
      </c>
      <c r="U40" s="763">
        <v>2</v>
      </c>
      <c r="V40" s="762">
        <v>2</v>
      </c>
      <c r="W40" s="762">
        <v>3</v>
      </c>
      <c r="X40" s="762">
        <v>0</v>
      </c>
      <c r="Y40" s="762">
        <v>0</v>
      </c>
      <c r="Z40" s="762">
        <v>0</v>
      </c>
      <c r="AA40" s="762">
        <v>0</v>
      </c>
      <c r="AB40" s="762">
        <v>0</v>
      </c>
      <c r="AC40" s="762">
        <v>0</v>
      </c>
      <c r="AD40" s="762">
        <v>4</v>
      </c>
      <c r="AE40" s="762">
        <v>6</v>
      </c>
      <c r="AF40" s="762">
        <v>4</v>
      </c>
      <c r="AG40" s="762">
        <v>0</v>
      </c>
      <c r="AH40" s="761">
        <v>0</v>
      </c>
      <c r="AI40" s="761">
        <v>0</v>
      </c>
      <c r="AJ40" s="750"/>
    </row>
    <row r="41" spans="1:36" ht="24" customHeight="1">
      <c r="A41" s="766"/>
      <c r="B41" s="765" t="s">
        <v>470</v>
      </c>
      <c r="C41" s="764">
        <v>10</v>
      </c>
      <c r="D41" s="764">
        <v>6</v>
      </c>
      <c r="E41" s="764">
        <v>7</v>
      </c>
      <c r="F41" s="764">
        <v>2</v>
      </c>
      <c r="G41" s="764">
        <v>1</v>
      </c>
      <c r="H41" s="764">
        <v>4</v>
      </c>
      <c r="I41" s="762">
        <v>2</v>
      </c>
      <c r="J41" s="762">
        <v>1</v>
      </c>
      <c r="K41" s="762">
        <v>4</v>
      </c>
      <c r="L41" s="762">
        <v>0</v>
      </c>
      <c r="M41" s="762">
        <v>0</v>
      </c>
      <c r="N41" s="762">
        <v>0</v>
      </c>
      <c r="O41" s="762">
        <v>1</v>
      </c>
      <c r="P41" s="762">
        <v>3</v>
      </c>
      <c r="Q41" s="762">
        <v>1</v>
      </c>
      <c r="R41" s="761">
        <v>4</v>
      </c>
      <c r="S41" s="761">
        <v>1</v>
      </c>
      <c r="T41" s="761">
        <v>0</v>
      </c>
      <c r="U41" s="763">
        <v>3</v>
      </c>
      <c r="V41" s="762">
        <v>1</v>
      </c>
      <c r="W41" s="762">
        <v>2</v>
      </c>
      <c r="X41" s="762">
        <v>0</v>
      </c>
      <c r="Y41" s="762">
        <v>0</v>
      </c>
      <c r="Z41" s="762">
        <v>0</v>
      </c>
      <c r="AA41" s="762">
        <v>0</v>
      </c>
      <c r="AB41" s="762">
        <v>0</v>
      </c>
      <c r="AC41" s="762">
        <v>0</v>
      </c>
      <c r="AD41" s="762">
        <v>1</v>
      </c>
      <c r="AE41" s="762">
        <v>0</v>
      </c>
      <c r="AF41" s="762">
        <v>0</v>
      </c>
      <c r="AG41" s="762">
        <v>0</v>
      </c>
      <c r="AH41" s="761">
        <v>0</v>
      </c>
      <c r="AI41" s="761">
        <v>0</v>
      </c>
      <c r="AJ41" s="750"/>
    </row>
    <row r="42" spans="1:36" ht="11.25" customHeight="1">
      <c r="A42" s="770" t="s">
        <v>561</v>
      </c>
      <c r="B42" s="769"/>
      <c r="C42" s="764">
        <v>598</v>
      </c>
      <c r="D42" s="764">
        <v>546</v>
      </c>
      <c r="E42" s="764">
        <f>SUM(E43:E52)</f>
        <v>366</v>
      </c>
      <c r="F42" s="764">
        <v>0</v>
      </c>
      <c r="G42" s="764">
        <v>0</v>
      </c>
      <c r="H42" s="764">
        <f>SUM(H43:H52)</f>
        <v>0</v>
      </c>
      <c r="I42" s="764">
        <v>0</v>
      </c>
      <c r="J42" s="764">
        <v>0</v>
      </c>
      <c r="K42" s="764">
        <f>SUM(K43:K52)</f>
        <v>0</v>
      </c>
      <c r="L42" s="764">
        <v>0</v>
      </c>
      <c r="M42" s="764">
        <v>0</v>
      </c>
      <c r="N42" s="764">
        <f>SUM(N43:N52)</f>
        <v>0</v>
      </c>
      <c r="O42" s="764">
        <v>0</v>
      </c>
      <c r="P42" s="764">
        <v>0</v>
      </c>
      <c r="Q42" s="764">
        <f>SUM(Q43:Q52)</f>
        <v>0</v>
      </c>
      <c r="R42" s="767">
        <v>0</v>
      </c>
      <c r="S42" s="767">
        <v>0</v>
      </c>
      <c r="T42" s="767">
        <f>SUM(T43:T52)</f>
        <v>1</v>
      </c>
      <c r="U42" s="768">
        <v>0</v>
      </c>
      <c r="V42" s="764">
        <v>0</v>
      </c>
      <c r="W42" s="764">
        <f>SUM(W43:W52)</f>
        <v>0</v>
      </c>
      <c r="X42" s="764">
        <v>171</v>
      </c>
      <c r="Y42" s="764">
        <v>207</v>
      </c>
      <c r="Z42" s="764">
        <f>SUM(Z43:Z52)</f>
        <v>107</v>
      </c>
      <c r="AA42" s="764">
        <v>427</v>
      </c>
      <c r="AB42" s="764">
        <v>339</v>
      </c>
      <c r="AC42" s="764">
        <f>SUM(AC43:AC52)</f>
        <v>258</v>
      </c>
      <c r="AD42" s="764">
        <v>0</v>
      </c>
      <c r="AE42" s="764">
        <v>0</v>
      </c>
      <c r="AF42" s="764">
        <f>SUM(AF43:AF52)</f>
        <v>2</v>
      </c>
      <c r="AG42" s="764">
        <v>146</v>
      </c>
      <c r="AH42" s="767">
        <v>214</v>
      </c>
      <c r="AI42" s="767">
        <f>SUM(AI43:AI52)</f>
        <v>196</v>
      </c>
      <c r="AJ42" s="750"/>
    </row>
    <row r="43" spans="1:36" ht="11.25" customHeight="1">
      <c r="A43" s="766"/>
      <c r="B43" s="765" t="s">
        <v>479</v>
      </c>
      <c r="C43" s="764">
        <v>85</v>
      </c>
      <c r="D43" s="764">
        <v>81</v>
      </c>
      <c r="E43" s="764">
        <v>58</v>
      </c>
      <c r="F43" s="764">
        <v>0</v>
      </c>
      <c r="G43" s="764">
        <v>0</v>
      </c>
      <c r="H43" s="764">
        <v>0</v>
      </c>
      <c r="I43" s="762">
        <v>0</v>
      </c>
      <c r="J43" s="762">
        <v>0</v>
      </c>
      <c r="K43" s="762">
        <v>0</v>
      </c>
      <c r="L43" s="762">
        <v>0</v>
      </c>
      <c r="M43" s="762">
        <v>0</v>
      </c>
      <c r="N43" s="762">
        <v>0</v>
      </c>
      <c r="O43" s="762">
        <v>0</v>
      </c>
      <c r="P43" s="762">
        <v>0</v>
      </c>
      <c r="Q43" s="762">
        <v>0</v>
      </c>
      <c r="R43" s="761">
        <v>0</v>
      </c>
      <c r="S43" s="761">
        <v>0</v>
      </c>
      <c r="T43" s="761">
        <v>0</v>
      </c>
      <c r="U43" s="763">
        <v>0</v>
      </c>
      <c r="V43" s="762">
        <v>0</v>
      </c>
      <c r="W43" s="762">
        <v>0</v>
      </c>
      <c r="X43" s="762">
        <v>27</v>
      </c>
      <c r="Y43" s="762">
        <v>29</v>
      </c>
      <c r="Z43" s="762">
        <v>15</v>
      </c>
      <c r="AA43" s="762">
        <v>58</v>
      </c>
      <c r="AB43" s="762">
        <v>52</v>
      </c>
      <c r="AC43" s="762">
        <v>43</v>
      </c>
      <c r="AD43" s="762">
        <v>0</v>
      </c>
      <c r="AE43" s="762">
        <v>0</v>
      </c>
      <c r="AF43" s="762">
        <v>0</v>
      </c>
      <c r="AG43" s="762">
        <v>14</v>
      </c>
      <c r="AH43" s="761">
        <v>22</v>
      </c>
      <c r="AI43" s="761">
        <v>28</v>
      </c>
      <c r="AJ43" s="750"/>
    </row>
    <row r="44" spans="1:36" ht="11.25" customHeight="1">
      <c r="A44" s="766"/>
      <c r="B44" s="765" t="s">
        <v>478</v>
      </c>
      <c r="C44" s="764">
        <v>87</v>
      </c>
      <c r="D44" s="764">
        <v>77</v>
      </c>
      <c r="E44" s="764">
        <v>42</v>
      </c>
      <c r="F44" s="764">
        <v>0</v>
      </c>
      <c r="G44" s="764">
        <v>0</v>
      </c>
      <c r="H44" s="764">
        <v>0</v>
      </c>
      <c r="I44" s="762">
        <v>0</v>
      </c>
      <c r="J44" s="762">
        <v>0</v>
      </c>
      <c r="K44" s="762">
        <v>0</v>
      </c>
      <c r="L44" s="762">
        <v>0</v>
      </c>
      <c r="M44" s="762">
        <v>0</v>
      </c>
      <c r="N44" s="762">
        <v>0</v>
      </c>
      <c r="O44" s="762">
        <v>0</v>
      </c>
      <c r="P44" s="762">
        <v>0</v>
      </c>
      <c r="Q44" s="762">
        <v>0</v>
      </c>
      <c r="R44" s="761">
        <v>0</v>
      </c>
      <c r="S44" s="761">
        <v>0</v>
      </c>
      <c r="T44" s="761">
        <v>0</v>
      </c>
      <c r="U44" s="763">
        <v>0</v>
      </c>
      <c r="V44" s="762">
        <v>0</v>
      </c>
      <c r="W44" s="762">
        <v>0</v>
      </c>
      <c r="X44" s="762">
        <v>27</v>
      </c>
      <c r="Y44" s="762">
        <v>24</v>
      </c>
      <c r="Z44" s="762">
        <v>15</v>
      </c>
      <c r="AA44" s="762">
        <v>60</v>
      </c>
      <c r="AB44" s="762">
        <v>53</v>
      </c>
      <c r="AC44" s="762">
        <v>27</v>
      </c>
      <c r="AD44" s="762">
        <v>0</v>
      </c>
      <c r="AE44" s="762">
        <v>0</v>
      </c>
      <c r="AF44" s="762">
        <v>0</v>
      </c>
      <c r="AG44" s="762">
        <v>12</v>
      </c>
      <c r="AH44" s="761">
        <v>24</v>
      </c>
      <c r="AI44" s="761">
        <v>32</v>
      </c>
      <c r="AJ44" s="750"/>
    </row>
    <row r="45" spans="1:36" ht="11.25" customHeight="1">
      <c r="A45" s="766"/>
      <c r="B45" s="765" t="s">
        <v>477</v>
      </c>
      <c r="C45" s="764">
        <v>78</v>
      </c>
      <c r="D45" s="764">
        <v>72</v>
      </c>
      <c r="E45" s="764">
        <v>57</v>
      </c>
      <c r="F45" s="764">
        <v>0</v>
      </c>
      <c r="G45" s="764">
        <v>0</v>
      </c>
      <c r="H45" s="764">
        <v>0</v>
      </c>
      <c r="I45" s="762">
        <v>0</v>
      </c>
      <c r="J45" s="762">
        <v>0</v>
      </c>
      <c r="K45" s="762">
        <v>0</v>
      </c>
      <c r="L45" s="762">
        <v>0</v>
      </c>
      <c r="M45" s="762">
        <v>0</v>
      </c>
      <c r="N45" s="762">
        <v>0</v>
      </c>
      <c r="O45" s="762">
        <v>0</v>
      </c>
      <c r="P45" s="762">
        <v>0</v>
      </c>
      <c r="Q45" s="762">
        <v>0</v>
      </c>
      <c r="R45" s="761">
        <v>1</v>
      </c>
      <c r="S45" s="761">
        <v>0</v>
      </c>
      <c r="T45" s="761">
        <v>1</v>
      </c>
      <c r="U45" s="763">
        <v>0</v>
      </c>
      <c r="V45" s="762">
        <v>0</v>
      </c>
      <c r="W45" s="762">
        <v>0</v>
      </c>
      <c r="X45" s="762">
        <v>24</v>
      </c>
      <c r="Y45" s="762">
        <v>32</v>
      </c>
      <c r="Z45" s="762">
        <v>12</v>
      </c>
      <c r="AA45" s="762">
        <v>54</v>
      </c>
      <c r="AB45" s="762">
        <v>40</v>
      </c>
      <c r="AC45" s="762">
        <v>44</v>
      </c>
      <c r="AD45" s="762">
        <v>0</v>
      </c>
      <c r="AE45" s="762">
        <v>0</v>
      </c>
      <c r="AF45" s="762">
        <v>1</v>
      </c>
      <c r="AG45" s="762">
        <v>15</v>
      </c>
      <c r="AH45" s="761">
        <v>32</v>
      </c>
      <c r="AI45" s="761">
        <v>36</v>
      </c>
      <c r="AJ45" s="750"/>
    </row>
    <row r="46" spans="1:36" ht="11.25" customHeight="1">
      <c r="A46" s="766"/>
      <c r="B46" s="765" t="s">
        <v>476</v>
      </c>
      <c r="C46" s="764">
        <v>60</v>
      </c>
      <c r="D46" s="764">
        <v>57</v>
      </c>
      <c r="E46" s="764">
        <v>35</v>
      </c>
      <c r="F46" s="764">
        <v>0</v>
      </c>
      <c r="G46" s="764">
        <v>0</v>
      </c>
      <c r="H46" s="764">
        <v>0</v>
      </c>
      <c r="I46" s="762">
        <v>0</v>
      </c>
      <c r="J46" s="762">
        <v>0</v>
      </c>
      <c r="K46" s="762">
        <v>0</v>
      </c>
      <c r="L46" s="762">
        <v>0</v>
      </c>
      <c r="M46" s="762">
        <v>0</v>
      </c>
      <c r="N46" s="762">
        <v>0</v>
      </c>
      <c r="O46" s="762">
        <v>0</v>
      </c>
      <c r="P46" s="762">
        <v>0</v>
      </c>
      <c r="Q46" s="762">
        <v>0</v>
      </c>
      <c r="R46" s="761">
        <v>0</v>
      </c>
      <c r="S46" s="761">
        <v>0</v>
      </c>
      <c r="T46" s="761">
        <v>0</v>
      </c>
      <c r="U46" s="763">
        <v>0</v>
      </c>
      <c r="V46" s="762">
        <v>0</v>
      </c>
      <c r="W46" s="762">
        <v>0</v>
      </c>
      <c r="X46" s="762">
        <v>14</v>
      </c>
      <c r="Y46" s="762">
        <v>21</v>
      </c>
      <c r="Z46" s="762">
        <v>13</v>
      </c>
      <c r="AA46" s="762">
        <v>46</v>
      </c>
      <c r="AB46" s="762">
        <v>36</v>
      </c>
      <c r="AC46" s="762">
        <v>22</v>
      </c>
      <c r="AD46" s="762">
        <v>0</v>
      </c>
      <c r="AE46" s="762">
        <v>0</v>
      </c>
      <c r="AF46" s="762">
        <v>1</v>
      </c>
      <c r="AG46" s="762">
        <v>21</v>
      </c>
      <c r="AH46" s="761">
        <v>28</v>
      </c>
      <c r="AI46" s="761">
        <v>18</v>
      </c>
      <c r="AJ46" s="750"/>
    </row>
    <row r="47" spans="1:36" ht="11.25" customHeight="1">
      <c r="A47" s="766"/>
      <c r="B47" s="765" t="s">
        <v>475</v>
      </c>
      <c r="C47" s="764">
        <v>41</v>
      </c>
      <c r="D47" s="764">
        <v>47</v>
      </c>
      <c r="E47" s="764">
        <v>33</v>
      </c>
      <c r="F47" s="764">
        <v>0</v>
      </c>
      <c r="G47" s="764">
        <v>0</v>
      </c>
      <c r="H47" s="764">
        <v>0</v>
      </c>
      <c r="I47" s="762">
        <v>0</v>
      </c>
      <c r="J47" s="762">
        <v>0</v>
      </c>
      <c r="K47" s="762">
        <v>0</v>
      </c>
      <c r="L47" s="762">
        <v>0</v>
      </c>
      <c r="M47" s="762">
        <v>0</v>
      </c>
      <c r="N47" s="762">
        <v>0</v>
      </c>
      <c r="O47" s="762">
        <v>0</v>
      </c>
      <c r="P47" s="762">
        <v>0</v>
      </c>
      <c r="Q47" s="762">
        <v>0</v>
      </c>
      <c r="R47" s="761">
        <v>0</v>
      </c>
      <c r="S47" s="761">
        <v>0</v>
      </c>
      <c r="T47" s="761">
        <v>0</v>
      </c>
      <c r="U47" s="763">
        <v>0</v>
      </c>
      <c r="V47" s="762">
        <v>0</v>
      </c>
      <c r="W47" s="762">
        <v>0</v>
      </c>
      <c r="X47" s="762">
        <v>15</v>
      </c>
      <c r="Y47" s="762">
        <v>21</v>
      </c>
      <c r="Z47" s="762">
        <v>15</v>
      </c>
      <c r="AA47" s="762">
        <v>26</v>
      </c>
      <c r="AB47" s="762">
        <v>26</v>
      </c>
      <c r="AC47" s="762">
        <v>18</v>
      </c>
      <c r="AD47" s="762">
        <v>0</v>
      </c>
      <c r="AE47" s="762">
        <v>0</v>
      </c>
      <c r="AF47" s="762">
        <v>0</v>
      </c>
      <c r="AG47" s="762">
        <v>22</v>
      </c>
      <c r="AH47" s="761">
        <v>30</v>
      </c>
      <c r="AI47" s="761">
        <v>18</v>
      </c>
      <c r="AJ47" s="750"/>
    </row>
    <row r="48" spans="1:36" ht="11.25" customHeight="1">
      <c r="A48" s="766"/>
      <c r="B48" s="765" t="s">
        <v>474</v>
      </c>
      <c r="C48" s="764">
        <v>59</v>
      </c>
      <c r="D48" s="764">
        <v>37</v>
      </c>
      <c r="E48" s="764">
        <v>47</v>
      </c>
      <c r="F48" s="764">
        <v>0</v>
      </c>
      <c r="G48" s="764">
        <v>0</v>
      </c>
      <c r="H48" s="764">
        <v>0</v>
      </c>
      <c r="I48" s="762">
        <v>0</v>
      </c>
      <c r="J48" s="762">
        <v>0</v>
      </c>
      <c r="K48" s="762">
        <v>0</v>
      </c>
      <c r="L48" s="762">
        <v>0</v>
      </c>
      <c r="M48" s="762">
        <v>0</v>
      </c>
      <c r="N48" s="762">
        <v>0</v>
      </c>
      <c r="O48" s="762">
        <v>0</v>
      </c>
      <c r="P48" s="762">
        <v>0</v>
      </c>
      <c r="Q48" s="762">
        <v>0</v>
      </c>
      <c r="R48" s="761">
        <v>0</v>
      </c>
      <c r="S48" s="761">
        <v>0</v>
      </c>
      <c r="T48" s="761">
        <v>0</v>
      </c>
      <c r="U48" s="763">
        <v>0</v>
      </c>
      <c r="V48" s="762">
        <v>0</v>
      </c>
      <c r="W48" s="762">
        <v>0</v>
      </c>
      <c r="X48" s="762">
        <v>15</v>
      </c>
      <c r="Y48" s="762">
        <v>12</v>
      </c>
      <c r="Z48" s="762">
        <v>12</v>
      </c>
      <c r="AA48" s="762">
        <v>44</v>
      </c>
      <c r="AB48" s="762">
        <v>25</v>
      </c>
      <c r="AC48" s="762">
        <v>35</v>
      </c>
      <c r="AD48" s="762">
        <v>0</v>
      </c>
      <c r="AE48" s="762">
        <v>0</v>
      </c>
      <c r="AF48" s="762">
        <v>0</v>
      </c>
      <c r="AG48" s="762">
        <v>27</v>
      </c>
      <c r="AH48" s="761">
        <v>12</v>
      </c>
      <c r="AI48" s="761">
        <v>19</v>
      </c>
      <c r="AJ48" s="750"/>
    </row>
    <row r="49" spans="1:36" ht="11.25" customHeight="1">
      <c r="A49" s="766"/>
      <c r="B49" s="765" t="s">
        <v>473</v>
      </c>
      <c r="C49" s="764">
        <v>33</v>
      </c>
      <c r="D49" s="764">
        <v>58</v>
      </c>
      <c r="E49" s="764">
        <v>16</v>
      </c>
      <c r="F49" s="764">
        <v>0</v>
      </c>
      <c r="G49" s="764">
        <v>0</v>
      </c>
      <c r="H49" s="764">
        <v>0</v>
      </c>
      <c r="I49" s="762">
        <v>0</v>
      </c>
      <c r="J49" s="762">
        <v>0</v>
      </c>
      <c r="K49" s="762">
        <v>0</v>
      </c>
      <c r="L49" s="762">
        <v>0</v>
      </c>
      <c r="M49" s="762">
        <v>0</v>
      </c>
      <c r="N49" s="762">
        <v>0</v>
      </c>
      <c r="O49" s="762">
        <v>0</v>
      </c>
      <c r="P49" s="762">
        <v>0</v>
      </c>
      <c r="Q49" s="762">
        <v>0</v>
      </c>
      <c r="R49" s="761">
        <v>0</v>
      </c>
      <c r="S49" s="761">
        <v>0</v>
      </c>
      <c r="T49" s="761">
        <v>0</v>
      </c>
      <c r="U49" s="763">
        <v>0</v>
      </c>
      <c r="V49" s="762">
        <v>0</v>
      </c>
      <c r="W49" s="762">
        <v>0</v>
      </c>
      <c r="X49" s="762">
        <v>7</v>
      </c>
      <c r="Y49" s="762">
        <v>23</v>
      </c>
      <c r="Z49" s="762">
        <v>5</v>
      </c>
      <c r="AA49" s="762">
        <v>26</v>
      </c>
      <c r="AB49" s="762">
        <v>35</v>
      </c>
      <c r="AC49" s="762">
        <v>11</v>
      </c>
      <c r="AD49" s="762">
        <v>0</v>
      </c>
      <c r="AE49" s="762">
        <v>0</v>
      </c>
      <c r="AF49" s="762">
        <v>0</v>
      </c>
      <c r="AG49" s="762">
        <v>8</v>
      </c>
      <c r="AH49" s="761">
        <v>15</v>
      </c>
      <c r="AI49" s="761">
        <v>8</v>
      </c>
      <c r="AJ49" s="750"/>
    </row>
    <row r="50" spans="1:36" ht="11.25" customHeight="1">
      <c r="A50" s="766"/>
      <c r="B50" s="765" t="s">
        <v>472</v>
      </c>
      <c r="C50" s="764">
        <v>51</v>
      </c>
      <c r="D50" s="764">
        <v>42</v>
      </c>
      <c r="E50" s="764">
        <v>21</v>
      </c>
      <c r="F50" s="764">
        <v>0</v>
      </c>
      <c r="G50" s="764">
        <v>0</v>
      </c>
      <c r="H50" s="764">
        <v>0</v>
      </c>
      <c r="I50" s="762">
        <v>0</v>
      </c>
      <c r="J50" s="762">
        <v>0</v>
      </c>
      <c r="K50" s="762">
        <v>0</v>
      </c>
      <c r="L50" s="762">
        <v>0</v>
      </c>
      <c r="M50" s="762">
        <v>0</v>
      </c>
      <c r="N50" s="762">
        <v>0</v>
      </c>
      <c r="O50" s="762">
        <v>0</v>
      </c>
      <c r="P50" s="762">
        <v>0</v>
      </c>
      <c r="Q50" s="762">
        <v>0</v>
      </c>
      <c r="R50" s="761">
        <v>0</v>
      </c>
      <c r="S50" s="761">
        <v>0</v>
      </c>
      <c r="T50" s="761">
        <v>0</v>
      </c>
      <c r="U50" s="763">
        <v>0</v>
      </c>
      <c r="V50" s="762">
        <v>0</v>
      </c>
      <c r="W50" s="762">
        <v>0</v>
      </c>
      <c r="X50" s="762">
        <v>12</v>
      </c>
      <c r="Y50" s="762">
        <v>21</v>
      </c>
      <c r="Z50" s="762">
        <v>9</v>
      </c>
      <c r="AA50" s="762">
        <v>39</v>
      </c>
      <c r="AB50" s="762">
        <v>21</v>
      </c>
      <c r="AC50" s="762">
        <v>12</v>
      </c>
      <c r="AD50" s="762">
        <v>0</v>
      </c>
      <c r="AE50" s="762">
        <v>0</v>
      </c>
      <c r="AF50" s="762">
        <v>0</v>
      </c>
      <c r="AG50" s="762">
        <v>7</v>
      </c>
      <c r="AH50" s="761">
        <v>32</v>
      </c>
      <c r="AI50" s="761">
        <v>7</v>
      </c>
      <c r="AJ50" s="750"/>
    </row>
    <row r="51" spans="1:36" ht="11.25" customHeight="1">
      <c r="A51" s="766"/>
      <c r="B51" s="765" t="s">
        <v>471</v>
      </c>
      <c r="C51" s="764">
        <v>56</v>
      </c>
      <c r="D51" s="764">
        <v>45</v>
      </c>
      <c r="E51" s="764">
        <v>34</v>
      </c>
      <c r="F51" s="764">
        <v>0</v>
      </c>
      <c r="G51" s="764">
        <v>0</v>
      </c>
      <c r="H51" s="764">
        <v>0</v>
      </c>
      <c r="I51" s="762">
        <v>0</v>
      </c>
      <c r="J51" s="762">
        <v>0</v>
      </c>
      <c r="K51" s="762">
        <v>0</v>
      </c>
      <c r="L51" s="762">
        <v>0</v>
      </c>
      <c r="M51" s="762">
        <v>0</v>
      </c>
      <c r="N51" s="762">
        <v>0</v>
      </c>
      <c r="O51" s="762">
        <v>0</v>
      </c>
      <c r="P51" s="762">
        <v>0</v>
      </c>
      <c r="Q51" s="762">
        <v>0</v>
      </c>
      <c r="R51" s="761">
        <v>0</v>
      </c>
      <c r="S51" s="761">
        <v>0</v>
      </c>
      <c r="T51" s="761">
        <v>0</v>
      </c>
      <c r="U51" s="763">
        <v>0</v>
      </c>
      <c r="V51" s="762">
        <v>0</v>
      </c>
      <c r="W51" s="762">
        <v>0</v>
      </c>
      <c r="X51" s="762">
        <v>15</v>
      </c>
      <c r="Y51" s="762">
        <v>14</v>
      </c>
      <c r="Z51" s="762">
        <v>6</v>
      </c>
      <c r="AA51" s="762">
        <v>41</v>
      </c>
      <c r="AB51" s="762">
        <v>31</v>
      </c>
      <c r="AC51" s="762">
        <v>28</v>
      </c>
      <c r="AD51" s="762">
        <v>0</v>
      </c>
      <c r="AE51" s="762">
        <v>0</v>
      </c>
      <c r="AF51" s="762">
        <v>0</v>
      </c>
      <c r="AG51" s="762">
        <v>9</v>
      </c>
      <c r="AH51" s="761">
        <v>6</v>
      </c>
      <c r="AI51" s="761">
        <v>22</v>
      </c>
      <c r="AJ51" s="750"/>
    </row>
    <row r="52" spans="1:36" ht="23.25" customHeight="1">
      <c r="A52" s="766"/>
      <c r="B52" s="765" t="s">
        <v>470</v>
      </c>
      <c r="C52" s="764">
        <v>48</v>
      </c>
      <c r="D52" s="764">
        <v>30</v>
      </c>
      <c r="E52" s="764">
        <v>23</v>
      </c>
      <c r="F52" s="764">
        <v>0</v>
      </c>
      <c r="G52" s="764">
        <v>0</v>
      </c>
      <c r="H52" s="764">
        <v>0</v>
      </c>
      <c r="I52" s="762">
        <v>0</v>
      </c>
      <c r="J52" s="762">
        <v>0</v>
      </c>
      <c r="K52" s="762">
        <v>0</v>
      </c>
      <c r="L52" s="762">
        <v>0</v>
      </c>
      <c r="M52" s="762">
        <v>0</v>
      </c>
      <c r="N52" s="762">
        <v>0</v>
      </c>
      <c r="O52" s="762">
        <v>0</v>
      </c>
      <c r="P52" s="762">
        <v>0</v>
      </c>
      <c r="Q52" s="762">
        <v>0</v>
      </c>
      <c r="R52" s="761">
        <v>0</v>
      </c>
      <c r="S52" s="761">
        <v>0</v>
      </c>
      <c r="T52" s="761">
        <v>0</v>
      </c>
      <c r="U52" s="763">
        <v>0</v>
      </c>
      <c r="V52" s="762">
        <v>0</v>
      </c>
      <c r="W52" s="762">
        <v>0</v>
      </c>
      <c r="X52" s="762">
        <v>15</v>
      </c>
      <c r="Y52" s="762">
        <v>10</v>
      </c>
      <c r="Z52" s="762">
        <v>5</v>
      </c>
      <c r="AA52" s="762">
        <v>33</v>
      </c>
      <c r="AB52" s="762">
        <v>20</v>
      </c>
      <c r="AC52" s="762">
        <v>18</v>
      </c>
      <c r="AD52" s="762">
        <v>0</v>
      </c>
      <c r="AE52" s="762">
        <v>0</v>
      </c>
      <c r="AF52" s="762">
        <v>0</v>
      </c>
      <c r="AG52" s="762">
        <v>11</v>
      </c>
      <c r="AH52" s="761">
        <v>13</v>
      </c>
      <c r="AI52" s="761">
        <v>8</v>
      </c>
      <c r="AJ52" s="750"/>
    </row>
    <row r="53" spans="1:36" ht="11.25" customHeight="1">
      <c r="A53" s="770" t="s">
        <v>560</v>
      </c>
      <c r="B53" s="769"/>
      <c r="C53" s="764">
        <v>16</v>
      </c>
      <c r="D53" s="764">
        <v>0</v>
      </c>
      <c r="E53" s="764">
        <f>SUM(E54:E63)</f>
        <v>4</v>
      </c>
      <c r="F53" s="764">
        <v>0</v>
      </c>
      <c r="G53" s="764">
        <v>0</v>
      </c>
      <c r="H53" s="764">
        <f>SUM(H54:H63)</f>
        <v>0</v>
      </c>
      <c r="I53" s="764">
        <v>0</v>
      </c>
      <c r="J53" s="764">
        <v>0</v>
      </c>
      <c r="K53" s="764">
        <f>SUM(K54:K63)</f>
        <v>0</v>
      </c>
      <c r="L53" s="764">
        <v>0</v>
      </c>
      <c r="M53" s="764">
        <v>0</v>
      </c>
      <c r="N53" s="764">
        <f>SUM(N54:N63)</f>
        <v>0</v>
      </c>
      <c r="O53" s="764">
        <v>0</v>
      </c>
      <c r="P53" s="764">
        <v>0</v>
      </c>
      <c r="Q53" s="764">
        <f>SUM(Q54:Q63)</f>
        <v>0</v>
      </c>
      <c r="R53" s="767">
        <v>1</v>
      </c>
      <c r="S53" s="767">
        <v>0</v>
      </c>
      <c r="T53" s="767">
        <f>SUM(T54:T63)</f>
        <v>0</v>
      </c>
      <c r="U53" s="768">
        <v>1</v>
      </c>
      <c r="V53" s="764">
        <v>0</v>
      </c>
      <c r="W53" s="764">
        <f>SUM(W54:W63)</f>
        <v>0</v>
      </c>
      <c r="X53" s="764">
        <v>0</v>
      </c>
      <c r="Y53" s="764">
        <v>0</v>
      </c>
      <c r="Z53" s="764">
        <f>SUM(Z54:Z63)</f>
        <v>0</v>
      </c>
      <c r="AA53" s="764">
        <v>14</v>
      </c>
      <c r="AB53" s="764">
        <v>0</v>
      </c>
      <c r="AC53" s="764">
        <f>SUM(AC54:AC63)</f>
        <v>4</v>
      </c>
      <c r="AD53" s="764">
        <v>0</v>
      </c>
      <c r="AE53" s="764">
        <v>0</v>
      </c>
      <c r="AF53" s="764">
        <f>SUM(AF54:AF63)</f>
        <v>3</v>
      </c>
      <c r="AG53" s="764">
        <v>0</v>
      </c>
      <c r="AH53" s="767">
        <v>0</v>
      </c>
      <c r="AI53" s="767">
        <f>SUM(AI54:AI63)</f>
        <v>0</v>
      </c>
      <c r="AJ53" s="750"/>
    </row>
    <row r="54" spans="1:36" ht="11.25" customHeight="1">
      <c r="A54" s="766"/>
      <c r="B54" s="765" t="s">
        <v>479</v>
      </c>
      <c r="C54" s="764">
        <v>2</v>
      </c>
      <c r="D54" s="764">
        <v>0</v>
      </c>
      <c r="E54" s="764">
        <f>H54+Q54+T54+W54+Z54+AC54</f>
        <v>0</v>
      </c>
      <c r="F54" s="764">
        <v>0</v>
      </c>
      <c r="G54" s="764">
        <v>0</v>
      </c>
      <c r="H54" s="764">
        <f>K54+N54</f>
        <v>0</v>
      </c>
      <c r="I54" s="762">
        <v>0</v>
      </c>
      <c r="J54" s="762">
        <v>0</v>
      </c>
      <c r="K54" s="762">
        <v>0</v>
      </c>
      <c r="L54" s="762">
        <v>0</v>
      </c>
      <c r="M54" s="762">
        <v>0</v>
      </c>
      <c r="N54" s="762">
        <v>0</v>
      </c>
      <c r="O54" s="762">
        <v>0</v>
      </c>
      <c r="P54" s="762">
        <v>0</v>
      </c>
      <c r="Q54" s="762">
        <v>0</v>
      </c>
      <c r="R54" s="761">
        <v>0</v>
      </c>
      <c r="S54" s="761">
        <v>0</v>
      </c>
      <c r="T54" s="761">
        <v>0</v>
      </c>
      <c r="U54" s="763">
        <v>0</v>
      </c>
      <c r="V54" s="762">
        <v>0</v>
      </c>
      <c r="W54" s="762">
        <v>0</v>
      </c>
      <c r="X54" s="762">
        <v>0</v>
      </c>
      <c r="Y54" s="762">
        <v>0</v>
      </c>
      <c r="Z54" s="762">
        <v>0</v>
      </c>
      <c r="AA54" s="762">
        <v>2</v>
      </c>
      <c r="AB54" s="762">
        <v>0</v>
      </c>
      <c r="AC54" s="762">
        <v>0</v>
      </c>
      <c r="AD54" s="762">
        <v>0</v>
      </c>
      <c r="AE54" s="762">
        <v>0</v>
      </c>
      <c r="AF54" s="762">
        <v>1</v>
      </c>
      <c r="AG54" s="762">
        <v>0</v>
      </c>
      <c r="AH54" s="761">
        <v>0</v>
      </c>
      <c r="AI54" s="761">
        <v>0</v>
      </c>
      <c r="AJ54" s="750"/>
    </row>
    <row r="55" spans="1:36" ht="11.25" customHeight="1">
      <c r="A55" s="766"/>
      <c r="B55" s="765" t="s">
        <v>478</v>
      </c>
      <c r="C55" s="764">
        <v>3</v>
      </c>
      <c r="D55" s="764">
        <v>0</v>
      </c>
      <c r="E55" s="764">
        <f>H55+Q55+T55+W55+Z55+AC55</f>
        <v>0</v>
      </c>
      <c r="F55" s="764">
        <v>0</v>
      </c>
      <c r="G55" s="764">
        <v>0</v>
      </c>
      <c r="H55" s="764">
        <f>K55+N55</f>
        <v>0</v>
      </c>
      <c r="I55" s="762">
        <v>0</v>
      </c>
      <c r="J55" s="762">
        <v>0</v>
      </c>
      <c r="K55" s="762">
        <v>0</v>
      </c>
      <c r="L55" s="762">
        <v>0</v>
      </c>
      <c r="M55" s="762">
        <v>0</v>
      </c>
      <c r="N55" s="762">
        <v>0</v>
      </c>
      <c r="O55" s="762">
        <v>0</v>
      </c>
      <c r="P55" s="762">
        <v>0</v>
      </c>
      <c r="Q55" s="762">
        <v>0</v>
      </c>
      <c r="R55" s="761">
        <v>0</v>
      </c>
      <c r="S55" s="761">
        <v>0</v>
      </c>
      <c r="T55" s="761">
        <v>0</v>
      </c>
      <c r="U55" s="763">
        <v>1</v>
      </c>
      <c r="V55" s="762">
        <v>0</v>
      </c>
      <c r="W55" s="762">
        <v>0</v>
      </c>
      <c r="X55" s="762">
        <v>0</v>
      </c>
      <c r="Y55" s="762">
        <v>0</v>
      </c>
      <c r="Z55" s="762">
        <v>0</v>
      </c>
      <c r="AA55" s="762">
        <v>2</v>
      </c>
      <c r="AB55" s="762">
        <v>0</v>
      </c>
      <c r="AC55" s="762">
        <v>0</v>
      </c>
      <c r="AD55" s="762">
        <v>0</v>
      </c>
      <c r="AE55" s="762">
        <v>0</v>
      </c>
      <c r="AF55" s="762">
        <v>1</v>
      </c>
      <c r="AG55" s="762">
        <v>0</v>
      </c>
      <c r="AH55" s="761">
        <v>0</v>
      </c>
      <c r="AI55" s="761">
        <v>0</v>
      </c>
      <c r="AJ55" s="750"/>
    </row>
    <row r="56" spans="1:36" ht="11.25" customHeight="1">
      <c r="A56" s="766"/>
      <c r="B56" s="765" t="s">
        <v>477</v>
      </c>
      <c r="C56" s="764">
        <v>2</v>
      </c>
      <c r="D56" s="764">
        <v>0</v>
      </c>
      <c r="E56" s="764">
        <v>1</v>
      </c>
      <c r="F56" s="764">
        <v>0</v>
      </c>
      <c r="G56" s="764">
        <v>0</v>
      </c>
      <c r="H56" s="764">
        <f>K56+N56</f>
        <v>0</v>
      </c>
      <c r="I56" s="762">
        <v>0</v>
      </c>
      <c r="J56" s="762">
        <v>0</v>
      </c>
      <c r="K56" s="762">
        <v>0</v>
      </c>
      <c r="L56" s="762">
        <v>0</v>
      </c>
      <c r="M56" s="762">
        <v>0</v>
      </c>
      <c r="N56" s="762">
        <v>0</v>
      </c>
      <c r="O56" s="762">
        <v>0</v>
      </c>
      <c r="P56" s="762">
        <v>0</v>
      </c>
      <c r="Q56" s="762">
        <v>0</v>
      </c>
      <c r="R56" s="761">
        <v>1</v>
      </c>
      <c r="S56" s="761">
        <v>0</v>
      </c>
      <c r="T56" s="761">
        <v>0</v>
      </c>
      <c r="U56" s="763">
        <v>0</v>
      </c>
      <c r="V56" s="762">
        <v>0</v>
      </c>
      <c r="W56" s="762">
        <v>0</v>
      </c>
      <c r="X56" s="762">
        <v>0</v>
      </c>
      <c r="Y56" s="762">
        <v>0</v>
      </c>
      <c r="Z56" s="762">
        <v>0</v>
      </c>
      <c r="AA56" s="762">
        <v>1</v>
      </c>
      <c r="AB56" s="762">
        <v>0</v>
      </c>
      <c r="AC56" s="762">
        <v>1</v>
      </c>
      <c r="AD56" s="762">
        <v>0</v>
      </c>
      <c r="AE56" s="762">
        <v>0</v>
      </c>
      <c r="AF56" s="762">
        <v>0</v>
      </c>
      <c r="AG56" s="762">
        <v>0</v>
      </c>
      <c r="AH56" s="761">
        <v>0</v>
      </c>
      <c r="AI56" s="761">
        <v>0</v>
      </c>
      <c r="AJ56" s="750"/>
    </row>
    <row r="57" spans="1:36" ht="11.25" customHeight="1">
      <c r="A57" s="766"/>
      <c r="B57" s="765" t="s">
        <v>476</v>
      </c>
      <c r="C57" s="764">
        <v>0</v>
      </c>
      <c r="D57" s="764">
        <v>0</v>
      </c>
      <c r="E57" s="764">
        <f>H57+Q57+T57+W57+Z57+AC57</f>
        <v>0</v>
      </c>
      <c r="F57" s="764">
        <v>0</v>
      </c>
      <c r="G57" s="764">
        <v>0</v>
      </c>
      <c r="H57" s="764">
        <f>K57+N57</f>
        <v>0</v>
      </c>
      <c r="I57" s="762">
        <v>0</v>
      </c>
      <c r="J57" s="762">
        <v>0</v>
      </c>
      <c r="K57" s="762">
        <v>0</v>
      </c>
      <c r="L57" s="762">
        <v>0</v>
      </c>
      <c r="M57" s="762">
        <v>0</v>
      </c>
      <c r="N57" s="762">
        <v>0</v>
      </c>
      <c r="O57" s="762">
        <v>0</v>
      </c>
      <c r="P57" s="762">
        <v>0</v>
      </c>
      <c r="Q57" s="762">
        <v>0</v>
      </c>
      <c r="R57" s="761">
        <v>0</v>
      </c>
      <c r="S57" s="761">
        <v>0</v>
      </c>
      <c r="T57" s="761">
        <v>0</v>
      </c>
      <c r="U57" s="763">
        <v>0</v>
      </c>
      <c r="V57" s="762">
        <v>0</v>
      </c>
      <c r="W57" s="762">
        <v>0</v>
      </c>
      <c r="X57" s="762">
        <v>0</v>
      </c>
      <c r="Y57" s="762">
        <v>0</v>
      </c>
      <c r="Z57" s="762">
        <v>0</v>
      </c>
      <c r="AA57" s="762">
        <v>0</v>
      </c>
      <c r="AB57" s="762">
        <v>0</v>
      </c>
      <c r="AC57" s="762">
        <v>0</v>
      </c>
      <c r="AD57" s="762">
        <v>0</v>
      </c>
      <c r="AE57" s="762">
        <v>0</v>
      </c>
      <c r="AF57" s="762">
        <v>0</v>
      </c>
      <c r="AG57" s="762">
        <v>0</v>
      </c>
      <c r="AH57" s="761">
        <v>0</v>
      </c>
      <c r="AI57" s="761">
        <v>0</v>
      </c>
      <c r="AJ57" s="750"/>
    </row>
    <row r="58" spans="1:36" ht="11.25" customHeight="1">
      <c r="A58" s="766"/>
      <c r="B58" s="765" t="s">
        <v>475</v>
      </c>
      <c r="C58" s="764">
        <v>1</v>
      </c>
      <c r="D58" s="764">
        <v>0</v>
      </c>
      <c r="E58" s="764">
        <f>H58+Q58+T58+W58+Z58+AC58</f>
        <v>0</v>
      </c>
      <c r="F58" s="764">
        <v>0</v>
      </c>
      <c r="G58" s="764">
        <v>0</v>
      </c>
      <c r="H58" s="764">
        <f>K58+N58</f>
        <v>0</v>
      </c>
      <c r="I58" s="762">
        <v>0</v>
      </c>
      <c r="J58" s="762">
        <v>0</v>
      </c>
      <c r="K58" s="762">
        <v>0</v>
      </c>
      <c r="L58" s="762">
        <v>0</v>
      </c>
      <c r="M58" s="762">
        <v>0</v>
      </c>
      <c r="N58" s="762">
        <v>0</v>
      </c>
      <c r="O58" s="762">
        <v>0</v>
      </c>
      <c r="P58" s="762">
        <v>0</v>
      </c>
      <c r="Q58" s="762">
        <v>0</v>
      </c>
      <c r="R58" s="761">
        <v>0</v>
      </c>
      <c r="S58" s="761">
        <v>0</v>
      </c>
      <c r="T58" s="761">
        <v>0</v>
      </c>
      <c r="U58" s="763">
        <v>0</v>
      </c>
      <c r="V58" s="762">
        <v>0</v>
      </c>
      <c r="W58" s="762">
        <v>0</v>
      </c>
      <c r="X58" s="762">
        <v>0</v>
      </c>
      <c r="Y58" s="762">
        <v>0</v>
      </c>
      <c r="Z58" s="762">
        <v>0</v>
      </c>
      <c r="AA58" s="762">
        <v>1</v>
      </c>
      <c r="AB58" s="762">
        <v>0</v>
      </c>
      <c r="AC58" s="762">
        <v>0</v>
      </c>
      <c r="AD58" s="762">
        <v>0</v>
      </c>
      <c r="AE58" s="762">
        <v>0</v>
      </c>
      <c r="AF58" s="762">
        <v>0</v>
      </c>
      <c r="AG58" s="762">
        <v>0</v>
      </c>
      <c r="AH58" s="761">
        <v>0</v>
      </c>
      <c r="AI58" s="761">
        <v>0</v>
      </c>
      <c r="AJ58" s="750"/>
    </row>
    <row r="59" spans="1:36" ht="11.25" customHeight="1">
      <c r="A59" s="766"/>
      <c r="B59" s="765" t="s">
        <v>474</v>
      </c>
      <c r="C59" s="764">
        <v>0</v>
      </c>
      <c r="D59" s="764">
        <v>0</v>
      </c>
      <c r="E59" s="764">
        <v>1</v>
      </c>
      <c r="F59" s="764">
        <v>0</v>
      </c>
      <c r="G59" s="764">
        <v>0</v>
      </c>
      <c r="H59" s="764">
        <f>K59+N59</f>
        <v>0</v>
      </c>
      <c r="I59" s="762">
        <v>0</v>
      </c>
      <c r="J59" s="762">
        <v>0</v>
      </c>
      <c r="K59" s="762">
        <v>0</v>
      </c>
      <c r="L59" s="762">
        <v>0</v>
      </c>
      <c r="M59" s="762">
        <v>0</v>
      </c>
      <c r="N59" s="762">
        <v>0</v>
      </c>
      <c r="O59" s="762">
        <v>0</v>
      </c>
      <c r="P59" s="762">
        <v>0</v>
      </c>
      <c r="Q59" s="762">
        <v>0</v>
      </c>
      <c r="R59" s="761">
        <v>0</v>
      </c>
      <c r="S59" s="761">
        <v>0</v>
      </c>
      <c r="T59" s="761">
        <v>0</v>
      </c>
      <c r="U59" s="763">
        <v>0</v>
      </c>
      <c r="V59" s="762">
        <v>0</v>
      </c>
      <c r="W59" s="762">
        <v>0</v>
      </c>
      <c r="X59" s="762">
        <v>0</v>
      </c>
      <c r="Y59" s="762">
        <v>0</v>
      </c>
      <c r="Z59" s="762">
        <v>0</v>
      </c>
      <c r="AA59" s="762">
        <v>0</v>
      </c>
      <c r="AB59" s="762">
        <v>0</v>
      </c>
      <c r="AC59" s="762">
        <v>1</v>
      </c>
      <c r="AD59" s="762">
        <v>0</v>
      </c>
      <c r="AE59" s="762">
        <v>0</v>
      </c>
      <c r="AF59" s="762">
        <v>0</v>
      </c>
      <c r="AG59" s="762">
        <v>0</v>
      </c>
      <c r="AH59" s="761">
        <v>0</v>
      </c>
      <c r="AI59" s="761">
        <v>0</v>
      </c>
      <c r="AJ59" s="750"/>
    </row>
    <row r="60" spans="1:36" ht="11.25" customHeight="1">
      <c r="A60" s="766"/>
      <c r="B60" s="765" t="s">
        <v>473</v>
      </c>
      <c r="C60" s="764">
        <v>0</v>
      </c>
      <c r="D60" s="764">
        <v>0</v>
      </c>
      <c r="E60" s="764">
        <v>1</v>
      </c>
      <c r="F60" s="764">
        <v>0</v>
      </c>
      <c r="G60" s="764">
        <v>0</v>
      </c>
      <c r="H60" s="764">
        <f>K60+N60</f>
        <v>0</v>
      </c>
      <c r="I60" s="762">
        <v>0</v>
      </c>
      <c r="J60" s="762">
        <v>0</v>
      </c>
      <c r="K60" s="762">
        <v>0</v>
      </c>
      <c r="L60" s="762">
        <v>0</v>
      </c>
      <c r="M60" s="762">
        <v>0</v>
      </c>
      <c r="N60" s="762">
        <v>0</v>
      </c>
      <c r="O60" s="762">
        <v>0</v>
      </c>
      <c r="P60" s="762">
        <v>0</v>
      </c>
      <c r="Q60" s="762">
        <v>0</v>
      </c>
      <c r="R60" s="761">
        <v>0</v>
      </c>
      <c r="S60" s="761">
        <v>0</v>
      </c>
      <c r="T60" s="761">
        <v>0</v>
      </c>
      <c r="U60" s="763">
        <v>0</v>
      </c>
      <c r="V60" s="762">
        <v>0</v>
      </c>
      <c r="W60" s="762">
        <v>0</v>
      </c>
      <c r="X60" s="762">
        <v>0</v>
      </c>
      <c r="Y60" s="762">
        <v>0</v>
      </c>
      <c r="Z60" s="762">
        <v>0</v>
      </c>
      <c r="AA60" s="762">
        <v>0</v>
      </c>
      <c r="AB60" s="762">
        <v>0</v>
      </c>
      <c r="AC60" s="762">
        <v>1</v>
      </c>
      <c r="AD60" s="762">
        <v>0</v>
      </c>
      <c r="AE60" s="762">
        <v>0</v>
      </c>
      <c r="AF60" s="762">
        <v>1</v>
      </c>
      <c r="AG60" s="762">
        <v>0</v>
      </c>
      <c r="AH60" s="761">
        <v>0</v>
      </c>
      <c r="AI60" s="761">
        <v>0</v>
      </c>
      <c r="AJ60" s="750"/>
    </row>
    <row r="61" spans="1:36" ht="11.25" customHeight="1">
      <c r="A61" s="766"/>
      <c r="B61" s="765" t="s">
        <v>472</v>
      </c>
      <c r="C61" s="764">
        <v>2</v>
      </c>
      <c r="D61" s="764">
        <v>0</v>
      </c>
      <c r="E61" s="764">
        <f>H61+Q61+T61+W61+Z61+AC61</f>
        <v>0</v>
      </c>
      <c r="F61" s="764">
        <v>0</v>
      </c>
      <c r="G61" s="764">
        <v>0</v>
      </c>
      <c r="H61" s="764">
        <f>K61+N61</f>
        <v>0</v>
      </c>
      <c r="I61" s="762">
        <v>0</v>
      </c>
      <c r="J61" s="762">
        <v>0</v>
      </c>
      <c r="K61" s="762">
        <v>0</v>
      </c>
      <c r="L61" s="762">
        <v>0</v>
      </c>
      <c r="M61" s="762">
        <v>0</v>
      </c>
      <c r="N61" s="762">
        <v>0</v>
      </c>
      <c r="O61" s="762">
        <v>0</v>
      </c>
      <c r="P61" s="762">
        <v>0</v>
      </c>
      <c r="Q61" s="762">
        <v>0</v>
      </c>
      <c r="R61" s="761">
        <v>0</v>
      </c>
      <c r="S61" s="761">
        <v>0</v>
      </c>
      <c r="T61" s="761">
        <v>0</v>
      </c>
      <c r="U61" s="763">
        <v>0</v>
      </c>
      <c r="V61" s="762">
        <v>0</v>
      </c>
      <c r="W61" s="762">
        <v>0</v>
      </c>
      <c r="X61" s="762">
        <v>0</v>
      </c>
      <c r="Y61" s="762">
        <v>0</v>
      </c>
      <c r="Z61" s="762">
        <v>0</v>
      </c>
      <c r="AA61" s="762">
        <v>2</v>
      </c>
      <c r="AB61" s="762">
        <v>0</v>
      </c>
      <c r="AC61" s="762">
        <v>0</v>
      </c>
      <c r="AD61" s="762">
        <v>0</v>
      </c>
      <c r="AE61" s="762">
        <v>0</v>
      </c>
      <c r="AF61" s="762">
        <v>0</v>
      </c>
      <c r="AG61" s="762">
        <v>0</v>
      </c>
      <c r="AH61" s="761">
        <v>0</v>
      </c>
      <c r="AI61" s="761">
        <v>0</v>
      </c>
      <c r="AJ61" s="750"/>
    </row>
    <row r="62" spans="1:36" ht="11.25" customHeight="1">
      <c r="A62" s="766"/>
      <c r="B62" s="765" t="s">
        <v>471</v>
      </c>
      <c r="C62" s="764">
        <v>4</v>
      </c>
      <c r="D62" s="764">
        <v>0</v>
      </c>
      <c r="E62" s="764">
        <f>H62+Q62+T62+W62+Z62+AC62</f>
        <v>0</v>
      </c>
      <c r="F62" s="764">
        <v>0</v>
      </c>
      <c r="G62" s="764">
        <v>0</v>
      </c>
      <c r="H62" s="764">
        <f>K62+N62</f>
        <v>0</v>
      </c>
      <c r="I62" s="762">
        <v>0</v>
      </c>
      <c r="J62" s="762">
        <v>0</v>
      </c>
      <c r="K62" s="762">
        <v>0</v>
      </c>
      <c r="L62" s="762">
        <v>0</v>
      </c>
      <c r="M62" s="762">
        <v>0</v>
      </c>
      <c r="N62" s="762">
        <v>0</v>
      </c>
      <c r="O62" s="762">
        <v>0</v>
      </c>
      <c r="P62" s="762">
        <v>0</v>
      </c>
      <c r="Q62" s="762">
        <v>0</v>
      </c>
      <c r="R62" s="761">
        <v>0</v>
      </c>
      <c r="S62" s="761">
        <v>0</v>
      </c>
      <c r="T62" s="761">
        <v>0</v>
      </c>
      <c r="U62" s="763">
        <v>0</v>
      </c>
      <c r="V62" s="762">
        <v>0</v>
      </c>
      <c r="W62" s="762">
        <v>0</v>
      </c>
      <c r="X62" s="762">
        <v>0</v>
      </c>
      <c r="Y62" s="762">
        <v>0</v>
      </c>
      <c r="Z62" s="762">
        <v>0</v>
      </c>
      <c r="AA62" s="762">
        <v>4</v>
      </c>
      <c r="AB62" s="762">
        <v>0</v>
      </c>
      <c r="AC62" s="762">
        <v>0</v>
      </c>
      <c r="AD62" s="762">
        <v>0</v>
      </c>
      <c r="AE62" s="762">
        <v>0</v>
      </c>
      <c r="AF62" s="762">
        <v>0</v>
      </c>
      <c r="AG62" s="762">
        <v>0</v>
      </c>
      <c r="AH62" s="761">
        <v>0</v>
      </c>
      <c r="AI62" s="761">
        <v>0</v>
      </c>
      <c r="AJ62" s="750"/>
    </row>
    <row r="63" spans="1:36" ht="16.5" customHeight="1">
      <c r="A63" s="760"/>
      <c r="B63" s="759" t="s">
        <v>470</v>
      </c>
      <c r="C63" s="758">
        <v>2</v>
      </c>
      <c r="D63" s="758">
        <v>0</v>
      </c>
      <c r="E63" s="758">
        <v>1</v>
      </c>
      <c r="F63" s="758">
        <v>0</v>
      </c>
      <c r="G63" s="758">
        <v>0</v>
      </c>
      <c r="H63" s="758">
        <f>K63+N63</f>
        <v>0</v>
      </c>
      <c r="I63" s="756">
        <v>0</v>
      </c>
      <c r="J63" s="756">
        <v>0</v>
      </c>
      <c r="K63" s="756">
        <v>0</v>
      </c>
      <c r="L63" s="756">
        <v>0</v>
      </c>
      <c r="M63" s="756">
        <v>0</v>
      </c>
      <c r="N63" s="756">
        <v>0</v>
      </c>
      <c r="O63" s="756">
        <v>0</v>
      </c>
      <c r="P63" s="756">
        <v>0</v>
      </c>
      <c r="Q63" s="756">
        <v>0</v>
      </c>
      <c r="R63" s="755">
        <v>0</v>
      </c>
      <c r="S63" s="755">
        <v>0</v>
      </c>
      <c r="T63" s="755">
        <v>0</v>
      </c>
      <c r="U63" s="757">
        <v>0</v>
      </c>
      <c r="V63" s="756">
        <v>0</v>
      </c>
      <c r="W63" s="756">
        <v>0</v>
      </c>
      <c r="X63" s="756">
        <v>0</v>
      </c>
      <c r="Y63" s="756">
        <v>0</v>
      </c>
      <c r="Z63" s="756">
        <v>0</v>
      </c>
      <c r="AA63" s="756">
        <v>2</v>
      </c>
      <c r="AB63" s="756">
        <v>0</v>
      </c>
      <c r="AC63" s="756">
        <v>1</v>
      </c>
      <c r="AD63" s="756">
        <v>0</v>
      </c>
      <c r="AE63" s="756">
        <v>0</v>
      </c>
      <c r="AF63" s="756">
        <v>0</v>
      </c>
      <c r="AG63" s="756">
        <v>0</v>
      </c>
      <c r="AH63" s="755">
        <v>0</v>
      </c>
      <c r="AI63" s="755">
        <v>0</v>
      </c>
      <c r="AJ63" s="750"/>
    </row>
    <row r="64" spans="1:36" ht="7.5" customHeight="1">
      <c r="A64" s="754"/>
      <c r="B64" s="754"/>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row>
    <row r="65" spans="1:36" ht="12.75" customHeight="1">
      <c r="A65" s="753"/>
      <c r="B65" s="750"/>
      <c r="C65" s="752"/>
      <c r="D65" s="752"/>
      <c r="E65" s="752"/>
      <c r="F65" s="752"/>
      <c r="G65" s="752"/>
      <c r="H65" s="752"/>
      <c r="I65" s="752"/>
      <c r="J65" s="752"/>
      <c r="K65" s="752"/>
      <c r="L65" s="752"/>
      <c r="M65" s="752"/>
      <c r="N65" s="752"/>
      <c r="O65" s="750"/>
      <c r="P65" s="750"/>
      <c r="Q65" s="750"/>
      <c r="R65" s="750"/>
      <c r="S65" s="750"/>
      <c r="T65" s="750"/>
      <c r="U65" s="750"/>
      <c r="V65" s="750"/>
      <c r="W65" s="750"/>
      <c r="X65" s="750"/>
      <c r="Y65" s="750"/>
      <c r="Z65" s="750"/>
      <c r="AA65" s="750"/>
      <c r="AB65" s="750"/>
      <c r="AC65" s="750"/>
      <c r="AE65" s="750"/>
      <c r="AF65" s="750"/>
      <c r="AG65" s="750"/>
      <c r="AH65" s="750"/>
      <c r="AI65" s="751" t="s">
        <v>559</v>
      </c>
      <c r="AJ65" s="750"/>
    </row>
  </sheetData>
  <sheetProtection/>
  <mergeCells count="21">
    <mergeCell ref="AD5:AF6"/>
    <mergeCell ref="AD3:AI4"/>
    <mergeCell ref="U4:W6"/>
    <mergeCell ref="F4:T4"/>
    <mergeCell ref="AG5:AI6"/>
    <mergeCell ref="I6:K6"/>
    <mergeCell ref="AA3:AC6"/>
    <mergeCell ref="X3:Z6"/>
    <mergeCell ref="F3:W3"/>
    <mergeCell ref="O5:Q6"/>
    <mergeCell ref="F6:H6"/>
    <mergeCell ref="A31:B31"/>
    <mergeCell ref="A20:B20"/>
    <mergeCell ref="R5:T6"/>
    <mergeCell ref="C3:E6"/>
    <mergeCell ref="F5:N5"/>
    <mergeCell ref="A3:B7"/>
    <mergeCell ref="A53:B53"/>
    <mergeCell ref="A9:B9"/>
    <mergeCell ref="L6:N6"/>
    <mergeCell ref="A42:B42"/>
  </mergeCells>
  <printOptions/>
  <pageMargins left="0.5905511811023623" right="0.5905511811023623" top="0.7874015748031497" bottom="0.7874015748031497" header="0.4724409448818898" footer="0.4724409448818898"/>
  <pageSetup fitToHeight="0" fitToWidth="0" horizontalDpi="600" verticalDpi="600" orientation="portrait" pageOrder="overThenDown" paperSize="9" r:id="rId1"/>
  <colBreaks count="1" manualBreakCount="1">
    <brk id="20" max="65535" man="1"/>
  </colBreaks>
</worksheet>
</file>

<file path=xl/worksheets/sheet14.xml><?xml version="1.0" encoding="utf-8"?>
<worksheet xmlns="http://schemas.openxmlformats.org/spreadsheetml/2006/main" xmlns:r="http://schemas.openxmlformats.org/officeDocument/2006/relationships">
  <sheetPr>
    <tabColor theme="7" tint="0.39998000860214233"/>
  </sheetPr>
  <dimension ref="A1:AH15"/>
  <sheetViews>
    <sheetView view="pageBreakPreview" zoomScaleSheetLayoutView="100" zoomScalePageLayoutView="0" workbookViewId="0" topLeftCell="A1">
      <selection activeCell="E24" sqref="E24:E25"/>
    </sheetView>
  </sheetViews>
  <sheetFormatPr defaultColWidth="9.00390625" defaultRowHeight="13.5"/>
  <cols>
    <col min="1" max="1" width="9.625" style="832" customWidth="1"/>
    <col min="2" max="14" width="5.125" style="832" customWidth="1"/>
    <col min="15" max="15" width="5.00390625" style="832" customWidth="1"/>
    <col min="16" max="16" width="5.125" style="833" customWidth="1"/>
    <col min="17" max="31" width="5.125" style="832" customWidth="1"/>
    <col min="32" max="16384" width="9.00390625" style="832" customWidth="1"/>
  </cols>
  <sheetData>
    <row r="1" spans="1:32" ht="18.75" customHeight="1">
      <c r="A1" s="881" t="s">
        <v>597</v>
      </c>
      <c r="B1" s="834"/>
      <c r="C1" s="834"/>
      <c r="D1" s="834"/>
      <c r="E1" s="834"/>
      <c r="F1" s="834"/>
      <c r="G1" s="834"/>
      <c r="H1" s="834"/>
      <c r="I1" s="834"/>
      <c r="J1" s="834"/>
      <c r="K1" s="834"/>
      <c r="L1" s="834"/>
      <c r="M1" s="834"/>
      <c r="N1" s="834"/>
      <c r="O1" s="834"/>
      <c r="P1" s="835"/>
      <c r="Q1" s="834"/>
      <c r="R1" s="834"/>
      <c r="S1" s="834"/>
      <c r="T1" s="834"/>
      <c r="U1" s="834"/>
      <c r="V1" s="834"/>
      <c r="W1" s="834"/>
      <c r="X1" s="834"/>
      <c r="Y1" s="834"/>
      <c r="Z1" s="834"/>
      <c r="AA1" s="834"/>
      <c r="AB1" s="834"/>
      <c r="AC1" s="834"/>
      <c r="AD1" s="834"/>
      <c r="AE1" s="834"/>
      <c r="AF1" s="834"/>
    </row>
    <row r="2" spans="1:32" ht="13.5">
      <c r="A2" s="834"/>
      <c r="B2" s="834"/>
      <c r="C2" s="834"/>
      <c r="D2" s="834"/>
      <c r="E2" s="834"/>
      <c r="F2" s="834"/>
      <c r="G2" s="834"/>
      <c r="H2" s="834"/>
      <c r="I2" s="834"/>
      <c r="J2" s="834"/>
      <c r="K2" s="834"/>
      <c r="L2" s="834"/>
      <c r="M2" s="834"/>
      <c r="N2" s="834"/>
      <c r="O2" s="834"/>
      <c r="P2" s="835"/>
      <c r="Q2" s="834"/>
      <c r="R2" s="834"/>
      <c r="S2" s="834"/>
      <c r="T2" s="834"/>
      <c r="U2" s="834"/>
      <c r="V2" s="834"/>
      <c r="W2" s="834"/>
      <c r="X2" s="834"/>
      <c r="Y2" s="834"/>
      <c r="Z2" s="834"/>
      <c r="AA2" s="834"/>
      <c r="AB2" s="834"/>
      <c r="AC2" s="834"/>
      <c r="AD2" s="834"/>
      <c r="AE2" s="880"/>
      <c r="AF2" s="834"/>
    </row>
    <row r="3" spans="1:34" ht="24" customHeight="1">
      <c r="A3" s="879" t="s">
        <v>173</v>
      </c>
      <c r="B3" s="873" t="s">
        <v>596</v>
      </c>
      <c r="C3" s="873"/>
      <c r="D3" s="873"/>
      <c r="E3" s="873" t="s">
        <v>595</v>
      </c>
      <c r="F3" s="873"/>
      <c r="G3" s="874"/>
      <c r="H3" s="873" t="s">
        <v>594</v>
      </c>
      <c r="I3" s="873"/>
      <c r="J3" s="873"/>
      <c r="K3" s="873"/>
      <c r="L3" s="873"/>
      <c r="M3" s="873"/>
      <c r="N3" s="873" t="s">
        <v>593</v>
      </c>
      <c r="O3" s="873"/>
      <c r="P3" s="878"/>
      <c r="Q3" s="878"/>
      <c r="R3" s="878"/>
      <c r="S3" s="878"/>
      <c r="T3" s="878"/>
      <c r="U3" s="878"/>
      <c r="V3" s="878"/>
      <c r="W3" s="877" t="s">
        <v>592</v>
      </c>
      <c r="X3" s="876"/>
      <c r="Y3" s="875"/>
      <c r="Z3" s="873" t="s">
        <v>591</v>
      </c>
      <c r="AA3" s="873"/>
      <c r="AB3" s="874"/>
      <c r="AC3" s="873" t="s">
        <v>590</v>
      </c>
      <c r="AD3" s="873"/>
      <c r="AE3" s="872"/>
      <c r="AF3" s="861"/>
      <c r="AG3" s="860"/>
      <c r="AH3" s="860"/>
    </row>
    <row r="4" spans="1:34" ht="24" customHeight="1">
      <c r="A4" s="868"/>
      <c r="B4" s="867"/>
      <c r="C4" s="867"/>
      <c r="D4" s="867"/>
      <c r="E4" s="863"/>
      <c r="F4" s="863"/>
      <c r="G4" s="863"/>
      <c r="H4" s="867" t="s">
        <v>589</v>
      </c>
      <c r="I4" s="867"/>
      <c r="J4" s="863"/>
      <c r="K4" s="867" t="s">
        <v>588</v>
      </c>
      <c r="L4" s="867"/>
      <c r="M4" s="863"/>
      <c r="N4" s="871" t="s">
        <v>587</v>
      </c>
      <c r="O4" s="869"/>
      <c r="P4" s="870"/>
      <c r="Q4" s="869" t="s">
        <v>586</v>
      </c>
      <c r="R4" s="869"/>
      <c r="S4" s="868"/>
      <c r="T4" s="867" t="s">
        <v>585</v>
      </c>
      <c r="U4" s="867"/>
      <c r="V4" s="863"/>
      <c r="W4" s="866"/>
      <c r="X4" s="865"/>
      <c r="Y4" s="864"/>
      <c r="Z4" s="863"/>
      <c r="AA4" s="863"/>
      <c r="AB4" s="863"/>
      <c r="AC4" s="863"/>
      <c r="AD4" s="863"/>
      <c r="AE4" s="862"/>
      <c r="AF4" s="861"/>
      <c r="AG4" s="860"/>
      <c r="AH4" s="860"/>
    </row>
    <row r="5" spans="1:32" ht="24" customHeight="1">
      <c r="A5" s="859"/>
      <c r="B5" s="856" t="s">
        <v>584</v>
      </c>
      <c r="C5" s="856" t="s">
        <v>565</v>
      </c>
      <c r="D5" s="856" t="s">
        <v>583</v>
      </c>
      <c r="E5" s="856" t="s">
        <v>584</v>
      </c>
      <c r="F5" s="856" t="s">
        <v>565</v>
      </c>
      <c r="G5" s="856" t="s">
        <v>583</v>
      </c>
      <c r="H5" s="856" t="s">
        <v>584</v>
      </c>
      <c r="I5" s="856" t="s">
        <v>565</v>
      </c>
      <c r="J5" s="856" t="s">
        <v>583</v>
      </c>
      <c r="K5" s="856" t="s">
        <v>584</v>
      </c>
      <c r="L5" s="856" t="s">
        <v>565</v>
      </c>
      <c r="M5" s="856" t="s">
        <v>583</v>
      </c>
      <c r="N5" s="856" t="s">
        <v>584</v>
      </c>
      <c r="O5" s="856" t="s">
        <v>565</v>
      </c>
      <c r="P5" s="856" t="s">
        <v>583</v>
      </c>
      <c r="Q5" s="858" t="s">
        <v>584</v>
      </c>
      <c r="R5" s="856" t="s">
        <v>565</v>
      </c>
      <c r="S5" s="857" t="s">
        <v>583</v>
      </c>
      <c r="T5" s="856" t="s">
        <v>584</v>
      </c>
      <c r="U5" s="856" t="s">
        <v>565</v>
      </c>
      <c r="V5" s="856" t="s">
        <v>583</v>
      </c>
      <c r="W5" s="856" t="s">
        <v>584</v>
      </c>
      <c r="X5" s="856" t="s">
        <v>565</v>
      </c>
      <c r="Y5" s="856" t="s">
        <v>583</v>
      </c>
      <c r="Z5" s="856" t="s">
        <v>584</v>
      </c>
      <c r="AA5" s="856" t="s">
        <v>565</v>
      </c>
      <c r="AB5" s="856" t="s">
        <v>583</v>
      </c>
      <c r="AC5" s="856" t="s">
        <v>584</v>
      </c>
      <c r="AD5" s="856" t="s">
        <v>565</v>
      </c>
      <c r="AE5" s="856" t="s">
        <v>583</v>
      </c>
      <c r="AF5" s="834"/>
    </row>
    <row r="6" spans="1:32" ht="24" customHeight="1">
      <c r="A6" s="855" t="s">
        <v>582</v>
      </c>
      <c r="B6" s="853">
        <v>59</v>
      </c>
      <c r="C6" s="853">
        <v>61</v>
      </c>
      <c r="D6" s="853">
        <f>SUM(D7:D10)</f>
        <v>40</v>
      </c>
      <c r="E6" s="853">
        <v>7</v>
      </c>
      <c r="F6" s="853">
        <v>4</v>
      </c>
      <c r="G6" s="853">
        <f>SUM(G7:G10)</f>
        <v>1</v>
      </c>
      <c r="H6" s="853">
        <v>5</v>
      </c>
      <c r="I6" s="853">
        <v>10</v>
      </c>
      <c r="J6" s="853">
        <f>SUM(J7:J10)</f>
        <v>8</v>
      </c>
      <c r="K6" s="853">
        <v>0</v>
      </c>
      <c r="L6" s="853">
        <v>0</v>
      </c>
      <c r="M6" s="853">
        <f>SUM(M7:M10)</f>
        <v>0</v>
      </c>
      <c r="N6" s="853">
        <v>10</v>
      </c>
      <c r="O6" s="853">
        <v>11</v>
      </c>
      <c r="P6" s="852">
        <f>SUM(P7:P10)</f>
        <v>12</v>
      </c>
      <c r="Q6" s="854">
        <v>2</v>
      </c>
      <c r="R6" s="853">
        <v>2</v>
      </c>
      <c r="S6" s="853">
        <f>SUM(S7:S10)</f>
        <v>0</v>
      </c>
      <c r="T6" s="853">
        <v>0</v>
      </c>
      <c r="U6" s="853">
        <v>0</v>
      </c>
      <c r="V6" s="853">
        <f>SUM(V7:V10)</f>
        <v>0</v>
      </c>
      <c r="W6" s="853">
        <v>33</v>
      </c>
      <c r="X6" s="853">
        <v>34</v>
      </c>
      <c r="Y6" s="853">
        <f>SUM(Y7:Y10)</f>
        <v>19</v>
      </c>
      <c r="Z6" s="853">
        <v>1</v>
      </c>
      <c r="AA6" s="853">
        <v>0</v>
      </c>
      <c r="AB6" s="853">
        <f>SUM(AB7:AB10)</f>
        <v>0</v>
      </c>
      <c r="AC6" s="853">
        <v>1</v>
      </c>
      <c r="AD6" s="853">
        <v>0</v>
      </c>
      <c r="AE6" s="852">
        <f>SUM(AE7:AE10)</f>
        <v>0</v>
      </c>
      <c r="AF6" s="834"/>
    </row>
    <row r="7" spans="1:32" ht="24" customHeight="1">
      <c r="A7" s="851" t="s">
        <v>581</v>
      </c>
      <c r="B7" s="850">
        <v>22</v>
      </c>
      <c r="C7" s="850">
        <v>20</v>
      </c>
      <c r="D7" s="850">
        <v>12</v>
      </c>
      <c r="E7" s="848">
        <v>3</v>
      </c>
      <c r="F7" s="848">
        <v>0</v>
      </c>
      <c r="G7" s="848">
        <v>0</v>
      </c>
      <c r="H7" s="848">
        <v>1</v>
      </c>
      <c r="I7" s="848">
        <v>3</v>
      </c>
      <c r="J7" s="848">
        <v>2</v>
      </c>
      <c r="K7" s="848">
        <v>0</v>
      </c>
      <c r="L7" s="848">
        <v>0</v>
      </c>
      <c r="M7" s="848">
        <v>0</v>
      </c>
      <c r="N7" s="847">
        <v>4</v>
      </c>
      <c r="O7" s="847">
        <v>3</v>
      </c>
      <c r="P7" s="847">
        <v>2</v>
      </c>
      <c r="Q7" s="849">
        <v>1</v>
      </c>
      <c r="R7" s="848">
        <v>1</v>
      </c>
      <c r="S7" s="848">
        <v>0</v>
      </c>
      <c r="T7" s="848">
        <v>0</v>
      </c>
      <c r="U7" s="848">
        <v>0</v>
      </c>
      <c r="V7" s="848">
        <v>0</v>
      </c>
      <c r="W7" s="848">
        <v>12</v>
      </c>
      <c r="X7" s="848">
        <v>13</v>
      </c>
      <c r="Y7" s="848">
        <v>8</v>
      </c>
      <c r="Z7" s="848">
        <v>0</v>
      </c>
      <c r="AA7" s="848">
        <v>0</v>
      </c>
      <c r="AB7" s="848">
        <v>0</v>
      </c>
      <c r="AC7" s="847">
        <v>1</v>
      </c>
      <c r="AD7" s="847">
        <v>0</v>
      </c>
      <c r="AE7" s="847">
        <v>0</v>
      </c>
      <c r="AF7" s="834"/>
    </row>
    <row r="8" spans="1:32" ht="24" customHeight="1">
      <c r="A8" s="846" t="s">
        <v>562</v>
      </c>
      <c r="B8" s="845">
        <v>37</v>
      </c>
      <c r="C8" s="845">
        <v>41</v>
      </c>
      <c r="D8" s="845">
        <v>28</v>
      </c>
      <c r="E8" s="843">
        <v>4</v>
      </c>
      <c r="F8" s="843">
        <v>4</v>
      </c>
      <c r="G8" s="843">
        <v>1</v>
      </c>
      <c r="H8" s="843">
        <v>4</v>
      </c>
      <c r="I8" s="843">
        <v>7</v>
      </c>
      <c r="J8" s="843">
        <v>6</v>
      </c>
      <c r="K8" s="843">
        <v>0</v>
      </c>
      <c r="L8" s="843">
        <v>0</v>
      </c>
      <c r="M8" s="843">
        <v>0</v>
      </c>
      <c r="N8" s="842">
        <v>6</v>
      </c>
      <c r="O8" s="842">
        <v>8</v>
      </c>
      <c r="P8" s="842">
        <v>10</v>
      </c>
      <c r="Q8" s="844">
        <v>1</v>
      </c>
      <c r="R8" s="843">
        <v>1</v>
      </c>
      <c r="S8" s="843">
        <v>0</v>
      </c>
      <c r="T8" s="843">
        <v>0</v>
      </c>
      <c r="U8" s="843">
        <v>0</v>
      </c>
      <c r="V8" s="843">
        <v>0</v>
      </c>
      <c r="W8" s="843">
        <v>21</v>
      </c>
      <c r="X8" s="843">
        <v>21</v>
      </c>
      <c r="Y8" s="843">
        <v>11</v>
      </c>
      <c r="Z8" s="843">
        <v>1</v>
      </c>
      <c r="AA8" s="843">
        <v>0</v>
      </c>
      <c r="AB8" s="843">
        <v>0</v>
      </c>
      <c r="AC8" s="842">
        <v>0</v>
      </c>
      <c r="AD8" s="842">
        <v>0</v>
      </c>
      <c r="AE8" s="842">
        <v>0</v>
      </c>
      <c r="AF8" s="834"/>
    </row>
    <row r="9" spans="1:32" ht="24" customHeight="1">
      <c r="A9" s="846" t="s">
        <v>561</v>
      </c>
      <c r="B9" s="845">
        <v>0</v>
      </c>
      <c r="C9" s="845">
        <v>0</v>
      </c>
      <c r="D9" s="845">
        <v>0</v>
      </c>
      <c r="E9" s="843">
        <v>0</v>
      </c>
      <c r="F9" s="843">
        <v>0</v>
      </c>
      <c r="G9" s="843">
        <v>0</v>
      </c>
      <c r="H9" s="843">
        <v>0</v>
      </c>
      <c r="I9" s="843">
        <v>0</v>
      </c>
      <c r="J9" s="843">
        <v>0</v>
      </c>
      <c r="K9" s="843">
        <v>0</v>
      </c>
      <c r="L9" s="843">
        <v>0</v>
      </c>
      <c r="M9" s="843">
        <v>0</v>
      </c>
      <c r="N9" s="842">
        <v>0</v>
      </c>
      <c r="O9" s="842">
        <v>0</v>
      </c>
      <c r="P9" s="842">
        <v>0</v>
      </c>
      <c r="Q9" s="844">
        <v>0</v>
      </c>
      <c r="R9" s="843">
        <v>0</v>
      </c>
      <c r="S9" s="843">
        <v>0</v>
      </c>
      <c r="T9" s="843">
        <v>0</v>
      </c>
      <c r="U9" s="843">
        <v>0</v>
      </c>
      <c r="V9" s="843">
        <v>0</v>
      </c>
      <c r="W9" s="843">
        <v>0</v>
      </c>
      <c r="X9" s="843">
        <v>0</v>
      </c>
      <c r="Y9" s="843">
        <v>0</v>
      </c>
      <c r="Z9" s="843">
        <v>0</v>
      </c>
      <c r="AA9" s="843">
        <v>0</v>
      </c>
      <c r="AB9" s="843">
        <v>0</v>
      </c>
      <c r="AC9" s="842">
        <v>0</v>
      </c>
      <c r="AD9" s="842">
        <v>0</v>
      </c>
      <c r="AE9" s="842">
        <v>0</v>
      </c>
      <c r="AF9" s="834"/>
    </row>
    <row r="10" spans="1:32" ht="24" customHeight="1">
      <c r="A10" s="841" t="s">
        <v>580</v>
      </c>
      <c r="B10" s="840">
        <v>0</v>
      </c>
      <c r="C10" s="840">
        <v>0</v>
      </c>
      <c r="D10" s="840">
        <v>0</v>
      </c>
      <c r="E10" s="838">
        <v>0</v>
      </c>
      <c r="F10" s="838">
        <v>0</v>
      </c>
      <c r="G10" s="838">
        <v>0</v>
      </c>
      <c r="H10" s="838">
        <v>0</v>
      </c>
      <c r="I10" s="838">
        <v>0</v>
      </c>
      <c r="J10" s="838">
        <v>0</v>
      </c>
      <c r="K10" s="838">
        <v>0</v>
      </c>
      <c r="L10" s="838">
        <v>0</v>
      </c>
      <c r="M10" s="838">
        <v>0</v>
      </c>
      <c r="N10" s="837">
        <v>0</v>
      </c>
      <c r="O10" s="837">
        <v>0</v>
      </c>
      <c r="P10" s="837">
        <v>0</v>
      </c>
      <c r="Q10" s="839">
        <v>0</v>
      </c>
      <c r="R10" s="838">
        <v>0</v>
      </c>
      <c r="S10" s="838">
        <v>0</v>
      </c>
      <c r="T10" s="838">
        <v>0</v>
      </c>
      <c r="U10" s="838">
        <v>0</v>
      </c>
      <c r="V10" s="838">
        <v>0</v>
      </c>
      <c r="W10" s="838">
        <v>0</v>
      </c>
      <c r="X10" s="838">
        <v>0</v>
      </c>
      <c r="Y10" s="838">
        <v>0</v>
      </c>
      <c r="Z10" s="838">
        <v>0</v>
      </c>
      <c r="AA10" s="838">
        <v>0</v>
      </c>
      <c r="AB10" s="838">
        <v>0</v>
      </c>
      <c r="AC10" s="837">
        <v>0</v>
      </c>
      <c r="AD10" s="837">
        <v>0</v>
      </c>
      <c r="AE10" s="837">
        <v>0</v>
      </c>
      <c r="AF10" s="834"/>
    </row>
    <row r="11" spans="1:32" ht="6" customHeight="1">
      <c r="A11" s="834"/>
      <c r="B11" s="834"/>
      <c r="C11" s="834"/>
      <c r="D11" s="834"/>
      <c r="E11" s="834"/>
      <c r="F11" s="834"/>
      <c r="G11" s="834"/>
      <c r="H11" s="834"/>
      <c r="I11" s="834"/>
      <c r="J11" s="834"/>
      <c r="K11" s="834"/>
      <c r="L11" s="834"/>
      <c r="M11" s="834"/>
      <c r="N11" s="834"/>
      <c r="O11" s="834"/>
      <c r="P11" s="835"/>
      <c r="Q11" s="834"/>
      <c r="R11" s="834"/>
      <c r="S11" s="834"/>
      <c r="T11" s="834"/>
      <c r="U11" s="834"/>
      <c r="V11" s="834"/>
      <c r="W11" s="834"/>
      <c r="X11" s="834"/>
      <c r="Y11" s="834"/>
      <c r="Z11" s="834"/>
      <c r="AA11" s="834"/>
      <c r="AB11" s="834"/>
      <c r="AC11" s="834"/>
      <c r="AD11" s="834"/>
      <c r="AE11" s="834"/>
      <c r="AF11" s="834"/>
    </row>
    <row r="12" spans="1:32" ht="13.5">
      <c r="A12" s="834"/>
      <c r="B12" s="834"/>
      <c r="C12" s="834"/>
      <c r="D12" s="834"/>
      <c r="E12" s="834"/>
      <c r="F12" s="834"/>
      <c r="G12" s="834"/>
      <c r="H12" s="834"/>
      <c r="I12" s="834"/>
      <c r="J12" s="834"/>
      <c r="K12" s="834"/>
      <c r="L12" s="834"/>
      <c r="M12" s="834"/>
      <c r="N12" s="834"/>
      <c r="O12" s="834"/>
      <c r="P12" s="835"/>
      <c r="Q12" s="834"/>
      <c r="R12" s="834"/>
      <c r="S12" s="834"/>
      <c r="T12" s="834"/>
      <c r="U12" s="834"/>
      <c r="V12" s="834"/>
      <c r="W12" s="834"/>
      <c r="X12" s="834"/>
      <c r="Y12" s="834"/>
      <c r="Z12" s="834"/>
      <c r="AA12" s="834"/>
      <c r="AB12" s="834"/>
      <c r="AC12" s="834"/>
      <c r="AD12" s="834"/>
      <c r="AE12" s="836" t="s">
        <v>537</v>
      </c>
      <c r="AF12" s="834"/>
    </row>
    <row r="13" spans="1:32" ht="13.5">
      <c r="A13" s="834"/>
      <c r="B13" s="834"/>
      <c r="C13" s="834"/>
      <c r="D13" s="834"/>
      <c r="E13" s="834"/>
      <c r="F13" s="834"/>
      <c r="G13" s="834"/>
      <c r="H13" s="834"/>
      <c r="I13" s="834"/>
      <c r="J13" s="834"/>
      <c r="K13" s="834"/>
      <c r="L13" s="834"/>
      <c r="M13" s="834"/>
      <c r="N13" s="834"/>
      <c r="O13" s="834"/>
      <c r="P13" s="835"/>
      <c r="Q13" s="834"/>
      <c r="R13" s="834"/>
      <c r="S13" s="834"/>
      <c r="T13" s="834"/>
      <c r="U13" s="834"/>
      <c r="V13" s="834"/>
      <c r="W13" s="834"/>
      <c r="X13" s="834"/>
      <c r="Y13" s="834"/>
      <c r="Z13" s="834"/>
      <c r="AA13" s="834"/>
      <c r="AB13" s="834"/>
      <c r="AC13" s="834"/>
      <c r="AD13" s="834"/>
      <c r="AE13" s="834"/>
      <c r="AF13" s="834"/>
    </row>
    <row r="14" spans="1:32" ht="13.5">
      <c r="A14" s="834"/>
      <c r="B14" s="834"/>
      <c r="C14" s="834"/>
      <c r="D14" s="834"/>
      <c r="E14" s="834"/>
      <c r="F14" s="834"/>
      <c r="G14" s="834"/>
      <c r="H14" s="834"/>
      <c r="I14" s="834"/>
      <c r="J14" s="834"/>
      <c r="K14" s="834"/>
      <c r="L14" s="834"/>
      <c r="M14" s="834"/>
      <c r="N14" s="834"/>
      <c r="O14" s="834"/>
      <c r="P14" s="835"/>
      <c r="Q14" s="834"/>
      <c r="R14" s="834"/>
      <c r="S14" s="834"/>
      <c r="T14" s="834"/>
      <c r="U14" s="834"/>
      <c r="V14" s="834"/>
      <c r="W14" s="834"/>
      <c r="X14" s="834"/>
      <c r="Y14" s="834"/>
      <c r="Z14" s="834"/>
      <c r="AA14" s="834"/>
      <c r="AB14" s="834"/>
      <c r="AC14" s="834"/>
      <c r="AD14" s="834"/>
      <c r="AE14" s="834"/>
      <c r="AF14" s="834"/>
    </row>
    <row r="15" spans="1:32" ht="13.5">
      <c r="A15" s="834"/>
      <c r="B15" s="834"/>
      <c r="C15" s="834"/>
      <c r="D15" s="834"/>
      <c r="E15" s="834"/>
      <c r="F15" s="834"/>
      <c r="G15" s="834"/>
      <c r="H15" s="834"/>
      <c r="I15" s="834"/>
      <c r="J15" s="834"/>
      <c r="K15" s="834"/>
      <c r="L15" s="834"/>
      <c r="M15" s="834"/>
      <c r="N15" s="834"/>
      <c r="O15" s="834"/>
      <c r="P15" s="835"/>
      <c r="Q15" s="834"/>
      <c r="R15" s="834"/>
      <c r="S15" s="834"/>
      <c r="T15" s="834"/>
      <c r="U15" s="834"/>
      <c r="V15" s="834"/>
      <c r="W15" s="834"/>
      <c r="X15" s="834"/>
      <c r="Y15" s="834"/>
      <c r="Z15" s="834"/>
      <c r="AA15" s="834"/>
      <c r="AB15" s="834"/>
      <c r="AC15" s="834"/>
      <c r="AD15" s="834"/>
      <c r="AE15" s="834"/>
      <c r="AF15" s="834"/>
    </row>
  </sheetData>
  <sheetProtection/>
  <mergeCells count="13">
    <mergeCell ref="T4:V4"/>
    <mergeCell ref="N3:V3"/>
    <mergeCell ref="W3:Y4"/>
    <mergeCell ref="A3:A5"/>
    <mergeCell ref="B3:D4"/>
    <mergeCell ref="E3:G4"/>
    <mergeCell ref="H3:M3"/>
    <mergeCell ref="Z3:AB4"/>
    <mergeCell ref="AC3:AE4"/>
    <mergeCell ref="H4:J4"/>
    <mergeCell ref="K4:M4"/>
    <mergeCell ref="N4:P4"/>
    <mergeCell ref="Q4:S4"/>
  </mergeCells>
  <printOptions/>
  <pageMargins left="0.7874015748031497" right="0.7874015748031497" top="0.7874015748031497" bottom="0.984251968503937" header="0.4724409448818898" footer="0.4724409448818898"/>
  <pageSetup horizontalDpi="600" verticalDpi="600" orientation="portrait" paperSize="9" r:id="rId1"/>
  <rowBreaks count="1" manualBreakCount="1">
    <brk id="13" max="255" man="1"/>
  </rowBreaks>
  <colBreaks count="1" manualBreakCount="1">
    <brk id="16" max="12" man="1"/>
  </colBreaks>
</worksheet>
</file>

<file path=xl/worksheets/sheet15.xml><?xml version="1.0" encoding="utf-8"?>
<worksheet xmlns="http://schemas.openxmlformats.org/spreadsheetml/2006/main" xmlns:r="http://schemas.openxmlformats.org/officeDocument/2006/relationships">
  <sheetPr>
    <tabColor theme="7" tint="0.39998000860214233"/>
  </sheetPr>
  <dimension ref="A1:P15"/>
  <sheetViews>
    <sheetView view="pageBreakPreview" zoomScale="85" zoomScaleSheetLayoutView="85" zoomScalePageLayoutView="0" workbookViewId="0" topLeftCell="A1">
      <pane xSplit="2" ySplit="3" topLeftCell="C4" activePane="bottomRight" state="frozen"/>
      <selection pane="topLeft" activeCell="E24" sqref="E24:E25"/>
      <selection pane="topRight" activeCell="E24" sqref="E24:E25"/>
      <selection pane="bottomLeft" activeCell="E24" sqref="E24:E25"/>
      <selection pane="bottomRight" activeCell="E24" sqref="E24:E25"/>
    </sheetView>
  </sheetViews>
  <sheetFormatPr defaultColWidth="9.00390625" defaultRowHeight="13.5"/>
  <cols>
    <col min="1" max="1" width="4.00390625" style="882" customWidth="1"/>
    <col min="2" max="2" width="15.00390625" style="882" customWidth="1"/>
    <col min="3" max="14" width="11.125" style="882" customWidth="1"/>
    <col min="15" max="16384" width="9.00390625" style="882" customWidth="1"/>
  </cols>
  <sheetData>
    <row r="1" spans="1:15" ht="18.75" customHeight="1">
      <c r="A1" s="921" t="s">
        <v>615</v>
      </c>
      <c r="B1" s="883"/>
      <c r="C1" s="883"/>
      <c r="D1" s="883"/>
      <c r="E1" s="883"/>
      <c r="F1" s="883"/>
      <c r="G1" s="883"/>
      <c r="H1" s="883"/>
      <c r="I1" s="883"/>
      <c r="J1" s="883"/>
      <c r="K1" s="883"/>
      <c r="L1" s="883"/>
      <c r="M1" s="883"/>
      <c r="N1" s="883"/>
      <c r="O1" s="883"/>
    </row>
    <row r="2" spans="1:15" ht="13.5">
      <c r="A2" s="883"/>
      <c r="B2" s="883"/>
      <c r="C2" s="883"/>
      <c r="D2" s="883"/>
      <c r="E2" s="883"/>
      <c r="F2" s="883"/>
      <c r="G2" s="883"/>
      <c r="H2" s="883"/>
      <c r="I2" s="883"/>
      <c r="J2" s="883"/>
      <c r="K2" s="883"/>
      <c r="L2" s="883"/>
      <c r="M2" s="883"/>
      <c r="N2" s="920" t="s">
        <v>614</v>
      </c>
      <c r="O2" s="883"/>
    </row>
    <row r="3" spans="1:15" s="913" customFormat="1" ht="34.5" customHeight="1">
      <c r="A3" s="919" t="s">
        <v>557</v>
      </c>
      <c r="B3" s="918"/>
      <c r="C3" s="916" t="s">
        <v>613</v>
      </c>
      <c r="D3" s="916" t="s">
        <v>612</v>
      </c>
      <c r="E3" s="916" t="s">
        <v>611</v>
      </c>
      <c r="F3" s="916" t="s">
        <v>610</v>
      </c>
      <c r="G3" s="916" t="s">
        <v>609</v>
      </c>
      <c r="H3" s="915" t="s">
        <v>608</v>
      </c>
      <c r="I3" s="917" t="s">
        <v>607</v>
      </c>
      <c r="J3" s="916" t="s">
        <v>606</v>
      </c>
      <c r="K3" s="916" t="s">
        <v>605</v>
      </c>
      <c r="L3" s="916" t="s">
        <v>604</v>
      </c>
      <c r="M3" s="916" t="s">
        <v>603</v>
      </c>
      <c r="N3" s="915" t="s">
        <v>602</v>
      </c>
      <c r="O3" s="914"/>
    </row>
    <row r="4" spans="1:15" ht="34.5" customHeight="1">
      <c r="A4" s="912" t="s">
        <v>547</v>
      </c>
      <c r="B4" s="911"/>
      <c r="C4" s="902">
        <f>SUM(D4:N4)</f>
        <v>180</v>
      </c>
      <c r="D4" s="902">
        <v>0</v>
      </c>
      <c r="E4" s="902">
        <v>0</v>
      </c>
      <c r="F4" s="902">
        <v>0</v>
      </c>
      <c r="G4" s="902">
        <v>0</v>
      </c>
      <c r="H4" s="909">
        <v>7</v>
      </c>
      <c r="I4" s="910">
        <v>11</v>
      </c>
      <c r="J4" s="902">
        <v>10</v>
      </c>
      <c r="K4" s="902">
        <v>9</v>
      </c>
      <c r="L4" s="902">
        <v>20</v>
      </c>
      <c r="M4" s="902">
        <v>123</v>
      </c>
      <c r="N4" s="909">
        <f>SUM(N5:N10)</f>
        <v>0</v>
      </c>
      <c r="O4" s="883"/>
    </row>
    <row r="5" spans="1:15" ht="34.5" customHeight="1">
      <c r="A5" s="908" t="s">
        <v>601</v>
      </c>
      <c r="B5" s="907" t="s">
        <v>545</v>
      </c>
      <c r="C5" s="902">
        <f>SUM(D5:N5)</f>
        <v>65</v>
      </c>
      <c r="D5" s="899">
        <v>0</v>
      </c>
      <c r="E5" s="899">
        <v>0</v>
      </c>
      <c r="F5" s="899">
        <v>0</v>
      </c>
      <c r="G5" s="899">
        <v>0</v>
      </c>
      <c r="H5" s="898">
        <v>2</v>
      </c>
      <c r="I5" s="905">
        <v>4</v>
      </c>
      <c r="J5" s="904">
        <v>3</v>
      </c>
      <c r="K5" s="904">
        <v>6</v>
      </c>
      <c r="L5" s="904">
        <v>7</v>
      </c>
      <c r="M5" s="904">
        <v>43</v>
      </c>
      <c r="N5" s="898">
        <v>0</v>
      </c>
      <c r="O5" s="883"/>
    </row>
    <row r="6" spans="1:15" ht="34.5" customHeight="1">
      <c r="A6" s="908"/>
      <c r="B6" s="907" t="s">
        <v>544</v>
      </c>
      <c r="C6" s="902">
        <f>SUM(D6:N6)</f>
        <v>0</v>
      </c>
      <c r="D6" s="899">
        <v>0</v>
      </c>
      <c r="E6" s="899">
        <v>0</v>
      </c>
      <c r="F6" s="899">
        <v>0</v>
      </c>
      <c r="G6" s="899">
        <v>0</v>
      </c>
      <c r="H6" s="901">
        <v>0</v>
      </c>
      <c r="I6" s="900">
        <v>0</v>
      </c>
      <c r="J6" s="899">
        <v>0</v>
      </c>
      <c r="K6" s="899">
        <v>0</v>
      </c>
      <c r="L6" s="904">
        <v>0</v>
      </c>
      <c r="M6" s="904">
        <v>0</v>
      </c>
      <c r="N6" s="898">
        <v>0</v>
      </c>
      <c r="O6" s="883"/>
    </row>
    <row r="7" spans="1:15" ht="34.5" customHeight="1">
      <c r="A7" s="906" t="s">
        <v>543</v>
      </c>
      <c r="B7" s="903"/>
      <c r="C7" s="902">
        <f>SUM(D7:N7)</f>
        <v>60</v>
      </c>
      <c r="D7" s="899">
        <v>0</v>
      </c>
      <c r="E7" s="899">
        <v>0</v>
      </c>
      <c r="F7" s="899">
        <v>0</v>
      </c>
      <c r="G7" s="899">
        <v>0</v>
      </c>
      <c r="H7" s="898">
        <v>3</v>
      </c>
      <c r="I7" s="905">
        <v>5</v>
      </c>
      <c r="J7" s="904">
        <v>3</v>
      </c>
      <c r="K7" s="904">
        <v>1</v>
      </c>
      <c r="L7" s="904">
        <v>8</v>
      </c>
      <c r="M7" s="904">
        <v>40</v>
      </c>
      <c r="N7" s="898">
        <v>0</v>
      </c>
      <c r="O7" s="883"/>
    </row>
    <row r="8" spans="1:15" ht="34.5" customHeight="1">
      <c r="A8" s="903" t="s">
        <v>542</v>
      </c>
      <c r="B8" s="903"/>
      <c r="C8" s="902">
        <f>SUM(D8:N8)</f>
        <v>17</v>
      </c>
      <c r="D8" s="904">
        <v>0</v>
      </c>
      <c r="E8" s="899">
        <v>0</v>
      </c>
      <c r="F8" s="899">
        <v>0</v>
      </c>
      <c r="G8" s="904">
        <v>0</v>
      </c>
      <c r="H8" s="898">
        <v>1</v>
      </c>
      <c r="I8" s="905">
        <v>2</v>
      </c>
      <c r="J8" s="904">
        <v>3</v>
      </c>
      <c r="K8" s="904">
        <v>1</v>
      </c>
      <c r="L8" s="904">
        <v>1</v>
      </c>
      <c r="M8" s="904">
        <v>9</v>
      </c>
      <c r="N8" s="898">
        <v>0</v>
      </c>
      <c r="O8" s="883"/>
    </row>
    <row r="9" spans="1:15" ht="34.5" customHeight="1">
      <c r="A9" s="903" t="s">
        <v>541</v>
      </c>
      <c r="B9" s="903"/>
      <c r="C9" s="902">
        <f>SUM(D9:N9)</f>
        <v>38</v>
      </c>
      <c r="D9" s="899">
        <v>0</v>
      </c>
      <c r="E9" s="899">
        <v>0</v>
      </c>
      <c r="F9" s="899">
        <v>0</v>
      </c>
      <c r="G9" s="899">
        <v>0</v>
      </c>
      <c r="H9" s="898">
        <v>1</v>
      </c>
      <c r="I9" s="905">
        <v>0</v>
      </c>
      <c r="J9" s="904">
        <v>1</v>
      </c>
      <c r="K9" s="904">
        <v>1</v>
      </c>
      <c r="L9" s="904">
        <v>4</v>
      </c>
      <c r="M9" s="904">
        <v>31</v>
      </c>
      <c r="N9" s="898">
        <v>0</v>
      </c>
      <c r="O9" s="883"/>
    </row>
    <row r="10" spans="1:15" ht="34.5" customHeight="1">
      <c r="A10" s="903" t="s">
        <v>560</v>
      </c>
      <c r="B10" s="903"/>
      <c r="C10" s="902">
        <f>SUM(D10:N10)</f>
        <v>0</v>
      </c>
      <c r="D10" s="899">
        <v>0</v>
      </c>
      <c r="E10" s="899">
        <v>0</v>
      </c>
      <c r="F10" s="899">
        <v>0</v>
      </c>
      <c r="G10" s="899">
        <v>0</v>
      </c>
      <c r="H10" s="901">
        <v>0</v>
      </c>
      <c r="I10" s="900">
        <v>0</v>
      </c>
      <c r="J10" s="899">
        <v>0</v>
      </c>
      <c r="K10" s="899">
        <v>0</v>
      </c>
      <c r="L10" s="899">
        <v>0</v>
      </c>
      <c r="M10" s="899">
        <v>0</v>
      </c>
      <c r="N10" s="898">
        <v>0</v>
      </c>
      <c r="O10" s="883"/>
    </row>
    <row r="11" spans="1:16" ht="34.5" customHeight="1">
      <c r="A11" s="897" t="s">
        <v>600</v>
      </c>
      <c r="B11" s="896"/>
      <c r="C11" s="895">
        <f>SUM(D11:N11)</f>
        <v>69</v>
      </c>
      <c r="D11" s="894">
        <v>1</v>
      </c>
      <c r="E11" s="894">
        <v>0</v>
      </c>
      <c r="F11" s="894">
        <v>0</v>
      </c>
      <c r="G11" s="894">
        <v>0</v>
      </c>
      <c r="H11" s="893">
        <v>18</v>
      </c>
      <c r="I11" s="892">
        <v>16</v>
      </c>
      <c r="J11" s="891">
        <v>11</v>
      </c>
      <c r="K11" s="891">
        <v>7</v>
      </c>
      <c r="L11" s="891">
        <v>7</v>
      </c>
      <c r="M11" s="891">
        <v>9</v>
      </c>
      <c r="N11" s="890">
        <v>0</v>
      </c>
      <c r="O11" s="889"/>
      <c r="P11" s="888"/>
    </row>
    <row r="12" spans="1:15" ht="7.5" customHeight="1">
      <c r="A12" s="883"/>
      <c r="B12" s="883"/>
      <c r="C12" s="883"/>
      <c r="D12" s="883"/>
      <c r="E12" s="883"/>
      <c r="F12" s="883"/>
      <c r="G12" s="883"/>
      <c r="H12" s="883"/>
      <c r="I12" s="883"/>
      <c r="J12" s="883"/>
      <c r="K12" s="883"/>
      <c r="L12" s="883"/>
      <c r="M12" s="883"/>
      <c r="N12" s="883"/>
      <c r="O12" s="883"/>
    </row>
    <row r="13" spans="1:15" ht="13.5">
      <c r="A13" s="887" t="s">
        <v>599</v>
      </c>
      <c r="B13" s="883"/>
      <c r="C13" s="886"/>
      <c r="D13" s="886"/>
      <c r="E13" s="886"/>
      <c r="F13" s="886"/>
      <c r="G13" s="886"/>
      <c r="H13" s="886"/>
      <c r="I13" s="886"/>
      <c r="J13" s="886"/>
      <c r="K13" s="886"/>
      <c r="L13" s="886"/>
      <c r="M13" s="883"/>
      <c r="N13" s="883"/>
      <c r="O13" s="883"/>
    </row>
    <row r="14" spans="1:15" ht="13.5">
      <c r="A14" s="883"/>
      <c r="B14" s="883"/>
      <c r="C14" s="883"/>
      <c r="D14" s="883"/>
      <c r="E14" s="883"/>
      <c r="F14" s="883"/>
      <c r="G14" s="883"/>
      <c r="H14" s="883"/>
      <c r="I14" s="883"/>
      <c r="J14" s="883"/>
      <c r="K14" s="883"/>
      <c r="L14" s="885"/>
      <c r="M14" s="885"/>
      <c r="N14" s="884" t="s">
        <v>598</v>
      </c>
      <c r="O14" s="883"/>
    </row>
    <row r="15" spans="1:15" ht="13.5">
      <c r="A15" s="883"/>
      <c r="B15" s="883"/>
      <c r="C15" s="883"/>
      <c r="D15" s="883"/>
      <c r="E15" s="883"/>
      <c r="F15" s="883"/>
      <c r="G15" s="883"/>
      <c r="H15" s="883"/>
      <c r="I15" s="883"/>
      <c r="J15" s="883"/>
      <c r="K15" s="883"/>
      <c r="L15" s="883"/>
      <c r="M15" s="883"/>
      <c r="N15" s="883"/>
      <c r="O15" s="883"/>
    </row>
  </sheetData>
  <sheetProtection/>
  <mergeCells count="8">
    <mergeCell ref="A10:B10"/>
    <mergeCell ref="A11:B11"/>
    <mergeCell ref="A3:B3"/>
    <mergeCell ref="A4:B4"/>
    <mergeCell ref="A5:A6"/>
    <mergeCell ref="A7:B7"/>
    <mergeCell ref="A8:B8"/>
    <mergeCell ref="A9:B9"/>
  </mergeCells>
  <printOptions/>
  <pageMargins left="0.7874015748031497" right="0.7874015748031497" top="5.118110236220473" bottom="0.7874015748031497" header="0.4724409448818898" footer="0.4724409448818898"/>
  <pageSetup horizontalDpi="600" verticalDpi="600" orientation="portrait" paperSize="9" r:id="rId2"/>
  <colBreaks count="1" manualBreakCount="1">
    <brk id="8" max="13" man="1"/>
  </colBreaks>
  <drawing r:id="rId1"/>
</worksheet>
</file>

<file path=xl/worksheets/sheet16.xml><?xml version="1.0" encoding="utf-8"?>
<worksheet xmlns="http://schemas.openxmlformats.org/spreadsheetml/2006/main" xmlns:r="http://schemas.openxmlformats.org/officeDocument/2006/relationships">
  <sheetPr>
    <tabColor theme="7" tint="0.39998000860214233"/>
  </sheetPr>
  <dimension ref="A1:J12"/>
  <sheetViews>
    <sheetView view="pageBreakPreview" zoomScale="60" zoomScalePageLayoutView="0" workbookViewId="0" topLeftCell="A1">
      <selection activeCell="E24" sqref="E24:E25"/>
    </sheetView>
  </sheetViews>
  <sheetFormatPr defaultColWidth="9.00390625" defaultRowHeight="13.5"/>
  <cols>
    <col min="1" max="1" width="9.125" style="922" customWidth="1"/>
    <col min="2" max="10" width="8.625" style="922" customWidth="1"/>
    <col min="11" max="30" width="5.125" style="922" customWidth="1"/>
    <col min="31" max="16384" width="9.00390625" style="922" customWidth="1"/>
  </cols>
  <sheetData>
    <row r="1" spans="1:10" ht="18.75" customHeight="1">
      <c r="A1" s="958" t="s">
        <v>631</v>
      </c>
      <c r="B1" s="924"/>
      <c r="C1" s="924"/>
      <c r="D1" s="924"/>
      <c r="E1" s="924"/>
      <c r="F1" s="924"/>
      <c r="G1" s="924"/>
      <c r="H1" s="924"/>
      <c r="I1" s="924"/>
      <c r="J1" s="924"/>
    </row>
    <row r="2" spans="1:10" ht="13.5">
      <c r="A2" s="924"/>
      <c r="B2" s="924"/>
      <c r="C2" s="924"/>
      <c r="D2" s="924"/>
      <c r="E2" s="924"/>
      <c r="F2" s="924"/>
      <c r="G2" s="924"/>
      <c r="H2" s="924"/>
      <c r="I2" s="924"/>
      <c r="J2" s="957"/>
    </row>
    <row r="3" spans="1:10" ht="30" customHeight="1">
      <c r="A3" s="956" t="s">
        <v>630</v>
      </c>
      <c r="B3" s="955" t="s">
        <v>629</v>
      </c>
      <c r="C3" s="954" t="s">
        <v>594</v>
      </c>
      <c r="D3" s="954"/>
      <c r="E3" s="954" t="s">
        <v>628</v>
      </c>
      <c r="F3" s="954"/>
      <c r="G3" s="954"/>
      <c r="H3" s="953" t="s">
        <v>627</v>
      </c>
      <c r="I3" s="952" t="s">
        <v>626</v>
      </c>
      <c r="J3" s="951" t="s">
        <v>591</v>
      </c>
    </row>
    <row r="4" spans="1:10" ht="30" customHeight="1">
      <c r="A4" s="950"/>
      <c r="B4" s="949"/>
      <c r="C4" s="948" t="s">
        <v>625</v>
      </c>
      <c r="D4" s="948" t="s">
        <v>624</v>
      </c>
      <c r="E4" s="948" t="s">
        <v>623</v>
      </c>
      <c r="F4" s="948" t="s">
        <v>586</v>
      </c>
      <c r="G4" s="948" t="s">
        <v>585</v>
      </c>
      <c r="H4" s="947"/>
      <c r="I4" s="946"/>
      <c r="J4" s="945"/>
    </row>
    <row r="5" spans="1:10" ht="40.5" customHeight="1">
      <c r="A5" s="941" t="s">
        <v>622</v>
      </c>
      <c r="B5" s="944">
        <v>16</v>
      </c>
      <c r="C5" s="943">
        <v>0</v>
      </c>
      <c r="D5" s="943">
        <v>0</v>
      </c>
      <c r="E5" s="943">
        <v>6</v>
      </c>
      <c r="F5" s="943">
        <v>0</v>
      </c>
      <c r="G5" s="943">
        <v>0</v>
      </c>
      <c r="H5" s="943">
        <v>8</v>
      </c>
      <c r="I5" s="943">
        <v>2</v>
      </c>
      <c r="J5" s="942">
        <v>0</v>
      </c>
    </row>
    <row r="6" spans="1:10" ht="40.5" customHeight="1">
      <c r="A6" s="941" t="s">
        <v>621</v>
      </c>
      <c r="B6" s="940">
        <v>24</v>
      </c>
      <c r="C6" s="937">
        <v>5</v>
      </c>
      <c r="D6" s="937">
        <v>1</v>
      </c>
      <c r="E6" s="937">
        <v>3</v>
      </c>
      <c r="F6" s="937">
        <v>1</v>
      </c>
      <c r="G6" s="937">
        <v>0</v>
      </c>
      <c r="H6" s="937">
        <v>11</v>
      </c>
      <c r="I6" s="937">
        <v>3</v>
      </c>
      <c r="J6" s="936">
        <v>0</v>
      </c>
    </row>
    <row r="7" spans="1:10" ht="40.5" customHeight="1">
      <c r="A7" s="939" t="s">
        <v>620</v>
      </c>
      <c r="B7" s="938">
        <f>SUM(C7:J7)</f>
        <v>22</v>
      </c>
      <c r="C7" s="937">
        <v>1</v>
      </c>
      <c r="D7" s="937">
        <v>0</v>
      </c>
      <c r="E7" s="937">
        <v>2</v>
      </c>
      <c r="F7" s="937">
        <v>1</v>
      </c>
      <c r="G7" s="937">
        <v>0</v>
      </c>
      <c r="H7" s="937">
        <v>15</v>
      </c>
      <c r="I7" s="937">
        <v>3</v>
      </c>
      <c r="J7" s="936">
        <v>0</v>
      </c>
    </row>
    <row r="8" spans="1:10" ht="40.5" customHeight="1">
      <c r="A8" s="939" t="s">
        <v>619</v>
      </c>
      <c r="B8" s="938">
        <v>15</v>
      </c>
      <c r="C8" s="937">
        <v>2</v>
      </c>
      <c r="D8" s="937">
        <v>1</v>
      </c>
      <c r="E8" s="937">
        <v>3</v>
      </c>
      <c r="F8" s="937">
        <v>0</v>
      </c>
      <c r="G8" s="937">
        <v>0</v>
      </c>
      <c r="H8" s="937">
        <v>8</v>
      </c>
      <c r="I8" s="937">
        <v>1</v>
      </c>
      <c r="J8" s="936">
        <v>0</v>
      </c>
    </row>
    <row r="9" spans="1:10" ht="40.5" customHeight="1">
      <c r="A9" s="935" t="s">
        <v>618</v>
      </c>
      <c r="B9" s="934">
        <f>SUM(C9:J9)</f>
        <v>14</v>
      </c>
      <c r="C9" s="933">
        <v>3</v>
      </c>
      <c r="D9" s="933">
        <v>1</v>
      </c>
      <c r="E9" s="933">
        <v>1</v>
      </c>
      <c r="F9" s="933">
        <v>0</v>
      </c>
      <c r="G9" s="933">
        <v>0</v>
      </c>
      <c r="H9" s="933">
        <v>6</v>
      </c>
      <c r="I9" s="933">
        <v>3</v>
      </c>
      <c r="J9" s="932">
        <v>0</v>
      </c>
    </row>
    <row r="10" spans="1:10" ht="40.5" customHeight="1">
      <c r="A10" s="931" t="s">
        <v>617</v>
      </c>
      <c r="B10" s="930">
        <f>SUM(C10:J10)</f>
        <v>14</v>
      </c>
      <c r="C10" s="929">
        <v>1</v>
      </c>
      <c r="D10" s="929">
        <v>1</v>
      </c>
      <c r="E10" s="929">
        <v>3</v>
      </c>
      <c r="F10" s="929">
        <v>0</v>
      </c>
      <c r="G10" s="929">
        <v>0</v>
      </c>
      <c r="H10" s="929">
        <v>8</v>
      </c>
      <c r="I10" s="929">
        <v>1</v>
      </c>
      <c r="J10" s="928">
        <v>0</v>
      </c>
    </row>
    <row r="11" spans="1:10" ht="30" customHeight="1">
      <c r="A11" s="927" t="s">
        <v>616</v>
      </c>
      <c r="B11" s="926"/>
      <c r="C11" s="926"/>
      <c r="D11" s="926"/>
      <c r="E11" s="926"/>
      <c r="F11" s="926"/>
      <c r="G11" s="926"/>
      <c r="H11" s="926"/>
      <c r="I11" s="926"/>
      <c r="J11" s="926"/>
    </row>
    <row r="12" spans="1:10" ht="13.5">
      <c r="A12" s="925"/>
      <c r="B12" s="924"/>
      <c r="C12" s="924"/>
      <c r="D12" s="924"/>
      <c r="E12" s="924"/>
      <c r="F12" s="924"/>
      <c r="G12" s="924"/>
      <c r="H12" s="924"/>
      <c r="I12" s="924"/>
      <c r="J12" s="923" t="s">
        <v>241</v>
      </c>
    </row>
  </sheetData>
  <sheetProtection/>
  <mergeCells count="8">
    <mergeCell ref="J3:J4"/>
    <mergeCell ref="A11:J11"/>
    <mergeCell ref="A3:A4"/>
    <mergeCell ref="B3:B4"/>
    <mergeCell ref="C3:D3"/>
    <mergeCell ref="E3:G3"/>
    <mergeCell ref="H3:H4"/>
    <mergeCell ref="I3:I4"/>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7" tint="0.39998000860214233"/>
  </sheetPr>
  <dimension ref="A1:J11"/>
  <sheetViews>
    <sheetView view="pageBreakPreview" zoomScale="160" zoomScaleSheetLayoutView="160" zoomScalePageLayoutView="0" workbookViewId="0" topLeftCell="F1">
      <selection activeCell="E24" sqref="E24:E25"/>
    </sheetView>
  </sheetViews>
  <sheetFormatPr defaultColWidth="9.00390625" defaultRowHeight="13.5"/>
  <cols>
    <col min="1" max="1" width="9.125" style="922" customWidth="1"/>
    <col min="2" max="10" width="8.625" style="922" customWidth="1"/>
    <col min="11" max="11" width="5.125" style="922" customWidth="1"/>
    <col min="12" max="12" width="6.625" style="959" customWidth="1"/>
    <col min="13" max="13" width="6.75390625" style="959" customWidth="1"/>
    <col min="14" max="14" width="13.375" style="922" customWidth="1"/>
    <col min="15" max="29" width="5.125" style="922" customWidth="1"/>
    <col min="30" max="16384" width="9.00390625" style="922" customWidth="1"/>
  </cols>
  <sheetData>
    <row r="1" spans="1:10" ht="18.75" customHeight="1">
      <c r="A1" s="978" t="s">
        <v>638</v>
      </c>
      <c r="B1" s="924"/>
      <c r="C1" s="924"/>
      <c r="D1" s="924"/>
      <c r="E1" s="924"/>
      <c r="F1" s="924"/>
      <c r="G1" s="924"/>
      <c r="H1" s="924"/>
      <c r="I1" s="924"/>
      <c r="J1" s="924"/>
    </row>
    <row r="2" spans="1:10" ht="13.5">
      <c r="A2" s="924"/>
      <c r="B2" s="924"/>
      <c r="C2" s="924"/>
      <c r="D2" s="924"/>
      <c r="E2" s="924"/>
      <c r="F2" s="924"/>
      <c r="G2" s="924"/>
      <c r="H2" s="924"/>
      <c r="I2" s="924"/>
      <c r="J2" s="957" t="s">
        <v>409</v>
      </c>
    </row>
    <row r="3" spans="1:10" ht="24" customHeight="1">
      <c r="A3" s="977" t="s">
        <v>630</v>
      </c>
      <c r="B3" s="976" t="s">
        <v>629</v>
      </c>
      <c r="C3" s="975" t="s">
        <v>594</v>
      </c>
      <c r="D3" s="956"/>
      <c r="E3" s="975" t="s">
        <v>628</v>
      </c>
      <c r="F3" s="974"/>
      <c r="G3" s="956"/>
      <c r="H3" s="973" t="s">
        <v>637</v>
      </c>
      <c r="I3" s="972" t="s">
        <v>636</v>
      </c>
      <c r="J3" s="971" t="s">
        <v>591</v>
      </c>
    </row>
    <row r="4" spans="1:10" ht="24" customHeight="1">
      <c r="A4" s="970"/>
      <c r="B4" s="969"/>
      <c r="C4" s="968" t="s">
        <v>625</v>
      </c>
      <c r="D4" s="968" t="s">
        <v>624</v>
      </c>
      <c r="E4" s="968" t="s">
        <v>623</v>
      </c>
      <c r="F4" s="968" t="s">
        <v>586</v>
      </c>
      <c r="G4" s="968" t="s">
        <v>585</v>
      </c>
      <c r="H4" s="967"/>
      <c r="I4" s="966"/>
      <c r="J4" s="965"/>
    </row>
    <row r="5" spans="1:10" ht="40.5" customHeight="1">
      <c r="A5" s="939" t="s">
        <v>635</v>
      </c>
      <c r="B5" s="964">
        <f>SUM(C5:J5)</f>
        <v>293</v>
      </c>
      <c r="C5" s="933">
        <v>57</v>
      </c>
      <c r="D5" s="933">
        <v>19</v>
      </c>
      <c r="E5" s="933">
        <v>58</v>
      </c>
      <c r="F5" s="933">
        <v>2</v>
      </c>
      <c r="G5" s="933">
        <v>0</v>
      </c>
      <c r="H5" s="933">
        <v>144</v>
      </c>
      <c r="I5" s="933">
        <v>13</v>
      </c>
      <c r="J5" s="932">
        <v>0</v>
      </c>
    </row>
    <row r="6" spans="1:10" ht="40.5" customHeight="1">
      <c r="A6" s="939" t="s">
        <v>634</v>
      </c>
      <c r="B6" s="940">
        <f>SUM(C6:J6)</f>
        <v>286</v>
      </c>
      <c r="C6" s="937">
        <v>56</v>
      </c>
      <c r="D6" s="937">
        <v>19</v>
      </c>
      <c r="E6" s="937">
        <v>56</v>
      </c>
      <c r="F6" s="937">
        <v>1</v>
      </c>
      <c r="G6" s="937">
        <v>0</v>
      </c>
      <c r="H6" s="937">
        <v>141</v>
      </c>
      <c r="I6" s="937">
        <v>13</v>
      </c>
      <c r="J6" s="936">
        <v>0</v>
      </c>
    </row>
    <row r="7" spans="1:10" ht="40.5" customHeight="1">
      <c r="A7" s="931" t="s">
        <v>633</v>
      </c>
      <c r="B7" s="963">
        <f>SUM(C7:J7)</f>
        <v>286</v>
      </c>
      <c r="C7" s="962">
        <v>56</v>
      </c>
      <c r="D7" s="962">
        <v>19</v>
      </c>
      <c r="E7" s="962">
        <v>56</v>
      </c>
      <c r="F7" s="962">
        <v>1</v>
      </c>
      <c r="G7" s="962">
        <v>0</v>
      </c>
      <c r="H7" s="962">
        <v>141</v>
      </c>
      <c r="I7" s="962">
        <v>13</v>
      </c>
      <c r="J7" s="961">
        <v>0</v>
      </c>
    </row>
    <row r="8" spans="1:10" ht="34.5" customHeight="1">
      <c r="A8" s="960" t="s">
        <v>632</v>
      </c>
      <c r="B8" s="559"/>
      <c r="C8" s="559"/>
      <c r="D8" s="559"/>
      <c r="E8" s="559"/>
      <c r="F8" s="559"/>
      <c r="G8" s="559"/>
      <c r="H8" s="559"/>
      <c r="I8" s="559"/>
      <c r="J8" s="559"/>
    </row>
    <row r="9" spans="1:10" ht="13.5">
      <c r="A9" s="924"/>
      <c r="B9" s="924"/>
      <c r="C9" s="924"/>
      <c r="D9" s="924"/>
      <c r="E9" s="924"/>
      <c r="F9" s="924"/>
      <c r="G9" s="924"/>
      <c r="H9" s="924"/>
      <c r="I9" s="924"/>
      <c r="J9" s="923" t="s">
        <v>559</v>
      </c>
    </row>
    <row r="10" spans="1:10" ht="13.5">
      <c r="A10" s="924"/>
      <c r="B10" s="924"/>
      <c r="C10" s="924"/>
      <c r="D10" s="924"/>
      <c r="E10" s="924"/>
      <c r="F10" s="924"/>
      <c r="G10" s="924"/>
      <c r="H10" s="924"/>
      <c r="I10" s="924"/>
      <c r="J10" s="924"/>
    </row>
    <row r="11" spans="1:10" ht="13.5">
      <c r="A11" s="924"/>
      <c r="B11" s="924"/>
      <c r="C11" s="924"/>
      <c r="D11" s="924"/>
      <c r="E11" s="924"/>
      <c r="F11" s="924"/>
      <c r="G11" s="924"/>
      <c r="H11" s="924"/>
      <c r="I11" s="924"/>
      <c r="J11" s="924"/>
    </row>
  </sheetData>
  <sheetProtection/>
  <mergeCells count="8">
    <mergeCell ref="J3:J4"/>
    <mergeCell ref="A8:J8"/>
    <mergeCell ref="A3:A4"/>
    <mergeCell ref="B3:B4"/>
    <mergeCell ref="C3:D3"/>
    <mergeCell ref="E3:G3"/>
    <mergeCell ref="H3:H4"/>
    <mergeCell ref="I3:I4"/>
  </mergeCells>
  <printOptions horizontalCentered="1"/>
  <pageMargins left="0.7874015748031497" right="0.7874015748031497" top="5.905511811023622" bottom="0.5905511811023623" header="0.4724409448818898" footer="0.472440944881889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66CC"/>
  </sheetPr>
  <dimension ref="A1:K57"/>
  <sheetViews>
    <sheetView view="pageBreakPreview" zoomScale="55" zoomScaleSheetLayoutView="55" zoomScalePageLayoutView="0" workbookViewId="0" topLeftCell="A1">
      <selection activeCell="F20" sqref="F20"/>
    </sheetView>
  </sheetViews>
  <sheetFormatPr defaultColWidth="9.00390625" defaultRowHeight="13.5"/>
  <cols>
    <col min="1" max="1" width="1.75390625" style="18" customWidth="1"/>
    <col min="2" max="2" width="8.75390625" style="18" customWidth="1"/>
    <col min="3" max="3" width="0.875" style="18" customWidth="1"/>
    <col min="4" max="11" width="10.875" style="18" customWidth="1"/>
    <col min="12" max="16384" width="9.00390625" style="18" customWidth="1"/>
  </cols>
  <sheetData>
    <row r="1" spans="1:3" ht="18.75" customHeight="1">
      <c r="A1" s="2" t="s">
        <v>667</v>
      </c>
      <c r="B1" s="2"/>
      <c r="C1" s="2"/>
    </row>
    <row r="2" spans="1:3" ht="7.5" customHeight="1">
      <c r="A2" s="2"/>
      <c r="B2" s="2"/>
      <c r="C2" s="2"/>
    </row>
    <row r="3" spans="1:4" ht="18.75" customHeight="1">
      <c r="A3" s="95" t="s">
        <v>666</v>
      </c>
      <c r="B3" s="95"/>
      <c r="C3" s="95"/>
      <c r="D3" s="95"/>
    </row>
    <row r="4" ht="13.5" customHeight="1">
      <c r="K4" s="53" t="s">
        <v>409</v>
      </c>
    </row>
    <row r="5" spans="1:11" ht="19.5" customHeight="1">
      <c r="A5" s="1023" t="s">
        <v>440</v>
      </c>
      <c r="B5" s="1023"/>
      <c r="C5" s="1022"/>
      <c r="D5" s="1021" t="s">
        <v>665</v>
      </c>
      <c r="E5" s="378" t="s">
        <v>664</v>
      </c>
      <c r="F5" s="379"/>
      <c r="G5" s="379"/>
      <c r="H5" s="379"/>
      <c r="I5" s="379"/>
      <c r="J5" s="379"/>
      <c r="K5" s="379"/>
    </row>
    <row r="6" spans="1:11" ht="15" customHeight="1">
      <c r="A6" s="1018"/>
      <c r="B6" s="1018"/>
      <c r="C6" s="1017"/>
      <c r="D6" s="1016"/>
      <c r="E6" s="1006" t="s">
        <v>663</v>
      </c>
      <c r="F6" s="1020" t="s">
        <v>662</v>
      </c>
      <c r="G6" s="1020" t="s">
        <v>661</v>
      </c>
      <c r="H6" s="1020" t="s">
        <v>660</v>
      </c>
      <c r="I6" s="1006" t="s">
        <v>659</v>
      </c>
      <c r="J6" s="1005"/>
      <c r="K6" s="1019" t="s">
        <v>658</v>
      </c>
    </row>
    <row r="7" spans="1:11" ht="15" customHeight="1">
      <c r="A7" s="1018"/>
      <c r="B7" s="1018"/>
      <c r="C7" s="1017"/>
      <c r="D7" s="1016"/>
      <c r="E7" s="1015"/>
      <c r="F7" s="1014" t="s">
        <v>657</v>
      </c>
      <c r="G7" s="1014" t="s">
        <v>656</v>
      </c>
      <c r="H7" s="1014" t="s">
        <v>655</v>
      </c>
      <c r="I7" s="1014"/>
      <c r="J7" s="1013" t="s">
        <v>654</v>
      </c>
      <c r="K7" s="1012"/>
    </row>
    <row r="8" spans="1:11" ht="15" customHeight="1">
      <c r="A8" s="1011"/>
      <c r="B8" s="1011"/>
      <c r="C8" s="1010"/>
      <c r="D8" s="448"/>
      <c r="E8" s="1009" t="s">
        <v>653</v>
      </c>
      <c r="F8" s="1009" t="s">
        <v>652</v>
      </c>
      <c r="G8" s="1009" t="s">
        <v>651</v>
      </c>
      <c r="H8" s="1009" t="s">
        <v>650</v>
      </c>
      <c r="I8" s="1009" t="s">
        <v>649</v>
      </c>
      <c r="J8" s="1008"/>
      <c r="K8" s="1007"/>
    </row>
    <row r="9" spans="1:11" ht="8.25" customHeight="1">
      <c r="A9" s="276"/>
      <c r="B9" s="276"/>
      <c r="C9" s="276"/>
      <c r="D9" s="1006"/>
      <c r="E9" s="1006"/>
      <c r="F9" s="1006"/>
      <c r="G9" s="1006"/>
      <c r="H9" s="1006"/>
      <c r="I9" s="1006"/>
      <c r="J9" s="1005"/>
      <c r="K9" s="1005"/>
    </row>
    <row r="10" spans="1:11" ht="15" customHeight="1">
      <c r="A10" s="1004" t="s">
        <v>613</v>
      </c>
      <c r="B10" s="1004"/>
      <c r="C10" s="997"/>
      <c r="D10" s="996">
        <v>14975</v>
      </c>
      <c r="E10" s="996">
        <v>14050</v>
      </c>
      <c r="F10" s="996">
        <v>683</v>
      </c>
      <c r="G10" s="996">
        <v>159</v>
      </c>
      <c r="H10" s="996">
        <v>42</v>
      </c>
      <c r="I10" s="996">
        <v>13</v>
      </c>
      <c r="J10" s="996">
        <v>28</v>
      </c>
      <c r="K10" s="1003">
        <v>0</v>
      </c>
    </row>
    <row r="11" spans="1:11" ht="15" customHeight="1">
      <c r="A11" s="988"/>
      <c r="B11" s="987" t="s">
        <v>645</v>
      </c>
      <c r="C11" s="987"/>
      <c r="D11" s="986">
        <v>2052</v>
      </c>
      <c r="E11" s="986">
        <v>1908</v>
      </c>
      <c r="F11" s="986">
        <v>110</v>
      </c>
      <c r="G11" s="986">
        <v>25</v>
      </c>
      <c r="H11" s="986">
        <v>4</v>
      </c>
      <c r="I11" s="986">
        <v>1</v>
      </c>
      <c r="J11" s="1001">
        <v>4</v>
      </c>
      <c r="K11" s="1001">
        <v>0</v>
      </c>
    </row>
    <row r="12" spans="1:11" ht="15" customHeight="1">
      <c r="A12" s="988"/>
      <c r="B12" s="987" t="s">
        <v>478</v>
      </c>
      <c r="C12" s="987"/>
      <c r="D12" s="986">
        <v>2005</v>
      </c>
      <c r="E12" s="986">
        <v>1902</v>
      </c>
      <c r="F12" s="986">
        <v>74</v>
      </c>
      <c r="G12" s="986">
        <v>17</v>
      </c>
      <c r="H12" s="986">
        <v>6</v>
      </c>
      <c r="I12" s="986">
        <v>2</v>
      </c>
      <c r="J12" s="1001">
        <v>4</v>
      </c>
      <c r="K12" s="1001">
        <v>0</v>
      </c>
    </row>
    <row r="13" spans="1:11" ht="15" customHeight="1">
      <c r="A13" s="988"/>
      <c r="B13" s="987" t="s">
        <v>477</v>
      </c>
      <c r="C13" s="987"/>
      <c r="D13" s="986">
        <v>2099</v>
      </c>
      <c r="E13" s="986">
        <v>1983</v>
      </c>
      <c r="F13" s="986">
        <v>81</v>
      </c>
      <c r="G13" s="986">
        <v>22</v>
      </c>
      <c r="H13" s="986">
        <v>7</v>
      </c>
      <c r="I13" s="986">
        <v>3</v>
      </c>
      <c r="J13" s="1001">
        <v>3</v>
      </c>
      <c r="K13" s="1001">
        <v>0</v>
      </c>
    </row>
    <row r="14" spans="1:11" ht="15" customHeight="1">
      <c r="A14" s="988"/>
      <c r="B14" s="987" t="s">
        <v>644</v>
      </c>
      <c r="C14" s="987"/>
      <c r="D14" s="986">
        <v>1971</v>
      </c>
      <c r="E14" s="986">
        <v>1845</v>
      </c>
      <c r="F14" s="986">
        <v>86</v>
      </c>
      <c r="G14" s="986">
        <v>22</v>
      </c>
      <c r="H14" s="986">
        <v>11</v>
      </c>
      <c r="I14" s="986">
        <v>1</v>
      </c>
      <c r="J14" s="1001">
        <v>6</v>
      </c>
      <c r="K14" s="1001">
        <v>0</v>
      </c>
    </row>
    <row r="15" spans="1:11" ht="15" customHeight="1">
      <c r="A15" s="1002"/>
      <c r="B15" s="987" t="s">
        <v>643</v>
      </c>
      <c r="C15" s="987"/>
      <c r="D15" s="986">
        <v>807</v>
      </c>
      <c r="E15" s="986">
        <v>756</v>
      </c>
      <c r="F15" s="986">
        <v>37</v>
      </c>
      <c r="G15" s="986">
        <v>9</v>
      </c>
      <c r="H15" s="986">
        <v>5</v>
      </c>
      <c r="I15" s="986">
        <v>0</v>
      </c>
      <c r="J15" s="1001">
        <v>0</v>
      </c>
      <c r="K15" s="1001">
        <v>0</v>
      </c>
    </row>
    <row r="16" spans="1:11" ht="15" customHeight="1">
      <c r="A16" s="988"/>
      <c r="B16" s="987" t="s">
        <v>642</v>
      </c>
      <c r="C16" s="987"/>
      <c r="D16" s="986">
        <v>1946</v>
      </c>
      <c r="E16" s="986">
        <v>1864</v>
      </c>
      <c r="F16" s="986">
        <v>55</v>
      </c>
      <c r="G16" s="986">
        <v>21</v>
      </c>
      <c r="H16" s="986">
        <v>1</v>
      </c>
      <c r="I16" s="986">
        <v>0</v>
      </c>
      <c r="J16" s="1001">
        <v>5</v>
      </c>
      <c r="K16" s="1001">
        <v>0</v>
      </c>
    </row>
    <row r="17" spans="1:11" ht="15" customHeight="1">
      <c r="A17" s="988"/>
      <c r="B17" s="987" t="s">
        <v>641</v>
      </c>
      <c r="C17" s="987"/>
      <c r="D17" s="986">
        <v>691</v>
      </c>
      <c r="E17" s="986">
        <v>662</v>
      </c>
      <c r="F17" s="986">
        <v>16</v>
      </c>
      <c r="G17" s="986">
        <v>11</v>
      </c>
      <c r="H17" s="986">
        <v>2</v>
      </c>
      <c r="I17" s="986">
        <v>0</v>
      </c>
      <c r="J17" s="1001">
        <v>0</v>
      </c>
      <c r="K17" s="1001">
        <v>0</v>
      </c>
    </row>
    <row r="18" spans="1:11" ht="15" customHeight="1">
      <c r="A18" s="988"/>
      <c r="B18" s="987" t="s">
        <v>472</v>
      </c>
      <c r="C18" s="987"/>
      <c r="D18" s="986">
        <v>746</v>
      </c>
      <c r="E18" s="986">
        <v>674</v>
      </c>
      <c r="F18" s="986">
        <v>59</v>
      </c>
      <c r="G18" s="986">
        <v>5</v>
      </c>
      <c r="H18" s="986">
        <v>3</v>
      </c>
      <c r="I18" s="986">
        <v>2</v>
      </c>
      <c r="J18" s="1001">
        <v>3</v>
      </c>
      <c r="K18" s="1001">
        <v>0</v>
      </c>
    </row>
    <row r="19" spans="1:11" ht="15" customHeight="1">
      <c r="A19" s="988"/>
      <c r="B19" s="987" t="s">
        <v>471</v>
      </c>
      <c r="C19" s="987"/>
      <c r="D19" s="986">
        <v>1731</v>
      </c>
      <c r="E19" s="986">
        <v>1589</v>
      </c>
      <c r="F19" s="986">
        <v>118</v>
      </c>
      <c r="G19" s="986">
        <v>16</v>
      </c>
      <c r="H19" s="986">
        <v>2</v>
      </c>
      <c r="I19" s="986">
        <v>4</v>
      </c>
      <c r="J19" s="1001">
        <v>2</v>
      </c>
      <c r="K19" s="1001">
        <v>0</v>
      </c>
    </row>
    <row r="20" spans="1:11" ht="22.5" customHeight="1">
      <c r="A20" s="988"/>
      <c r="B20" s="987" t="s">
        <v>640</v>
      </c>
      <c r="C20" s="987"/>
      <c r="D20" s="986">
        <v>927</v>
      </c>
      <c r="E20" s="986">
        <v>867</v>
      </c>
      <c r="F20" s="986">
        <v>47</v>
      </c>
      <c r="G20" s="986">
        <v>11</v>
      </c>
      <c r="H20" s="986">
        <v>1</v>
      </c>
      <c r="I20" s="986">
        <v>0</v>
      </c>
      <c r="J20" s="1001">
        <v>1</v>
      </c>
      <c r="K20" s="1001">
        <v>0</v>
      </c>
    </row>
    <row r="21" spans="1:11" s="68" customFormat="1" ht="15" customHeight="1">
      <c r="A21" s="999" t="s">
        <v>648</v>
      </c>
      <c r="B21" s="999"/>
      <c r="C21" s="1000"/>
      <c r="D21" s="991">
        <v>7779</v>
      </c>
      <c r="E21" s="991">
        <v>7380</v>
      </c>
      <c r="F21" s="991">
        <v>291</v>
      </c>
      <c r="G21" s="991">
        <v>68</v>
      </c>
      <c r="H21" s="991">
        <v>18</v>
      </c>
      <c r="I21" s="991">
        <v>8</v>
      </c>
      <c r="J21" s="991">
        <v>14</v>
      </c>
      <c r="K21" s="990">
        <v>0</v>
      </c>
    </row>
    <row r="22" spans="1:11" ht="15" customHeight="1">
      <c r="A22" s="988"/>
      <c r="B22" s="987" t="s">
        <v>645</v>
      </c>
      <c r="C22" s="987"/>
      <c r="D22" s="986">
        <v>1255</v>
      </c>
      <c r="E22" s="985">
        <v>1172</v>
      </c>
      <c r="F22" s="985">
        <v>60</v>
      </c>
      <c r="G22" s="985">
        <v>17</v>
      </c>
      <c r="H22" s="985">
        <v>2</v>
      </c>
      <c r="I22" s="985">
        <v>1</v>
      </c>
      <c r="J22" s="984">
        <v>3</v>
      </c>
      <c r="K22" s="984">
        <v>0</v>
      </c>
    </row>
    <row r="23" spans="1:11" ht="15" customHeight="1">
      <c r="A23" s="988"/>
      <c r="B23" s="987" t="s">
        <v>478</v>
      </c>
      <c r="C23" s="987"/>
      <c r="D23" s="986">
        <v>924</v>
      </c>
      <c r="E23" s="985">
        <v>875</v>
      </c>
      <c r="F23" s="985">
        <v>32</v>
      </c>
      <c r="G23" s="985">
        <v>7</v>
      </c>
      <c r="H23" s="985">
        <v>4</v>
      </c>
      <c r="I23" s="985">
        <v>2</v>
      </c>
      <c r="J23" s="984">
        <v>4</v>
      </c>
      <c r="K23" s="984">
        <v>0</v>
      </c>
    </row>
    <row r="24" spans="1:11" ht="15" customHeight="1">
      <c r="A24" s="988"/>
      <c r="B24" s="987" t="s">
        <v>477</v>
      </c>
      <c r="C24" s="987"/>
      <c r="D24" s="986">
        <v>1100</v>
      </c>
      <c r="E24" s="985">
        <v>1054</v>
      </c>
      <c r="F24" s="985">
        <v>33</v>
      </c>
      <c r="G24" s="985">
        <v>6</v>
      </c>
      <c r="H24" s="985">
        <v>3</v>
      </c>
      <c r="I24" s="985">
        <v>2</v>
      </c>
      <c r="J24" s="984">
        <v>2</v>
      </c>
      <c r="K24" s="984">
        <v>0</v>
      </c>
    </row>
    <row r="25" spans="1:11" ht="15" customHeight="1">
      <c r="A25" s="988"/>
      <c r="B25" s="987" t="s">
        <v>644</v>
      </c>
      <c r="C25" s="987"/>
      <c r="D25" s="986">
        <v>1090</v>
      </c>
      <c r="E25" s="985">
        <v>1046</v>
      </c>
      <c r="F25" s="985">
        <v>32</v>
      </c>
      <c r="G25" s="985">
        <v>9</v>
      </c>
      <c r="H25" s="985">
        <v>3</v>
      </c>
      <c r="I25" s="985">
        <v>0</v>
      </c>
      <c r="J25" s="984">
        <v>0</v>
      </c>
      <c r="K25" s="984">
        <v>0</v>
      </c>
    </row>
    <row r="26" spans="1:11" ht="15" customHeight="1">
      <c r="A26" s="989"/>
      <c r="B26" s="987" t="s">
        <v>643</v>
      </c>
      <c r="C26" s="987"/>
      <c r="D26" s="986">
        <v>398</v>
      </c>
      <c r="E26" s="985">
        <v>374</v>
      </c>
      <c r="F26" s="985">
        <v>17</v>
      </c>
      <c r="G26" s="985">
        <v>5</v>
      </c>
      <c r="H26" s="985">
        <v>2</v>
      </c>
      <c r="I26" s="985">
        <v>0</v>
      </c>
      <c r="J26" s="984">
        <v>0</v>
      </c>
      <c r="K26" s="984">
        <v>0</v>
      </c>
    </row>
    <row r="27" spans="1:11" ht="15" customHeight="1">
      <c r="A27" s="988"/>
      <c r="B27" s="987" t="s">
        <v>642</v>
      </c>
      <c r="C27" s="987"/>
      <c r="D27" s="986">
        <v>1087</v>
      </c>
      <c r="E27" s="985">
        <v>1053</v>
      </c>
      <c r="F27" s="985">
        <v>25</v>
      </c>
      <c r="G27" s="985">
        <v>7</v>
      </c>
      <c r="H27" s="985">
        <v>0</v>
      </c>
      <c r="I27" s="985">
        <v>0</v>
      </c>
      <c r="J27" s="984">
        <v>2</v>
      </c>
      <c r="K27" s="984">
        <v>0</v>
      </c>
    </row>
    <row r="28" spans="1:11" ht="15" customHeight="1">
      <c r="A28" s="988"/>
      <c r="B28" s="987" t="s">
        <v>641</v>
      </c>
      <c r="C28" s="987"/>
      <c r="D28" s="986">
        <v>262</v>
      </c>
      <c r="E28" s="985">
        <v>254</v>
      </c>
      <c r="F28" s="985">
        <v>4</v>
      </c>
      <c r="G28" s="985">
        <v>3</v>
      </c>
      <c r="H28" s="985">
        <v>1</v>
      </c>
      <c r="I28" s="985">
        <v>0</v>
      </c>
      <c r="J28" s="984">
        <v>0</v>
      </c>
      <c r="K28" s="984">
        <v>0</v>
      </c>
    </row>
    <row r="29" spans="1:11" ht="15" customHeight="1">
      <c r="A29" s="988"/>
      <c r="B29" s="987" t="s">
        <v>472</v>
      </c>
      <c r="C29" s="987"/>
      <c r="D29" s="986">
        <v>337</v>
      </c>
      <c r="E29" s="985">
        <v>307</v>
      </c>
      <c r="F29" s="985">
        <v>20</v>
      </c>
      <c r="G29" s="985">
        <v>3</v>
      </c>
      <c r="H29" s="985">
        <v>2</v>
      </c>
      <c r="I29" s="985">
        <v>2</v>
      </c>
      <c r="J29" s="984">
        <v>3</v>
      </c>
      <c r="K29" s="984">
        <v>0</v>
      </c>
    </row>
    <row r="30" spans="1:11" ht="15" customHeight="1">
      <c r="A30" s="988"/>
      <c r="B30" s="987" t="s">
        <v>471</v>
      </c>
      <c r="C30" s="987"/>
      <c r="D30" s="986">
        <v>916</v>
      </c>
      <c r="E30" s="985">
        <v>851</v>
      </c>
      <c r="F30" s="985">
        <v>56</v>
      </c>
      <c r="G30" s="985">
        <v>7</v>
      </c>
      <c r="H30" s="985">
        <v>1</v>
      </c>
      <c r="I30" s="985">
        <v>1</v>
      </c>
      <c r="J30" s="984">
        <v>0</v>
      </c>
      <c r="K30" s="984">
        <v>0</v>
      </c>
    </row>
    <row r="31" spans="1:11" ht="22.5" customHeight="1">
      <c r="A31" s="988"/>
      <c r="B31" s="987" t="s">
        <v>640</v>
      </c>
      <c r="C31" s="987"/>
      <c r="D31" s="986">
        <v>410</v>
      </c>
      <c r="E31" s="985">
        <v>394</v>
      </c>
      <c r="F31" s="985">
        <v>12</v>
      </c>
      <c r="G31" s="985">
        <v>4</v>
      </c>
      <c r="H31" s="985">
        <v>0</v>
      </c>
      <c r="I31" s="985">
        <v>0</v>
      </c>
      <c r="J31" s="984">
        <v>0</v>
      </c>
      <c r="K31" s="984">
        <v>0</v>
      </c>
    </row>
    <row r="32" spans="1:11" ht="15" customHeight="1">
      <c r="A32" s="999" t="s">
        <v>647</v>
      </c>
      <c r="B32" s="999"/>
      <c r="C32" s="992"/>
      <c r="D32" s="991">
        <v>7196</v>
      </c>
      <c r="E32" s="991">
        <v>6670</v>
      </c>
      <c r="F32" s="991">
        <v>392</v>
      </c>
      <c r="G32" s="991">
        <v>91</v>
      </c>
      <c r="H32" s="991">
        <v>24</v>
      </c>
      <c r="I32" s="991">
        <v>5</v>
      </c>
      <c r="J32" s="991">
        <v>14</v>
      </c>
      <c r="K32" s="990">
        <v>0</v>
      </c>
    </row>
    <row r="33" spans="1:11" ht="15" customHeight="1">
      <c r="A33" s="988"/>
      <c r="B33" s="987" t="s">
        <v>645</v>
      </c>
      <c r="C33" s="987"/>
      <c r="D33" s="986">
        <v>797</v>
      </c>
      <c r="E33" s="985">
        <v>736</v>
      </c>
      <c r="F33" s="985">
        <v>50</v>
      </c>
      <c r="G33" s="985">
        <v>8</v>
      </c>
      <c r="H33" s="985">
        <v>2</v>
      </c>
      <c r="I33" s="985">
        <v>0</v>
      </c>
      <c r="J33" s="984">
        <v>1</v>
      </c>
      <c r="K33" s="984">
        <v>0</v>
      </c>
    </row>
    <row r="34" spans="1:11" ht="15" customHeight="1">
      <c r="A34" s="988"/>
      <c r="B34" s="987" t="s">
        <v>478</v>
      </c>
      <c r="C34" s="987"/>
      <c r="D34" s="986">
        <v>1081</v>
      </c>
      <c r="E34" s="985">
        <v>1027</v>
      </c>
      <c r="F34" s="985">
        <v>42</v>
      </c>
      <c r="G34" s="985">
        <v>10</v>
      </c>
      <c r="H34" s="985">
        <v>2</v>
      </c>
      <c r="I34" s="985">
        <v>0</v>
      </c>
      <c r="J34" s="984">
        <v>0</v>
      </c>
      <c r="K34" s="984">
        <v>0</v>
      </c>
    </row>
    <row r="35" spans="1:11" ht="15" customHeight="1">
      <c r="A35" s="988"/>
      <c r="B35" s="987" t="s">
        <v>477</v>
      </c>
      <c r="C35" s="987"/>
      <c r="D35" s="986">
        <v>999</v>
      </c>
      <c r="E35" s="985">
        <v>929</v>
      </c>
      <c r="F35" s="985">
        <v>48</v>
      </c>
      <c r="G35" s="985">
        <v>16</v>
      </c>
      <c r="H35" s="985">
        <v>4</v>
      </c>
      <c r="I35" s="985">
        <v>1</v>
      </c>
      <c r="J35" s="984">
        <v>1</v>
      </c>
      <c r="K35" s="984">
        <v>0</v>
      </c>
    </row>
    <row r="36" spans="1:11" ht="15" customHeight="1">
      <c r="A36" s="988"/>
      <c r="B36" s="987" t="s">
        <v>644</v>
      </c>
      <c r="C36" s="987"/>
      <c r="D36" s="986">
        <v>881</v>
      </c>
      <c r="E36" s="985">
        <v>799</v>
      </c>
      <c r="F36" s="985">
        <v>54</v>
      </c>
      <c r="G36" s="985">
        <v>13</v>
      </c>
      <c r="H36" s="985">
        <v>8</v>
      </c>
      <c r="I36" s="985">
        <v>1</v>
      </c>
      <c r="J36" s="984">
        <v>6</v>
      </c>
      <c r="K36" s="984">
        <v>0</v>
      </c>
    </row>
    <row r="37" spans="1:11" ht="15" customHeight="1">
      <c r="A37" s="989"/>
      <c r="B37" s="987" t="s">
        <v>643</v>
      </c>
      <c r="C37" s="987"/>
      <c r="D37" s="986">
        <v>409</v>
      </c>
      <c r="E37" s="985">
        <v>382</v>
      </c>
      <c r="F37" s="985">
        <v>20</v>
      </c>
      <c r="G37" s="985">
        <v>4</v>
      </c>
      <c r="H37" s="985">
        <v>3</v>
      </c>
      <c r="I37" s="985">
        <v>0</v>
      </c>
      <c r="J37" s="984">
        <v>0</v>
      </c>
      <c r="K37" s="984">
        <v>0</v>
      </c>
    </row>
    <row r="38" spans="1:11" ht="15" customHeight="1">
      <c r="A38" s="988"/>
      <c r="B38" s="987" t="s">
        <v>642</v>
      </c>
      <c r="C38" s="987"/>
      <c r="D38" s="986">
        <v>859</v>
      </c>
      <c r="E38" s="985">
        <v>811</v>
      </c>
      <c r="F38" s="985">
        <v>30</v>
      </c>
      <c r="G38" s="985">
        <v>14</v>
      </c>
      <c r="H38" s="985">
        <v>1</v>
      </c>
      <c r="I38" s="985">
        <v>0</v>
      </c>
      <c r="J38" s="984">
        <v>3</v>
      </c>
      <c r="K38" s="984">
        <v>0</v>
      </c>
    </row>
    <row r="39" spans="1:11" ht="15" customHeight="1">
      <c r="A39" s="988"/>
      <c r="B39" s="987" t="s">
        <v>641</v>
      </c>
      <c r="C39" s="987"/>
      <c r="D39" s="986">
        <v>429</v>
      </c>
      <c r="E39" s="985">
        <v>408</v>
      </c>
      <c r="F39" s="985">
        <v>12</v>
      </c>
      <c r="G39" s="985">
        <v>8</v>
      </c>
      <c r="H39" s="985">
        <v>1</v>
      </c>
      <c r="I39" s="985">
        <v>0</v>
      </c>
      <c r="J39" s="984">
        <v>0</v>
      </c>
      <c r="K39" s="984">
        <v>0</v>
      </c>
    </row>
    <row r="40" spans="1:11" ht="15" customHeight="1">
      <c r="A40" s="988"/>
      <c r="B40" s="987" t="s">
        <v>472</v>
      </c>
      <c r="C40" s="987"/>
      <c r="D40" s="986">
        <v>409</v>
      </c>
      <c r="E40" s="985">
        <v>367</v>
      </c>
      <c r="F40" s="985">
        <v>39</v>
      </c>
      <c r="G40" s="985">
        <v>2</v>
      </c>
      <c r="H40" s="985">
        <v>1</v>
      </c>
      <c r="I40" s="985">
        <v>0</v>
      </c>
      <c r="J40" s="984">
        <v>0</v>
      </c>
      <c r="K40" s="984">
        <v>0</v>
      </c>
    </row>
    <row r="41" spans="1:11" ht="15" customHeight="1">
      <c r="A41" s="988"/>
      <c r="B41" s="987" t="s">
        <v>471</v>
      </c>
      <c r="C41" s="987"/>
      <c r="D41" s="986">
        <v>815</v>
      </c>
      <c r="E41" s="985">
        <v>738</v>
      </c>
      <c r="F41" s="985">
        <v>62</v>
      </c>
      <c r="G41" s="985">
        <v>9</v>
      </c>
      <c r="H41" s="985">
        <v>1</v>
      </c>
      <c r="I41" s="985">
        <v>3</v>
      </c>
      <c r="J41" s="984">
        <v>2</v>
      </c>
      <c r="K41" s="984">
        <v>0</v>
      </c>
    </row>
    <row r="42" spans="1:11" ht="22.5" customHeight="1">
      <c r="A42" s="998"/>
      <c r="B42" s="997" t="s">
        <v>640</v>
      </c>
      <c r="C42" s="997"/>
      <c r="D42" s="996">
        <v>517</v>
      </c>
      <c r="E42" s="995">
        <v>473</v>
      </c>
      <c r="F42" s="995">
        <v>35</v>
      </c>
      <c r="G42" s="995">
        <v>7</v>
      </c>
      <c r="H42" s="995">
        <v>1</v>
      </c>
      <c r="I42" s="995">
        <v>0</v>
      </c>
      <c r="J42" s="994">
        <v>1</v>
      </c>
      <c r="K42" s="994">
        <v>0</v>
      </c>
    </row>
    <row r="43" spans="1:11" ht="15" customHeight="1">
      <c r="A43" s="993" t="s">
        <v>646</v>
      </c>
      <c r="B43" s="993"/>
      <c r="C43" s="992"/>
      <c r="D43" s="991">
        <v>0</v>
      </c>
      <c r="E43" s="991">
        <v>0</v>
      </c>
      <c r="F43" s="991">
        <v>0</v>
      </c>
      <c r="G43" s="991">
        <v>0</v>
      </c>
      <c r="H43" s="991">
        <v>0</v>
      </c>
      <c r="I43" s="991">
        <v>0</v>
      </c>
      <c r="J43" s="991">
        <v>0</v>
      </c>
      <c r="K43" s="990">
        <v>0</v>
      </c>
    </row>
    <row r="44" spans="1:11" ht="15" customHeight="1">
      <c r="A44" s="988"/>
      <c r="B44" s="987" t="s">
        <v>645</v>
      </c>
      <c r="C44" s="987"/>
      <c r="D44" s="986">
        <v>0</v>
      </c>
      <c r="E44" s="985">
        <v>0</v>
      </c>
      <c r="F44" s="985">
        <v>0</v>
      </c>
      <c r="G44" s="985">
        <v>0</v>
      </c>
      <c r="H44" s="985">
        <v>0</v>
      </c>
      <c r="I44" s="985">
        <v>0</v>
      </c>
      <c r="J44" s="984">
        <v>0</v>
      </c>
      <c r="K44" s="984">
        <v>0</v>
      </c>
    </row>
    <row r="45" spans="1:11" ht="15" customHeight="1">
      <c r="A45" s="988"/>
      <c r="B45" s="987" t="s">
        <v>478</v>
      </c>
      <c r="C45" s="987"/>
      <c r="D45" s="986">
        <v>0</v>
      </c>
      <c r="E45" s="985">
        <v>0</v>
      </c>
      <c r="F45" s="985">
        <v>0</v>
      </c>
      <c r="G45" s="985">
        <v>0</v>
      </c>
      <c r="H45" s="985">
        <v>0</v>
      </c>
      <c r="I45" s="985">
        <v>0</v>
      </c>
      <c r="J45" s="984">
        <v>0</v>
      </c>
      <c r="K45" s="984">
        <v>0</v>
      </c>
    </row>
    <row r="46" spans="1:11" ht="15" customHeight="1">
      <c r="A46" s="988"/>
      <c r="B46" s="987" t="s">
        <v>477</v>
      </c>
      <c r="C46" s="987"/>
      <c r="D46" s="986">
        <v>0</v>
      </c>
      <c r="E46" s="985">
        <v>0</v>
      </c>
      <c r="F46" s="985">
        <v>0</v>
      </c>
      <c r="G46" s="985">
        <v>0</v>
      </c>
      <c r="H46" s="985">
        <v>0</v>
      </c>
      <c r="I46" s="985">
        <v>0</v>
      </c>
      <c r="J46" s="984">
        <v>0</v>
      </c>
      <c r="K46" s="984">
        <v>0</v>
      </c>
    </row>
    <row r="47" spans="1:11" ht="15" customHeight="1">
      <c r="A47" s="988"/>
      <c r="B47" s="987" t="s">
        <v>644</v>
      </c>
      <c r="C47" s="987"/>
      <c r="D47" s="986">
        <v>0</v>
      </c>
      <c r="E47" s="985">
        <v>0</v>
      </c>
      <c r="F47" s="985">
        <v>0</v>
      </c>
      <c r="G47" s="985">
        <v>0</v>
      </c>
      <c r="H47" s="985">
        <v>0</v>
      </c>
      <c r="I47" s="985">
        <v>0</v>
      </c>
      <c r="J47" s="984">
        <v>0</v>
      </c>
      <c r="K47" s="984">
        <v>0</v>
      </c>
    </row>
    <row r="48" spans="1:11" ht="15" customHeight="1">
      <c r="A48" s="989"/>
      <c r="B48" s="987" t="s">
        <v>643</v>
      </c>
      <c r="C48" s="987"/>
      <c r="D48" s="986">
        <v>0</v>
      </c>
      <c r="E48" s="985">
        <v>0</v>
      </c>
      <c r="F48" s="985">
        <v>0</v>
      </c>
      <c r="G48" s="985">
        <v>0</v>
      </c>
      <c r="H48" s="985">
        <v>0</v>
      </c>
      <c r="I48" s="985">
        <v>0</v>
      </c>
      <c r="J48" s="984">
        <v>0</v>
      </c>
      <c r="K48" s="984">
        <v>0</v>
      </c>
    </row>
    <row r="49" spans="1:11" ht="15" customHeight="1">
      <c r="A49" s="988"/>
      <c r="B49" s="987" t="s">
        <v>642</v>
      </c>
      <c r="C49" s="987"/>
      <c r="D49" s="986">
        <v>0</v>
      </c>
      <c r="E49" s="985">
        <v>0</v>
      </c>
      <c r="F49" s="985">
        <v>0</v>
      </c>
      <c r="G49" s="985">
        <v>0</v>
      </c>
      <c r="H49" s="985">
        <v>0</v>
      </c>
      <c r="I49" s="985">
        <v>0</v>
      </c>
      <c r="J49" s="984">
        <v>0</v>
      </c>
      <c r="K49" s="984">
        <v>0</v>
      </c>
    </row>
    <row r="50" spans="1:11" ht="15" customHeight="1">
      <c r="A50" s="988"/>
      <c r="B50" s="987" t="s">
        <v>641</v>
      </c>
      <c r="C50" s="987"/>
      <c r="D50" s="986">
        <v>0</v>
      </c>
      <c r="E50" s="985">
        <v>0</v>
      </c>
      <c r="F50" s="985">
        <v>0</v>
      </c>
      <c r="G50" s="985">
        <v>0</v>
      </c>
      <c r="H50" s="985">
        <v>0</v>
      </c>
      <c r="I50" s="985">
        <v>0</v>
      </c>
      <c r="J50" s="984">
        <v>0</v>
      </c>
      <c r="K50" s="984">
        <v>0</v>
      </c>
    </row>
    <row r="51" spans="1:11" ht="15" customHeight="1">
      <c r="A51" s="988"/>
      <c r="B51" s="987" t="s">
        <v>472</v>
      </c>
      <c r="C51" s="987"/>
      <c r="D51" s="986">
        <v>0</v>
      </c>
      <c r="E51" s="985">
        <v>0</v>
      </c>
      <c r="F51" s="985">
        <v>0</v>
      </c>
      <c r="G51" s="985">
        <v>0</v>
      </c>
      <c r="H51" s="985">
        <v>0</v>
      </c>
      <c r="I51" s="985">
        <v>0</v>
      </c>
      <c r="J51" s="984">
        <v>0</v>
      </c>
      <c r="K51" s="984">
        <v>0</v>
      </c>
    </row>
    <row r="52" spans="1:11" ht="15" customHeight="1">
      <c r="A52" s="988"/>
      <c r="B52" s="987" t="s">
        <v>471</v>
      </c>
      <c r="C52" s="987"/>
      <c r="D52" s="986">
        <v>0</v>
      </c>
      <c r="E52" s="985">
        <v>0</v>
      </c>
      <c r="F52" s="985">
        <v>0</v>
      </c>
      <c r="G52" s="985">
        <v>0</v>
      </c>
      <c r="H52" s="985">
        <v>0</v>
      </c>
      <c r="I52" s="985">
        <v>0</v>
      </c>
      <c r="J52" s="984">
        <v>0</v>
      </c>
      <c r="K52" s="984">
        <v>0</v>
      </c>
    </row>
    <row r="53" spans="1:11" ht="22.5" customHeight="1">
      <c r="A53" s="983"/>
      <c r="B53" s="982" t="s">
        <v>640</v>
      </c>
      <c r="C53" s="982"/>
      <c r="D53" s="981">
        <v>0</v>
      </c>
      <c r="E53" s="980">
        <v>0</v>
      </c>
      <c r="F53" s="980">
        <v>0</v>
      </c>
      <c r="G53" s="980">
        <v>0</v>
      </c>
      <c r="H53" s="980">
        <v>0</v>
      </c>
      <c r="I53" s="980">
        <v>0</v>
      </c>
      <c r="J53" s="979">
        <v>0</v>
      </c>
      <c r="K53" s="979">
        <v>0</v>
      </c>
    </row>
    <row r="54" spans="4:11" ht="16.5" customHeight="1">
      <c r="D54" s="480"/>
      <c r="E54" s="480"/>
      <c r="F54" s="480"/>
      <c r="G54" s="480"/>
      <c r="H54" s="480"/>
      <c r="I54" s="406"/>
      <c r="J54" s="406"/>
      <c r="K54" s="406" t="s">
        <v>639</v>
      </c>
    </row>
    <row r="55" spans="4:11" ht="13.5">
      <c r="D55" s="480"/>
      <c r="E55" s="480"/>
      <c r="F55" s="480"/>
      <c r="G55" s="480"/>
      <c r="H55" s="480"/>
      <c r="I55" s="480"/>
      <c r="J55" s="480"/>
      <c r="K55" s="480"/>
    </row>
    <row r="56" spans="4:11" ht="13.5">
      <c r="D56" s="480"/>
      <c r="E56" s="480"/>
      <c r="F56" s="480"/>
      <c r="G56" s="480"/>
      <c r="H56" s="480"/>
      <c r="I56" s="480"/>
      <c r="J56" s="480"/>
      <c r="K56" s="480"/>
    </row>
    <row r="57" spans="4:11" ht="13.5">
      <c r="D57" s="480"/>
      <c r="E57" s="480"/>
      <c r="F57" s="480"/>
      <c r="G57" s="480"/>
      <c r="H57" s="480"/>
      <c r="I57" s="480"/>
      <c r="J57" s="480"/>
      <c r="K57" s="480"/>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4724409448818898" footer="0.4724409448818898"/>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sheetPr>
    <tabColor rgb="FFFF66CC"/>
  </sheetPr>
  <dimension ref="A1:I60"/>
  <sheetViews>
    <sheetView view="pageBreakPreview" zoomScale="60" zoomScaleNormal="55" zoomScalePageLayoutView="0" workbookViewId="0" topLeftCell="A1">
      <selection activeCell="F20" sqref="F20"/>
    </sheetView>
  </sheetViews>
  <sheetFormatPr defaultColWidth="9.00390625" defaultRowHeight="13.5"/>
  <cols>
    <col min="1" max="1" width="2.25390625" style="18" customWidth="1"/>
    <col min="2" max="2" width="11.875" style="18" customWidth="1"/>
    <col min="3" max="3" width="0.875" style="18" customWidth="1"/>
    <col min="4" max="6" width="23.625" style="18" customWidth="1"/>
    <col min="7" max="16384" width="9.00390625" style="18" customWidth="1"/>
  </cols>
  <sheetData>
    <row r="1" spans="1:3" ht="18.75" customHeight="1">
      <c r="A1" s="95" t="s">
        <v>673</v>
      </c>
      <c r="B1" s="1031"/>
      <c r="C1" s="1031"/>
    </row>
    <row r="2" ht="13.5">
      <c r="F2" s="53" t="s">
        <v>409</v>
      </c>
    </row>
    <row r="3" spans="1:6" ht="22.5" customHeight="1">
      <c r="A3" s="503"/>
      <c r="B3" s="378"/>
      <c r="C3" s="1030"/>
      <c r="D3" s="310" t="s">
        <v>427</v>
      </c>
      <c r="E3" s="1029" t="s">
        <v>672</v>
      </c>
      <c r="F3" s="1028" t="s">
        <v>671</v>
      </c>
    </row>
    <row r="4" spans="1:6" s="68" customFormat="1" ht="6.75" customHeight="1">
      <c r="A4" s="1002"/>
      <c r="B4" s="1002"/>
      <c r="C4" s="1002"/>
      <c r="D4" s="1027"/>
      <c r="E4" s="1027"/>
      <c r="F4" s="1026"/>
    </row>
    <row r="5" spans="1:6" ht="12" customHeight="1">
      <c r="A5" s="1004" t="s">
        <v>427</v>
      </c>
      <c r="B5" s="1004"/>
      <c r="C5" s="997"/>
      <c r="D5" s="996">
        <v>13582</v>
      </c>
      <c r="E5" s="996">
        <v>12913</v>
      </c>
      <c r="F5" s="1003">
        <v>669</v>
      </c>
    </row>
    <row r="6" spans="1:9" ht="12" customHeight="1">
      <c r="A6" s="987"/>
      <c r="B6" s="987" t="s">
        <v>645</v>
      </c>
      <c r="C6" s="987"/>
      <c r="D6" s="1024">
        <v>1547</v>
      </c>
      <c r="E6" s="986">
        <v>1522</v>
      </c>
      <c r="F6" s="1001">
        <v>25</v>
      </c>
      <c r="G6" s="1025"/>
      <c r="H6" s="1025"/>
      <c r="I6" s="1025"/>
    </row>
    <row r="7" spans="1:6" ht="12" customHeight="1">
      <c r="A7" s="987"/>
      <c r="B7" s="987" t="s">
        <v>478</v>
      </c>
      <c r="C7" s="987"/>
      <c r="D7" s="986">
        <v>1932</v>
      </c>
      <c r="E7" s="986">
        <v>1848</v>
      </c>
      <c r="F7" s="1001">
        <v>84</v>
      </c>
    </row>
    <row r="8" spans="1:6" ht="12" customHeight="1">
      <c r="A8" s="987"/>
      <c r="B8" s="987" t="s">
        <v>477</v>
      </c>
      <c r="C8" s="987"/>
      <c r="D8" s="986">
        <v>1994</v>
      </c>
      <c r="E8" s="986">
        <v>1897</v>
      </c>
      <c r="F8" s="1001">
        <v>97</v>
      </c>
    </row>
    <row r="9" spans="1:6" ht="12" customHeight="1">
      <c r="A9" s="987"/>
      <c r="B9" s="987" t="s">
        <v>644</v>
      </c>
      <c r="C9" s="987"/>
      <c r="D9" s="986">
        <v>1849</v>
      </c>
      <c r="E9" s="986">
        <v>1716</v>
      </c>
      <c r="F9" s="1001">
        <v>133</v>
      </c>
    </row>
    <row r="10" spans="1:6" ht="12" customHeight="1">
      <c r="A10" s="987"/>
      <c r="B10" s="987" t="s">
        <v>643</v>
      </c>
      <c r="C10" s="987"/>
      <c r="D10" s="986">
        <v>720</v>
      </c>
      <c r="E10" s="986">
        <v>698</v>
      </c>
      <c r="F10" s="1001">
        <v>22</v>
      </c>
    </row>
    <row r="11" spans="1:6" ht="12" customHeight="1">
      <c r="A11" s="987"/>
      <c r="B11" s="987" t="s">
        <v>642</v>
      </c>
      <c r="C11" s="987"/>
      <c r="D11" s="986">
        <v>1627</v>
      </c>
      <c r="E11" s="986">
        <v>1540</v>
      </c>
      <c r="F11" s="1001">
        <v>87</v>
      </c>
    </row>
    <row r="12" spans="1:6" ht="12" customHeight="1">
      <c r="A12" s="987"/>
      <c r="B12" s="987" t="s">
        <v>641</v>
      </c>
      <c r="C12" s="987"/>
      <c r="D12" s="986">
        <v>701</v>
      </c>
      <c r="E12" s="986">
        <v>663</v>
      </c>
      <c r="F12" s="1001">
        <v>38</v>
      </c>
    </row>
    <row r="13" spans="1:6" ht="12" customHeight="1">
      <c r="A13" s="987"/>
      <c r="B13" s="987" t="s">
        <v>472</v>
      </c>
      <c r="C13" s="987"/>
      <c r="D13" s="986">
        <v>784</v>
      </c>
      <c r="E13" s="986">
        <v>763</v>
      </c>
      <c r="F13" s="1001">
        <v>21</v>
      </c>
    </row>
    <row r="14" spans="1:6" ht="12" customHeight="1">
      <c r="A14" s="987"/>
      <c r="B14" s="987" t="s">
        <v>471</v>
      </c>
      <c r="C14" s="987"/>
      <c r="D14" s="986">
        <v>1555</v>
      </c>
      <c r="E14" s="986">
        <v>1464</v>
      </c>
      <c r="F14" s="1001">
        <v>91</v>
      </c>
    </row>
    <row r="15" spans="1:6" ht="21" customHeight="1">
      <c r="A15" s="987"/>
      <c r="B15" s="987" t="s">
        <v>640</v>
      </c>
      <c r="C15" s="987"/>
      <c r="D15" s="996">
        <v>873</v>
      </c>
      <c r="E15" s="986">
        <v>802</v>
      </c>
      <c r="F15" s="1001">
        <v>71</v>
      </c>
    </row>
    <row r="16" spans="1:6" ht="12" customHeight="1">
      <c r="A16" s="999" t="s">
        <v>670</v>
      </c>
      <c r="B16" s="999"/>
      <c r="C16" s="1000"/>
      <c r="D16" s="996">
        <v>7060</v>
      </c>
      <c r="E16" s="991">
        <v>6716</v>
      </c>
      <c r="F16" s="990">
        <v>344</v>
      </c>
    </row>
    <row r="17" spans="1:6" ht="12" customHeight="1">
      <c r="A17" s="987"/>
      <c r="B17" s="987" t="s">
        <v>645</v>
      </c>
      <c r="C17" s="987"/>
      <c r="D17" s="1024">
        <v>955</v>
      </c>
      <c r="E17" s="985">
        <v>940</v>
      </c>
      <c r="F17" s="984">
        <v>15</v>
      </c>
    </row>
    <row r="18" spans="1:6" ht="12" customHeight="1">
      <c r="A18" s="987"/>
      <c r="B18" s="987" t="s">
        <v>478</v>
      </c>
      <c r="C18" s="987"/>
      <c r="D18" s="986">
        <v>912</v>
      </c>
      <c r="E18" s="985">
        <v>873</v>
      </c>
      <c r="F18" s="984">
        <v>39</v>
      </c>
    </row>
    <row r="19" spans="1:6" ht="12" customHeight="1">
      <c r="A19" s="987"/>
      <c r="B19" s="987" t="s">
        <v>477</v>
      </c>
      <c r="C19" s="987"/>
      <c r="D19" s="986">
        <v>1071</v>
      </c>
      <c r="E19" s="985">
        <v>1019</v>
      </c>
      <c r="F19" s="984">
        <v>52</v>
      </c>
    </row>
    <row r="20" spans="1:6" ht="12" customHeight="1">
      <c r="A20" s="987"/>
      <c r="B20" s="987" t="s">
        <v>644</v>
      </c>
      <c r="C20" s="987"/>
      <c r="D20" s="986">
        <v>1047</v>
      </c>
      <c r="E20" s="985">
        <v>975</v>
      </c>
      <c r="F20" s="984">
        <v>72</v>
      </c>
    </row>
    <row r="21" spans="1:6" ht="12" customHeight="1">
      <c r="A21" s="987"/>
      <c r="B21" s="987" t="s">
        <v>643</v>
      </c>
      <c r="C21" s="987"/>
      <c r="D21" s="986">
        <v>328</v>
      </c>
      <c r="E21" s="985">
        <v>317</v>
      </c>
      <c r="F21" s="984">
        <v>11</v>
      </c>
    </row>
    <row r="22" spans="1:6" ht="12" customHeight="1">
      <c r="A22" s="987"/>
      <c r="B22" s="987" t="s">
        <v>642</v>
      </c>
      <c r="C22" s="987"/>
      <c r="D22" s="986">
        <v>895</v>
      </c>
      <c r="E22" s="985">
        <v>844</v>
      </c>
      <c r="F22" s="984">
        <v>51</v>
      </c>
    </row>
    <row r="23" spans="1:6" ht="12" customHeight="1">
      <c r="A23" s="987"/>
      <c r="B23" s="987" t="s">
        <v>641</v>
      </c>
      <c r="C23" s="987"/>
      <c r="D23" s="986">
        <v>285</v>
      </c>
      <c r="E23" s="985">
        <v>270</v>
      </c>
      <c r="F23" s="984">
        <v>15</v>
      </c>
    </row>
    <row r="24" spans="1:6" ht="12" customHeight="1">
      <c r="A24" s="987"/>
      <c r="B24" s="987" t="s">
        <v>472</v>
      </c>
      <c r="C24" s="987"/>
      <c r="D24" s="986">
        <v>361</v>
      </c>
      <c r="E24" s="985">
        <v>355</v>
      </c>
      <c r="F24" s="984">
        <v>6</v>
      </c>
    </row>
    <row r="25" spans="1:6" ht="12" customHeight="1">
      <c r="A25" s="987"/>
      <c r="B25" s="987" t="s">
        <v>471</v>
      </c>
      <c r="C25" s="987"/>
      <c r="D25" s="986">
        <v>818</v>
      </c>
      <c r="E25" s="985">
        <v>767</v>
      </c>
      <c r="F25" s="984">
        <v>51</v>
      </c>
    </row>
    <row r="26" spans="1:6" ht="21" customHeight="1">
      <c r="A26" s="987"/>
      <c r="B26" s="987" t="s">
        <v>640</v>
      </c>
      <c r="C26" s="987"/>
      <c r="D26" s="996">
        <v>388</v>
      </c>
      <c r="E26" s="985">
        <v>356</v>
      </c>
      <c r="F26" s="984">
        <v>32</v>
      </c>
    </row>
    <row r="27" spans="1:6" ht="12" customHeight="1">
      <c r="A27" s="999" t="s">
        <v>669</v>
      </c>
      <c r="B27" s="999"/>
      <c r="C27" s="1000"/>
      <c r="D27" s="996">
        <v>4733</v>
      </c>
      <c r="E27" s="991">
        <v>4473</v>
      </c>
      <c r="F27" s="990">
        <v>260</v>
      </c>
    </row>
    <row r="28" spans="1:6" ht="12" customHeight="1">
      <c r="A28" s="987"/>
      <c r="B28" s="987" t="s">
        <v>645</v>
      </c>
      <c r="C28" s="987"/>
      <c r="D28" s="1024">
        <v>445</v>
      </c>
      <c r="E28" s="985">
        <v>436</v>
      </c>
      <c r="F28" s="984">
        <v>9</v>
      </c>
    </row>
    <row r="29" spans="1:6" ht="12" customHeight="1">
      <c r="A29" s="987"/>
      <c r="B29" s="987" t="s">
        <v>478</v>
      </c>
      <c r="C29" s="987"/>
      <c r="D29" s="986">
        <v>717</v>
      </c>
      <c r="E29" s="985">
        <v>682</v>
      </c>
      <c r="F29" s="984">
        <v>35</v>
      </c>
    </row>
    <row r="30" spans="1:6" ht="12" customHeight="1">
      <c r="A30" s="987"/>
      <c r="B30" s="987" t="s">
        <v>477</v>
      </c>
      <c r="C30" s="987"/>
      <c r="D30" s="986">
        <v>682</v>
      </c>
      <c r="E30" s="985">
        <v>646</v>
      </c>
      <c r="F30" s="984">
        <v>36</v>
      </c>
    </row>
    <row r="31" spans="1:6" ht="12" customHeight="1">
      <c r="A31" s="987"/>
      <c r="B31" s="987" t="s">
        <v>644</v>
      </c>
      <c r="C31" s="987"/>
      <c r="D31" s="986">
        <v>589</v>
      </c>
      <c r="E31" s="985">
        <v>538</v>
      </c>
      <c r="F31" s="984">
        <v>51</v>
      </c>
    </row>
    <row r="32" spans="1:6" ht="12" customHeight="1">
      <c r="A32" s="987"/>
      <c r="B32" s="987" t="s">
        <v>643</v>
      </c>
      <c r="C32" s="987"/>
      <c r="D32" s="986">
        <v>279</v>
      </c>
      <c r="E32" s="985">
        <v>270</v>
      </c>
      <c r="F32" s="984">
        <v>9</v>
      </c>
    </row>
    <row r="33" spans="1:6" ht="12" customHeight="1">
      <c r="A33" s="987"/>
      <c r="B33" s="987" t="s">
        <v>642</v>
      </c>
      <c r="C33" s="987"/>
      <c r="D33" s="986">
        <v>559</v>
      </c>
      <c r="E33" s="985">
        <v>526</v>
      </c>
      <c r="F33" s="984">
        <v>33</v>
      </c>
    </row>
    <row r="34" spans="1:6" ht="12" customHeight="1">
      <c r="A34" s="987"/>
      <c r="B34" s="987" t="s">
        <v>641</v>
      </c>
      <c r="C34" s="987"/>
      <c r="D34" s="986">
        <v>278</v>
      </c>
      <c r="E34" s="985">
        <v>265</v>
      </c>
      <c r="F34" s="984">
        <v>13</v>
      </c>
    </row>
    <row r="35" spans="1:6" ht="12" customHeight="1">
      <c r="A35" s="987"/>
      <c r="B35" s="987" t="s">
        <v>472</v>
      </c>
      <c r="C35" s="987"/>
      <c r="D35" s="986">
        <v>310</v>
      </c>
      <c r="E35" s="985">
        <v>298</v>
      </c>
      <c r="F35" s="984">
        <v>12</v>
      </c>
    </row>
    <row r="36" spans="1:6" ht="12" customHeight="1">
      <c r="A36" s="987"/>
      <c r="B36" s="987" t="s">
        <v>471</v>
      </c>
      <c r="C36" s="987"/>
      <c r="D36" s="986">
        <v>524</v>
      </c>
      <c r="E36" s="985">
        <v>489</v>
      </c>
      <c r="F36" s="984">
        <v>35</v>
      </c>
    </row>
    <row r="37" spans="1:6" ht="21" customHeight="1">
      <c r="A37" s="987"/>
      <c r="B37" s="987" t="s">
        <v>640</v>
      </c>
      <c r="C37" s="987"/>
      <c r="D37" s="996">
        <v>350</v>
      </c>
      <c r="E37" s="985">
        <v>323</v>
      </c>
      <c r="F37" s="984">
        <v>27</v>
      </c>
    </row>
    <row r="38" spans="1:6" ht="12" customHeight="1">
      <c r="A38" s="999" t="s">
        <v>668</v>
      </c>
      <c r="B38" s="999"/>
      <c r="C38" s="1000"/>
      <c r="D38" s="996">
        <v>1752</v>
      </c>
      <c r="E38" s="991">
        <v>1689</v>
      </c>
      <c r="F38" s="990">
        <v>63</v>
      </c>
    </row>
    <row r="39" spans="1:6" ht="12" customHeight="1">
      <c r="A39" s="987"/>
      <c r="B39" s="987" t="s">
        <v>645</v>
      </c>
      <c r="C39" s="987"/>
      <c r="D39" s="1024">
        <v>147</v>
      </c>
      <c r="E39" s="985">
        <v>146</v>
      </c>
      <c r="F39" s="984">
        <v>1</v>
      </c>
    </row>
    <row r="40" spans="1:6" ht="12" customHeight="1">
      <c r="A40" s="987"/>
      <c r="B40" s="987" t="s">
        <v>478</v>
      </c>
      <c r="C40" s="987"/>
      <c r="D40" s="986">
        <v>303</v>
      </c>
      <c r="E40" s="985">
        <v>293</v>
      </c>
      <c r="F40" s="984">
        <v>10</v>
      </c>
    </row>
    <row r="41" spans="1:6" ht="12" customHeight="1">
      <c r="A41" s="987"/>
      <c r="B41" s="987" t="s">
        <v>477</v>
      </c>
      <c r="C41" s="987"/>
      <c r="D41" s="986">
        <v>241</v>
      </c>
      <c r="E41" s="985">
        <v>232</v>
      </c>
      <c r="F41" s="984">
        <v>9</v>
      </c>
    </row>
    <row r="42" spans="1:6" ht="12" customHeight="1">
      <c r="A42" s="987"/>
      <c r="B42" s="987" t="s">
        <v>644</v>
      </c>
      <c r="C42" s="987"/>
      <c r="D42" s="986">
        <v>186</v>
      </c>
      <c r="E42" s="985">
        <v>178</v>
      </c>
      <c r="F42" s="984">
        <v>8</v>
      </c>
    </row>
    <row r="43" spans="1:6" ht="12" customHeight="1">
      <c r="A43" s="987"/>
      <c r="B43" s="987" t="s">
        <v>643</v>
      </c>
      <c r="C43" s="987"/>
      <c r="D43" s="986">
        <v>113</v>
      </c>
      <c r="E43" s="985">
        <v>111</v>
      </c>
      <c r="F43" s="984">
        <v>2</v>
      </c>
    </row>
    <row r="44" spans="1:6" ht="12" customHeight="1">
      <c r="A44" s="987"/>
      <c r="B44" s="987" t="s">
        <v>642</v>
      </c>
      <c r="C44" s="987"/>
      <c r="D44" s="986">
        <v>168</v>
      </c>
      <c r="E44" s="985">
        <v>165</v>
      </c>
      <c r="F44" s="984">
        <v>3</v>
      </c>
    </row>
    <row r="45" spans="1:6" ht="12" customHeight="1">
      <c r="A45" s="987"/>
      <c r="B45" s="987" t="s">
        <v>641</v>
      </c>
      <c r="C45" s="987"/>
      <c r="D45" s="986">
        <v>138</v>
      </c>
      <c r="E45" s="985">
        <v>128</v>
      </c>
      <c r="F45" s="984">
        <v>10</v>
      </c>
    </row>
    <row r="46" spans="1:6" ht="12" customHeight="1">
      <c r="A46" s="987"/>
      <c r="B46" s="987" t="s">
        <v>472</v>
      </c>
      <c r="C46" s="987"/>
      <c r="D46" s="986">
        <v>113</v>
      </c>
      <c r="E46" s="985">
        <v>110</v>
      </c>
      <c r="F46" s="984">
        <v>3</v>
      </c>
    </row>
    <row r="47" spans="1:6" ht="12" customHeight="1">
      <c r="A47" s="987"/>
      <c r="B47" s="987" t="s">
        <v>471</v>
      </c>
      <c r="C47" s="987"/>
      <c r="D47" s="986">
        <v>208</v>
      </c>
      <c r="E47" s="985">
        <v>203</v>
      </c>
      <c r="F47" s="984">
        <v>5</v>
      </c>
    </row>
    <row r="48" spans="1:6" ht="21" customHeight="1">
      <c r="A48" s="987"/>
      <c r="B48" s="987" t="s">
        <v>640</v>
      </c>
      <c r="C48" s="987"/>
      <c r="D48" s="996">
        <v>135</v>
      </c>
      <c r="E48" s="985">
        <v>123</v>
      </c>
      <c r="F48" s="984">
        <v>12</v>
      </c>
    </row>
    <row r="49" spans="1:6" ht="12" customHeight="1">
      <c r="A49" s="999" t="s">
        <v>548</v>
      </c>
      <c r="B49" s="999"/>
      <c r="C49" s="1000"/>
      <c r="D49" s="996">
        <v>37</v>
      </c>
      <c r="E49" s="991">
        <v>35</v>
      </c>
      <c r="F49" s="990">
        <v>2</v>
      </c>
    </row>
    <row r="50" spans="1:6" ht="13.5">
      <c r="A50" s="987"/>
      <c r="B50" s="987" t="s">
        <v>645</v>
      </c>
      <c r="C50" s="987"/>
      <c r="D50" s="1024">
        <v>0</v>
      </c>
      <c r="E50" s="985">
        <v>0</v>
      </c>
      <c r="F50" s="984">
        <v>0</v>
      </c>
    </row>
    <row r="51" spans="1:6" ht="13.5">
      <c r="A51" s="987"/>
      <c r="B51" s="987" t="s">
        <v>478</v>
      </c>
      <c r="C51" s="987"/>
      <c r="D51" s="986">
        <v>0</v>
      </c>
      <c r="E51" s="985">
        <v>0</v>
      </c>
      <c r="F51" s="984">
        <v>0</v>
      </c>
    </row>
    <row r="52" spans="1:6" ht="13.5">
      <c r="A52" s="987"/>
      <c r="B52" s="987" t="s">
        <v>477</v>
      </c>
      <c r="C52" s="987"/>
      <c r="D52" s="986">
        <v>0</v>
      </c>
      <c r="E52" s="985">
        <v>0</v>
      </c>
      <c r="F52" s="984">
        <v>0</v>
      </c>
    </row>
    <row r="53" spans="1:6" ht="13.5">
      <c r="A53" s="987"/>
      <c r="B53" s="987" t="s">
        <v>644</v>
      </c>
      <c r="C53" s="987"/>
      <c r="D53" s="986">
        <v>27</v>
      </c>
      <c r="E53" s="985">
        <v>25</v>
      </c>
      <c r="F53" s="984">
        <v>2</v>
      </c>
    </row>
    <row r="54" spans="1:6" ht="13.5">
      <c r="A54" s="987"/>
      <c r="B54" s="987" t="s">
        <v>643</v>
      </c>
      <c r="C54" s="987"/>
      <c r="D54" s="986">
        <v>0</v>
      </c>
      <c r="E54" s="985">
        <v>0</v>
      </c>
      <c r="F54" s="984">
        <v>0</v>
      </c>
    </row>
    <row r="55" spans="1:6" ht="13.5">
      <c r="A55" s="987"/>
      <c r="B55" s="987" t="s">
        <v>642</v>
      </c>
      <c r="C55" s="987"/>
      <c r="D55" s="986">
        <v>5</v>
      </c>
      <c r="E55" s="985">
        <v>5</v>
      </c>
      <c r="F55" s="984">
        <v>0</v>
      </c>
    </row>
    <row r="56" spans="1:6" ht="13.5">
      <c r="A56" s="987"/>
      <c r="B56" s="987" t="s">
        <v>641</v>
      </c>
      <c r="C56" s="987"/>
      <c r="D56" s="986">
        <v>0</v>
      </c>
      <c r="E56" s="985">
        <v>0</v>
      </c>
      <c r="F56" s="984">
        <v>0</v>
      </c>
    </row>
    <row r="57" spans="1:6" ht="13.5">
      <c r="A57" s="987"/>
      <c r="B57" s="987" t="s">
        <v>472</v>
      </c>
      <c r="C57" s="987"/>
      <c r="D57" s="986">
        <v>0</v>
      </c>
      <c r="E57" s="985">
        <v>0</v>
      </c>
      <c r="F57" s="984">
        <v>0</v>
      </c>
    </row>
    <row r="58" spans="1:6" ht="13.5">
      <c r="A58" s="987"/>
      <c r="B58" s="987" t="s">
        <v>471</v>
      </c>
      <c r="C58" s="987"/>
      <c r="D58" s="986">
        <v>5</v>
      </c>
      <c r="E58" s="985">
        <v>5</v>
      </c>
      <c r="F58" s="984">
        <v>0</v>
      </c>
    </row>
    <row r="59" spans="1:6" ht="21" customHeight="1">
      <c r="A59" s="982"/>
      <c r="B59" s="982" t="s">
        <v>640</v>
      </c>
      <c r="C59" s="982"/>
      <c r="D59" s="981">
        <v>0</v>
      </c>
      <c r="E59" s="980">
        <v>0</v>
      </c>
      <c r="F59" s="979">
        <v>0</v>
      </c>
    </row>
    <row r="60" ht="16.5" customHeight="1">
      <c r="F60" s="406" t="s">
        <v>639</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BU39"/>
  <sheetViews>
    <sheetView view="pageBreakPreview" zoomScaleSheetLayoutView="100" workbookViewId="0" topLeftCell="A1">
      <selection activeCell="AT30" sqref="AT30"/>
    </sheetView>
  </sheetViews>
  <sheetFormatPr defaultColWidth="8.75390625" defaultRowHeight="13.5"/>
  <cols>
    <col min="1" max="1" width="8.125" style="1" customWidth="1"/>
    <col min="2" max="2" width="4.25390625" style="1" customWidth="1"/>
    <col min="3" max="3" width="5.25390625" style="8" customWidth="1"/>
    <col min="4" max="4" width="4.50390625" style="8" customWidth="1"/>
    <col min="5" max="5" width="5.25390625" style="8" customWidth="1"/>
    <col min="6" max="6" width="4.00390625" style="8" customWidth="1"/>
    <col min="7" max="7" width="3.875" style="8" customWidth="1"/>
    <col min="8" max="9" width="3.625" style="8" customWidth="1"/>
    <col min="10" max="10" width="2.625" style="8" customWidth="1"/>
    <col min="11" max="11" width="4.25390625" style="8" customWidth="1"/>
    <col min="12" max="12" width="3.75390625" style="8" customWidth="1"/>
    <col min="13" max="13" width="4.375" style="8" customWidth="1"/>
    <col min="14" max="15" width="3.75390625" style="8" customWidth="1"/>
    <col min="16" max="16" width="3.75390625" style="1" customWidth="1"/>
    <col min="17" max="17" width="4.75390625" style="8" customWidth="1"/>
    <col min="18" max="18" width="3.50390625" style="1" customWidth="1"/>
    <col min="19" max="19" width="4.125" style="8" customWidth="1"/>
    <col min="20" max="20" width="3.125" style="1" customWidth="1"/>
    <col min="21" max="21" width="3.75390625" style="8" customWidth="1"/>
    <col min="22" max="22" width="3.00390625" style="1" customWidth="1"/>
    <col min="23" max="23" width="3.75390625" style="8" customWidth="1"/>
    <col min="24" max="24" width="2.75390625" style="1" customWidth="1"/>
    <col min="25" max="25" width="3.375" style="8" customWidth="1"/>
    <col min="26" max="26" width="2.625" style="1" customWidth="1"/>
    <col min="27" max="27" width="4.00390625" style="94" customWidth="1"/>
    <col min="28" max="28" width="3.375" style="64" customWidth="1"/>
    <col min="29" max="29" width="4.125" style="8" customWidth="1"/>
    <col min="30" max="30" width="3.50390625" style="1" customWidth="1"/>
    <col min="31" max="31" width="3.875" style="8" customWidth="1"/>
    <col min="32" max="32" width="3.75390625" style="1" customWidth="1"/>
    <col min="33" max="33" width="3.75390625" style="8" customWidth="1"/>
    <col min="34" max="34" width="4.25390625" style="1" customWidth="1"/>
    <col min="35" max="35" width="4.375" style="8" customWidth="1"/>
    <col min="36" max="36" width="2.875" style="1" customWidth="1"/>
    <col min="37" max="37" width="3.625" style="94" customWidth="1"/>
    <col min="38" max="38" width="3.375" style="1" customWidth="1"/>
    <col min="39" max="39" width="3.75390625" style="1" customWidth="1"/>
    <col min="40" max="40" width="3.375" style="1" customWidth="1"/>
    <col min="41" max="41" width="4.125" style="1" customWidth="1"/>
    <col min="42" max="42" width="3.75390625" style="1" customWidth="1"/>
    <col min="43" max="43" width="4.75390625" style="1" customWidth="1"/>
    <col min="44" max="47" width="3.375" style="1" customWidth="1"/>
    <col min="48" max="48" width="3.125" style="1" customWidth="1"/>
    <col min="49" max="49" width="4.50390625" style="1" customWidth="1"/>
    <col min="50" max="50" width="3.50390625" style="1" customWidth="1"/>
    <col min="51" max="51" width="4.125" style="1" customWidth="1"/>
    <col min="52" max="53" width="3.875" style="1" customWidth="1"/>
    <col min="54" max="54" width="3.00390625" style="1" customWidth="1"/>
    <col min="55" max="55" width="4.00390625" style="1" customWidth="1"/>
    <col min="56" max="58" width="3.375" style="1" customWidth="1"/>
    <col min="59" max="59" width="4.375" style="1" customWidth="1"/>
    <col min="60" max="60" width="3.00390625" style="255" customWidth="1"/>
    <col min="61" max="61" width="4.125" style="1" customWidth="1"/>
    <col min="62" max="62" width="2.25390625" style="1" customWidth="1"/>
    <col min="63" max="63" width="3.625" style="1" customWidth="1"/>
    <col min="64" max="64" width="3.75390625" style="1" customWidth="1"/>
    <col min="65" max="65" width="3.875" style="1" customWidth="1"/>
    <col min="66" max="66" width="3.125" style="1" customWidth="1"/>
    <col min="67" max="67" width="3.875" style="1" customWidth="1"/>
    <col min="68" max="68" width="3.375" style="1" customWidth="1"/>
    <col min="69" max="69" width="3.625" style="1" customWidth="1"/>
    <col min="70" max="16384" width="8.75390625" style="1" customWidth="1"/>
  </cols>
  <sheetData>
    <row r="1" spans="1:67" ht="18.75" customHeight="1">
      <c r="A1" s="279" t="s">
        <v>279</v>
      </c>
      <c r="B1" s="9"/>
      <c r="C1" s="9"/>
      <c r="D1" s="9"/>
      <c r="E1" s="9"/>
      <c r="F1" s="9"/>
      <c r="G1" s="9"/>
      <c r="H1" s="9"/>
      <c r="I1" s="9"/>
      <c r="J1" s="9"/>
      <c r="K1" s="9"/>
      <c r="L1" s="9"/>
      <c r="M1" s="9"/>
      <c r="N1" s="9"/>
      <c r="O1" s="9"/>
      <c r="P1" s="9"/>
      <c r="Q1" s="9"/>
      <c r="R1" s="9"/>
      <c r="S1" s="9"/>
      <c r="T1" s="9"/>
      <c r="U1" s="9"/>
      <c r="V1" s="9"/>
      <c r="W1" s="63"/>
      <c r="X1" s="63"/>
      <c r="Y1" s="63"/>
      <c r="Z1" s="63"/>
      <c r="AA1" s="192"/>
      <c r="AB1" s="192"/>
      <c r="AC1" s="63"/>
      <c r="AD1" s="63"/>
      <c r="AE1" s="63"/>
      <c r="AF1" s="63"/>
      <c r="AG1" s="63"/>
      <c r="AH1" s="63"/>
      <c r="AI1" s="63"/>
      <c r="AJ1" s="63"/>
      <c r="AK1" s="63"/>
      <c r="AL1" s="63"/>
      <c r="AM1" s="63"/>
      <c r="AN1" s="63"/>
      <c r="AO1" s="64"/>
      <c r="AP1" s="64"/>
      <c r="AQ1" s="64"/>
      <c r="AR1" s="64"/>
      <c r="AS1" s="64"/>
      <c r="AT1" s="64"/>
      <c r="AU1" s="64"/>
      <c r="AV1" s="64"/>
      <c r="AW1" s="64"/>
      <c r="AX1" s="64"/>
      <c r="AY1" s="64"/>
      <c r="AZ1" s="64"/>
      <c r="BA1" s="64"/>
      <c r="BB1" s="64"/>
      <c r="BC1" s="64"/>
      <c r="BD1" s="64"/>
      <c r="BE1" s="64"/>
      <c r="BF1" s="64"/>
      <c r="BG1" s="64"/>
      <c r="BH1" s="241"/>
      <c r="BI1" s="64"/>
      <c r="BJ1" s="64"/>
      <c r="BK1" s="64"/>
      <c r="BL1" s="64"/>
      <c r="BM1" s="64"/>
      <c r="BN1" s="64"/>
      <c r="BO1" s="64"/>
    </row>
    <row r="2" spans="1:67" ht="13.5" customHeight="1">
      <c r="A2" s="15"/>
      <c r="B2" s="16"/>
      <c r="C2" s="17"/>
      <c r="D2" s="17"/>
      <c r="E2" s="17"/>
      <c r="F2" s="17"/>
      <c r="G2" s="17"/>
      <c r="H2" s="17"/>
      <c r="I2" s="17"/>
      <c r="J2" s="17"/>
      <c r="K2" s="17"/>
      <c r="L2" s="17"/>
      <c r="M2" s="17"/>
      <c r="N2" s="17"/>
      <c r="O2" s="17"/>
      <c r="P2" s="16"/>
      <c r="Q2" s="17"/>
      <c r="R2" s="16"/>
      <c r="S2" s="17"/>
      <c r="T2" s="16"/>
      <c r="U2" s="17"/>
      <c r="V2" s="16"/>
      <c r="W2" s="17"/>
      <c r="X2" s="16"/>
      <c r="Y2" s="17"/>
      <c r="Z2" s="16"/>
      <c r="AA2" s="17"/>
      <c r="AB2" s="16"/>
      <c r="AC2" s="17"/>
      <c r="AD2" s="16"/>
      <c r="AE2" s="17"/>
      <c r="AF2" s="16"/>
      <c r="AG2" s="17"/>
      <c r="AH2" s="16"/>
      <c r="AI2" s="17"/>
      <c r="AJ2" s="16"/>
      <c r="AK2" s="17"/>
      <c r="AL2" s="68"/>
      <c r="AM2" s="68"/>
      <c r="AN2" s="68"/>
      <c r="AO2" s="68"/>
      <c r="AP2" s="68"/>
      <c r="AQ2" s="68"/>
      <c r="AR2" s="68"/>
      <c r="AS2" s="68"/>
      <c r="AT2" s="68"/>
      <c r="AU2" s="68"/>
      <c r="AV2" s="68"/>
      <c r="AW2" s="68"/>
      <c r="AX2" s="68"/>
      <c r="AY2" s="68"/>
      <c r="AZ2" s="64"/>
      <c r="BA2" s="64"/>
      <c r="BB2" s="64"/>
      <c r="BC2" s="64"/>
      <c r="BD2" s="64"/>
      <c r="BE2" s="64"/>
      <c r="BF2" s="64"/>
      <c r="BG2" s="64"/>
      <c r="BH2" s="241"/>
      <c r="BI2" s="64"/>
      <c r="BJ2" s="64"/>
      <c r="BK2" s="64"/>
      <c r="BL2" s="64"/>
      <c r="BM2" s="64"/>
      <c r="BN2" s="64"/>
      <c r="BO2" s="64"/>
    </row>
    <row r="3" spans="1:66" ht="18" customHeight="1">
      <c r="A3" s="339" t="s">
        <v>6</v>
      </c>
      <c r="B3" s="342" t="s">
        <v>136</v>
      </c>
      <c r="C3" s="343"/>
      <c r="D3" s="343"/>
      <c r="E3" s="343"/>
      <c r="F3" s="343"/>
      <c r="G3" s="343"/>
      <c r="H3" s="343"/>
      <c r="I3" s="343"/>
      <c r="J3" s="343"/>
      <c r="K3" s="343"/>
      <c r="L3" s="342" t="s">
        <v>291</v>
      </c>
      <c r="M3" s="343"/>
      <c r="N3" s="343"/>
      <c r="O3" s="339"/>
      <c r="P3" s="342" t="s">
        <v>326</v>
      </c>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65"/>
      <c r="AY3" s="65"/>
      <c r="AZ3" s="65"/>
      <c r="BA3" s="65"/>
      <c r="BB3" s="64"/>
      <c r="BC3" s="64"/>
      <c r="BD3" s="64"/>
      <c r="BE3" s="64"/>
      <c r="BF3" s="64"/>
      <c r="BH3" s="242"/>
      <c r="BI3" s="65"/>
      <c r="BJ3" s="64"/>
      <c r="BK3" s="64"/>
      <c r="BL3" s="64"/>
      <c r="BM3" s="64"/>
      <c r="BN3" s="64"/>
    </row>
    <row r="4" spans="1:66" s="71" customFormat="1" ht="47.25" customHeight="1">
      <c r="A4" s="340"/>
      <c r="B4" s="350" t="s">
        <v>11</v>
      </c>
      <c r="C4" s="351"/>
      <c r="D4" s="352" t="s">
        <v>16</v>
      </c>
      <c r="E4" s="352"/>
      <c r="F4" s="353" t="s">
        <v>293</v>
      </c>
      <c r="G4" s="351"/>
      <c r="H4" s="350" t="s">
        <v>283</v>
      </c>
      <c r="I4" s="351"/>
      <c r="J4" s="353" t="s">
        <v>63</v>
      </c>
      <c r="K4" s="354"/>
      <c r="L4" s="350" t="s">
        <v>11</v>
      </c>
      <c r="M4" s="351"/>
      <c r="N4" s="353" t="s">
        <v>294</v>
      </c>
      <c r="O4" s="354"/>
      <c r="P4" s="350" t="s">
        <v>11</v>
      </c>
      <c r="Q4" s="351"/>
      <c r="R4" s="353" t="s">
        <v>64</v>
      </c>
      <c r="S4" s="354"/>
      <c r="T4" s="356" t="s">
        <v>295</v>
      </c>
      <c r="U4" s="357"/>
      <c r="V4" s="353" t="s">
        <v>65</v>
      </c>
      <c r="W4" s="354"/>
      <c r="X4" s="336" t="s">
        <v>66</v>
      </c>
      <c r="Y4" s="358"/>
      <c r="Z4" s="353" t="s">
        <v>67</v>
      </c>
      <c r="AA4" s="355"/>
      <c r="AB4" s="353" t="s">
        <v>296</v>
      </c>
      <c r="AC4" s="355"/>
      <c r="AD4" s="355" t="s">
        <v>289</v>
      </c>
      <c r="AE4" s="354"/>
      <c r="AF4" s="353" t="s">
        <v>68</v>
      </c>
      <c r="AG4" s="354"/>
      <c r="AH4" s="353" t="s">
        <v>69</v>
      </c>
      <c r="AI4" s="354"/>
      <c r="AJ4" s="353" t="s">
        <v>70</v>
      </c>
      <c r="AK4" s="354"/>
      <c r="AL4" s="353" t="s">
        <v>19</v>
      </c>
      <c r="AM4" s="354"/>
      <c r="AN4" s="363" t="s">
        <v>298</v>
      </c>
      <c r="AO4" s="364"/>
      <c r="AP4" s="353" t="s">
        <v>20</v>
      </c>
      <c r="AQ4" s="354"/>
      <c r="AR4" s="353" t="s">
        <v>71</v>
      </c>
      <c r="AS4" s="354"/>
      <c r="AT4" s="353" t="s">
        <v>72</v>
      </c>
      <c r="AU4" s="354"/>
      <c r="AV4" s="353" t="s">
        <v>73</v>
      </c>
      <c r="AW4" s="355"/>
      <c r="AX4" s="361"/>
      <c r="AY4" s="361"/>
      <c r="AZ4" s="362"/>
      <c r="BA4" s="362"/>
      <c r="BB4" s="70"/>
      <c r="BC4" s="70"/>
      <c r="BD4" s="70"/>
      <c r="BE4" s="70"/>
      <c r="BF4" s="70"/>
      <c r="BH4" s="243"/>
      <c r="BI4" s="177"/>
      <c r="BJ4" s="70"/>
      <c r="BK4" s="70"/>
      <c r="BL4" s="70"/>
      <c r="BM4" s="70"/>
      <c r="BN4" s="70"/>
    </row>
    <row r="5" spans="1:66" ht="35.25" customHeight="1">
      <c r="A5" s="340"/>
      <c r="B5" s="222" t="s">
        <v>27</v>
      </c>
      <c r="C5" s="77" t="s">
        <v>28</v>
      </c>
      <c r="D5" s="72" t="s">
        <v>27</v>
      </c>
      <c r="E5" s="73" t="s">
        <v>28</v>
      </c>
      <c r="F5" s="72" t="s">
        <v>27</v>
      </c>
      <c r="G5" s="73" t="s">
        <v>28</v>
      </c>
      <c r="H5" s="72" t="s">
        <v>27</v>
      </c>
      <c r="I5" s="73" t="s">
        <v>28</v>
      </c>
      <c r="J5" s="72" t="s">
        <v>27</v>
      </c>
      <c r="K5" s="73" t="s">
        <v>28</v>
      </c>
      <c r="L5" s="72" t="s">
        <v>27</v>
      </c>
      <c r="M5" s="73" t="s">
        <v>28</v>
      </c>
      <c r="N5" s="72" t="s">
        <v>27</v>
      </c>
      <c r="O5" s="73" t="s">
        <v>28</v>
      </c>
      <c r="P5" s="72" t="s">
        <v>27</v>
      </c>
      <c r="Q5" s="73" t="s">
        <v>28</v>
      </c>
      <c r="R5" s="74" t="s">
        <v>27</v>
      </c>
      <c r="S5" s="73" t="s">
        <v>28</v>
      </c>
      <c r="T5" s="74" t="s">
        <v>27</v>
      </c>
      <c r="U5" s="73" t="s">
        <v>28</v>
      </c>
      <c r="V5" s="75" t="s">
        <v>27</v>
      </c>
      <c r="W5" s="227" t="s">
        <v>28</v>
      </c>
      <c r="X5" s="226" t="s">
        <v>27</v>
      </c>
      <c r="Y5" s="74" t="s">
        <v>28</v>
      </c>
      <c r="Z5" s="74" t="s">
        <v>27</v>
      </c>
      <c r="AA5" s="77" t="s">
        <v>28</v>
      </c>
      <c r="AB5" s="75" t="s">
        <v>27</v>
      </c>
      <c r="AC5" s="77" t="s">
        <v>28</v>
      </c>
      <c r="AD5" s="228" t="s">
        <v>29</v>
      </c>
      <c r="AE5" s="73" t="s">
        <v>28</v>
      </c>
      <c r="AF5" s="74" t="s">
        <v>27</v>
      </c>
      <c r="AG5" s="73" t="s">
        <v>28</v>
      </c>
      <c r="AH5" s="74" t="s">
        <v>27</v>
      </c>
      <c r="AI5" s="73" t="s">
        <v>28</v>
      </c>
      <c r="AJ5" s="74" t="s">
        <v>27</v>
      </c>
      <c r="AK5" s="73" t="s">
        <v>28</v>
      </c>
      <c r="AL5" s="72" t="s">
        <v>27</v>
      </c>
      <c r="AM5" s="73" t="s">
        <v>28</v>
      </c>
      <c r="AN5" s="75" t="s">
        <v>27</v>
      </c>
      <c r="AO5" s="76" t="s">
        <v>28</v>
      </c>
      <c r="AP5" s="74" t="s">
        <v>27</v>
      </c>
      <c r="AQ5" s="77" t="s">
        <v>28</v>
      </c>
      <c r="AR5" s="74" t="s">
        <v>27</v>
      </c>
      <c r="AS5" s="73" t="s">
        <v>28</v>
      </c>
      <c r="AT5" s="74" t="s">
        <v>27</v>
      </c>
      <c r="AU5" s="78" t="s">
        <v>28</v>
      </c>
      <c r="AV5" s="74" t="s">
        <v>27</v>
      </c>
      <c r="AW5" s="77" t="s">
        <v>28</v>
      </c>
      <c r="AX5" s="178"/>
      <c r="AY5" s="179"/>
      <c r="AZ5" s="178"/>
      <c r="BA5" s="179"/>
      <c r="BB5" s="64"/>
      <c r="BC5" s="64"/>
      <c r="BD5" s="64"/>
      <c r="BE5" s="64"/>
      <c r="BF5" s="64"/>
      <c r="BH5" s="244"/>
      <c r="BI5" s="179"/>
      <c r="BJ5" s="64"/>
      <c r="BK5" s="64"/>
      <c r="BL5" s="64"/>
      <c r="BM5" s="64"/>
      <c r="BN5" s="64"/>
    </row>
    <row r="6" spans="1:66" s="81" customFormat="1" ht="31.5" customHeight="1">
      <c r="A6" s="88" t="s">
        <v>74</v>
      </c>
      <c r="B6" s="92" t="s">
        <v>76</v>
      </c>
      <c r="C6" s="92" t="s">
        <v>77</v>
      </c>
      <c r="D6" s="89" t="s">
        <v>75</v>
      </c>
      <c r="E6" s="89" t="s">
        <v>75</v>
      </c>
      <c r="F6" s="90" t="s">
        <v>78</v>
      </c>
      <c r="G6" s="90" t="s">
        <v>79</v>
      </c>
      <c r="H6" s="89">
        <v>1</v>
      </c>
      <c r="I6" s="89">
        <v>0.1</v>
      </c>
      <c r="J6" s="89">
        <v>1</v>
      </c>
      <c r="K6" s="89">
        <v>0.1</v>
      </c>
      <c r="L6" s="90" t="s">
        <v>80</v>
      </c>
      <c r="M6" s="90" t="s">
        <v>81</v>
      </c>
      <c r="N6" s="90" t="s">
        <v>80</v>
      </c>
      <c r="O6" s="90" t="s">
        <v>81</v>
      </c>
      <c r="P6" s="90" t="s">
        <v>82</v>
      </c>
      <c r="Q6" s="90" t="s">
        <v>83</v>
      </c>
      <c r="R6" s="89">
        <v>1</v>
      </c>
      <c r="S6" s="89">
        <v>0.1</v>
      </c>
      <c r="T6" s="89">
        <v>11</v>
      </c>
      <c r="U6" s="89">
        <v>0.6</v>
      </c>
      <c r="V6" s="90">
        <v>2</v>
      </c>
      <c r="W6" s="90">
        <v>0.1</v>
      </c>
      <c r="X6" s="93" t="s">
        <v>75</v>
      </c>
      <c r="Y6" s="89" t="s">
        <v>75</v>
      </c>
      <c r="Z6" s="89">
        <v>1</v>
      </c>
      <c r="AA6" s="91">
        <v>0.1</v>
      </c>
      <c r="AB6" s="90" t="s">
        <v>75</v>
      </c>
      <c r="AC6" s="92" t="s">
        <v>75</v>
      </c>
      <c r="AD6" s="88" t="s">
        <v>84</v>
      </c>
      <c r="AE6" s="90" t="s">
        <v>85</v>
      </c>
      <c r="AF6" s="89" t="s">
        <v>75</v>
      </c>
      <c r="AG6" s="89" t="s">
        <v>75</v>
      </c>
      <c r="AH6" s="89" t="s">
        <v>75</v>
      </c>
      <c r="AI6" s="89" t="s">
        <v>75</v>
      </c>
      <c r="AJ6" s="89">
        <v>4</v>
      </c>
      <c r="AK6" s="89">
        <v>0.2</v>
      </c>
      <c r="AL6" s="89">
        <v>1</v>
      </c>
      <c r="AM6" s="89">
        <v>0.1</v>
      </c>
      <c r="AN6" s="89" t="s">
        <v>75</v>
      </c>
      <c r="AO6" s="91" t="s">
        <v>75</v>
      </c>
      <c r="AP6" s="89">
        <v>3</v>
      </c>
      <c r="AQ6" s="91">
        <v>0.2</v>
      </c>
      <c r="AR6" s="89" t="s">
        <v>75</v>
      </c>
      <c r="AS6" s="89" t="s">
        <v>75</v>
      </c>
      <c r="AT6" s="89" t="s">
        <v>75</v>
      </c>
      <c r="AU6" s="93" t="s">
        <v>75</v>
      </c>
      <c r="AV6" s="89" t="s">
        <v>75</v>
      </c>
      <c r="AW6" s="224" t="s">
        <v>75</v>
      </c>
      <c r="AX6" s="79"/>
      <c r="AY6" s="79"/>
      <c r="AZ6" s="79"/>
      <c r="BA6" s="79"/>
      <c r="BB6" s="80"/>
      <c r="BC6" s="80"/>
      <c r="BH6" s="245"/>
      <c r="BI6" s="79"/>
      <c r="BJ6" s="80"/>
      <c r="BK6" s="80"/>
      <c r="BL6" s="80"/>
      <c r="BM6" s="80"/>
      <c r="BN6" s="80"/>
    </row>
    <row r="7" spans="1:66" s="81" customFormat="1" ht="31.5" customHeight="1">
      <c r="A7" s="88" t="s">
        <v>86</v>
      </c>
      <c r="B7" s="92" t="s">
        <v>87</v>
      </c>
      <c r="C7" s="92" t="s">
        <v>88</v>
      </c>
      <c r="D7" s="90" t="s">
        <v>34</v>
      </c>
      <c r="E7" s="90" t="s">
        <v>35</v>
      </c>
      <c r="F7" s="90" t="s">
        <v>36</v>
      </c>
      <c r="G7" s="90" t="s">
        <v>37</v>
      </c>
      <c r="H7" s="90" t="s">
        <v>38</v>
      </c>
      <c r="I7" s="90" t="s">
        <v>39</v>
      </c>
      <c r="J7" s="89" t="s">
        <v>1</v>
      </c>
      <c r="K7" s="89" t="s">
        <v>1</v>
      </c>
      <c r="L7" s="90" t="s">
        <v>40</v>
      </c>
      <c r="M7" s="90" t="s">
        <v>41</v>
      </c>
      <c r="N7" s="90" t="s">
        <v>40</v>
      </c>
      <c r="O7" s="90" t="s">
        <v>41</v>
      </c>
      <c r="P7" s="90" t="s">
        <v>42</v>
      </c>
      <c r="Q7" s="90" t="s">
        <v>43</v>
      </c>
      <c r="R7" s="89" t="s">
        <v>44</v>
      </c>
      <c r="S7" s="89" t="s">
        <v>45</v>
      </c>
      <c r="T7" s="89" t="s">
        <v>44</v>
      </c>
      <c r="U7" s="89" t="s">
        <v>45</v>
      </c>
      <c r="V7" s="90" t="s">
        <v>46</v>
      </c>
      <c r="W7" s="90" t="s">
        <v>47</v>
      </c>
      <c r="X7" s="93" t="s">
        <v>75</v>
      </c>
      <c r="Y7" s="89" t="s">
        <v>75</v>
      </c>
      <c r="Z7" s="89" t="s">
        <v>48</v>
      </c>
      <c r="AA7" s="91" t="s">
        <v>49</v>
      </c>
      <c r="AB7" s="90" t="s">
        <v>75</v>
      </c>
      <c r="AC7" s="92" t="s">
        <v>75</v>
      </c>
      <c r="AD7" s="88" t="s">
        <v>50</v>
      </c>
      <c r="AE7" s="90" t="s">
        <v>51</v>
      </c>
      <c r="AF7" s="89" t="s">
        <v>48</v>
      </c>
      <c r="AG7" s="89" t="s">
        <v>49</v>
      </c>
      <c r="AH7" s="89" t="s">
        <v>75</v>
      </c>
      <c r="AI7" s="89" t="s">
        <v>75</v>
      </c>
      <c r="AJ7" s="89" t="s">
        <v>52</v>
      </c>
      <c r="AK7" s="89" t="s">
        <v>53</v>
      </c>
      <c r="AL7" s="89" t="s">
        <v>54</v>
      </c>
      <c r="AM7" s="89" t="s">
        <v>49</v>
      </c>
      <c r="AN7" s="89" t="s">
        <v>75</v>
      </c>
      <c r="AO7" s="91" t="s">
        <v>75</v>
      </c>
      <c r="AP7" s="89" t="s">
        <v>55</v>
      </c>
      <c r="AQ7" s="91" t="s">
        <v>53</v>
      </c>
      <c r="AR7" s="89" t="s">
        <v>75</v>
      </c>
      <c r="AS7" s="89" t="s">
        <v>75</v>
      </c>
      <c r="AT7" s="89" t="s">
        <v>75</v>
      </c>
      <c r="AU7" s="93" t="s">
        <v>75</v>
      </c>
      <c r="AV7" s="89" t="s">
        <v>75</v>
      </c>
      <c r="AW7" s="224" t="s">
        <v>75</v>
      </c>
      <c r="AX7" s="79"/>
      <c r="AY7" s="79"/>
      <c r="AZ7" s="79"/>
      <c r="BA7" s="79"/>
      <c r="BB7" s="80"/>
      <c r="BC7" s="80"/>
      <c r="BH7" s="245"/>
      <c r="BI7" s="79"/>
      <c r="BJ7" s="80"/>
      <c r="BK7" s="80"/>
      <c r="BL7" s="80"/>
      <c r="BM7" s="80"/>
      <c r="BN7" s="80"/>
    </row>
    <row r="8" spans="1:61" s="80" customFormat="1" ht="31.5" customHeight="1">
      <c r="A8" s="88" t="s">
        <v>89</v>
      </c>
      <c r="B8" s="92" t="s">
        <v>90</v>
      </c>
      <c r="C8" s="92" t="s">
        <v>91</v>
      </c>
      <c r="D8" s="90" t="s">
        <v>92</v>
      </c>
      <c r="E8" s="90" t="s">
        <v>93</v>
      </c>
      <c r="F8" s="90" t="s">
        <v>94</v>
      </c>
      <c r="G8" s="90" t="s">
        <v>95</v>
      </c>
      <c r="H8" s="90" t="s">
        <v>96</v>
      </c>
      <c r="I8" s="90" t="s">
        <v>97</v>
      </c>
      <c r="J8" s="90" t="s">
        <v>75</v>
      </c>
      <c r="K8" s="90" t="s">
        <v>75</v>
      </c>
      <c r="L8" s="90" t="s">
        <v>98</v>
      </c>
      <c r="M8" s="90" t="s">
        <v>99</v>
      </c>
      <c r="N8" s="90" t="s">
        <v>98</v>
      </c>
      <c r="O8" s="90" t="s">
        <v>99</v>
      </c>
      <c r="P8" s="90" t="s">
        <v>100</v>
      </c>
      <c r="Q8" s="90" t="s">
        <v>101</v>
      </c>
      <c r="R8" s="90" t="s">
        <v>102</v>
      </c>
      <c r="S8" s="90" t="s">
        <v>103</v>
      </c>
      <c r="T8" s="90" t="s">
        <v>104</v>
      </c>
      <c r="U8" s="90" t="s">
        <v>93</v>
      </c>
      <c r="V8" s="90" t="s">
        <v>104</v>
      </c>
      <c r="W8" s="90" t="s">
        <v>93</v>
      </c>
      <c r="X8" s="93" t="s">
        <v>75</v>
      </c>
      <c r="Y8" s="89" t="s">
        <v>75</v>
      </c>
      <c r="Z8" s="90" t="s">
        <v>105</v>
      </c>
      <c r="AA8" s="92" t="s">
        <v>106</v>
      </c>
      <c r="AB8" s="90" t="s">
        <v>92</v>
      </c>
      <c r="AC8" s="92" t="s">
        <v>93</v>
      </c>
      <c r="AD8" s="88" t="s">
        <v>107</v>
      </c>
      <c r="AE8" s="90" t="s">
        <v>85</v>
      </c>
      <c r="AF8" s="90" t="s">
        <v>75</v>
      </c>
      <c r="AG8" s="90" t="s">
        <v>75</v>
      </c>
      <c r="AH8" s="90" t="s">
        <v>92</v>
      </c>
      <c r="AI8" s="90" t="s">
        <v>93</v>
      </c>
      <c r="AJ8" s="90" t="s">
        <v>104</v>
      </c>
      <c r="AK8" s="90" t="s">
        <v>93</v>
      </c>
      <c r="AL8" s="90" t="s">
        <v>75</v>
      </c>
      <c r="AM8" s="90" t="s">
        <v>75</v>
      </c>
      <c r="AN8" s="89" t="s">
        <v>75</v>
      </c>
      <c r="AO8" s="91" t="s">
        <v>75</v>
      </c>
      <c r="AP8" s="90" t="s">
        <v>104</v>
      </c>
      <c r="AQ8" s="92" t="s">
        <v>93</v>
      </c>
      <c r="AR8" s="90" t="s">
        <v>92</v>
      </c>
      <c r="AS8" s="90" t="s">
        <v>93</v>
      </c>
      <c r="AT8" s="89" t="s">
        <v>75</v>
      </c>
      <c r="AU8" s="93" t="s">
        <v>75</v>
      </c>
      <c r="AV8" s="89" t="s">
        <v>75</v>
      </c>
      <c r="AW8" s="224" t="s">
        <v>75</v>
      </c>
      <c r="AX8" s="79"/>
      <c r="AY8" s="79"/>
      <c r="AZ8" s="79"/>
      <c r="BA8" s="79"/>
      <c r="BH8" s="245"/>
      <c r="BI8" s="79"/>
    </row>
    <row r="9" spans="1:66" s="81" customFormat="1" ht="31.5" customHeight="1">
      <c r="A9" s="88" t="s">
        <v>108</v>
      </c>
      <c r="B9" s="92" t="s">
        <v>109</v>
      </c>
      <c r="C9" s="92" t="s">
        <v>110</v>
      </c>
      <c r="D9" s="90" t="s">
        <v>48</v>
      </c>
      <c r="E9" s="90" t="s">
        <v>49</v>
      </c>
      <c r="F9" s="90" t="s">
        <v>56</v>
      </c>
      <c r="G9" s="90" t="s">
        <v>57</v>
      </c>
      <c r="H9" s="90" t="s">
        <v>48</v>
      </c>
      <c r="I9" s="90" t="s">
        <v>49</v>
      </c>
      <c r="J9" s="90" t="s">
        <v>48</v>
      </c>
      <c r="K9" s="90" t="s">
        <v>49</v>
      </c>
      <c r="L9" s="90" t="s">
        <v>111</v>
      </c>
      <c r="M9" s="90" t="s">
        <v>112</v>
      </c>
      <c r="N9" s="90" t="s">
        <v>111</v>
      </c>
      <c r="O9" s="90" t="s">
        <v>112</v>
      </c>
      <c r="P9" s="90" t="s">
        <v>113</v>
      </c>
      <c r="Q9" s="90" t="s">
        <v>114</v>
      </c>
      <c r="R9" s="90" t="s">
        <v>115</v>
      </c>
      <c r="S9" s="90" t="s">
        <v>110</v>
      </c>
      <c r="T9" s="90" t="s">
        <v>116</v>
      </c>
      <c r="U9" s="90" t="s">
        <v>117</v>
      </c>
      <c r="V9" s="90" t="s">
        <v>92</v>
      </c>
      <c r="W9" s="90" t="s">
        <v>93</v>
      </c>
      <c r="X9" s="93" t="s">
        <v>118</v>
      </c>
      <c r="Y9" s="89" t="s">
        <v>103</v>
      </c>
      <c r="Z9" s="90" t="s">
        <v>104</v>
      </c>
      <c r="AA9" s="92" t="s">
        <v>93</v>
      </c>
      <c r="AB9" s="90" t="s">
        <v>104</v>
      </c>
      <c r="AC9" s="92" t="s">
        <v>93</v>
      </c>
      <c r="AD9" s="88" t="s">
        <v>119</v>
      </c>
      <c r="AE9" s="90" t="s">
        <v>120</v>
      </c>
      <c r="AF9" s="90" t="s">
        <v>75</v>
      </c>
      <c r="AG9" s="90" t="s">
        <v>75</v>
      </c>
      <c r="AH9" s="90" t="s">
        <v>92</v>
      </c>
      <c r="AI9" s="90" t="s">
        <v>93</v>
      </c>
      <c r="AJ9" s="90" t="s">
        <v>116</v>
      </c>
      <c r="AK9" s="90" t="s">
        <v>117</v>
      </c>
      <c r="AL9" s="90" t="s">
        <v>104</v>
      </c>
      <c r="AM9" s="90" t="s">
        <v>93</v>
      </c>
      <c r="AN9" s="89" t="s">
        <v>92</v>
      </c>
      <c r="AO9" s="91" t="s">
        <v>93</v>
      </c>
      <c r="AP9" s="90" t="s">
        <v>104</v>
      </c>
      <c r="AQ9" s="92" t="s">
        <v>93</v>
      </c>
      <c r="AR9" s="90" t="s">
        <v>75</v>
      </c>
      <c r="AS9" s="90" t="s">
        <v>75</v>
      </c>
      <c r="AT9" s="89" t="s">
        <v>75</v>
      </c>
      <c r="AU9" s="93" t="s">
        <v>75</v>
      </c>
      <c r="AV9" s="89" t="s">
        <v>75</v>
      </c>
      <c r="AW9" s="224" t="s">
        <v>75</v>
      </c>
      <c r="AX9" s="79"/>
      <c r="AY9" s="79"/>
      <c r="AZ9" s="79"/>
      <c r="BA9" s="79"/>
      <c r="BB9" s="80"/>
      <c r="BC9" s="80"/>
      <c r="BH9" s="245"/>
      <c r="BI9" s="79"/>
      <c r="BJ9" s="80"/>
      <c r="BK9" s="80"/>
      <c r="BL9" s="80"/>
      <c r="BM9" s="80"/>
      <c r="BN9" s="80"/>
    </row>
    <row r="10" spans="1:66" s="81" customFormat="1" ht="33" customHeight="1">
      <c r="A10" s="174" t="s">
        <v>121</v>
      </c>
      <c r="B10" s="195" t="s">
        <v>122</v>
      </c>
      <c r="C10" s="195" t="s">
        <v>123</v>
      </c>
      <c r="D10" s="172" t="s">
        <v>75</v>
      </c>
      <c r="E10" s="172" t="s">
        <v>75</v>
      </c>
      <c r="F10" s="172" t="s">
        <v>104</v>
      </c>
      <c r="G10" s="172" t="s">
        <v>93</v>
      </c>
      <c r="H10" s="172" t="s">
        <v>92</v>
      </c>
      <c r="I10" s="172" t="s">
        <v>93</v>
      </c>
      <c r="J10" s="172" t="s">
        <v>104</v>
      </c>
      <c r="K10" s="172" t="s">
        <v>93</v>
      </c>
      <c r="L10" s="172" t="s">
        <v>124</v>
      </c>
      <c r="M10" s="172" t="s">
        <v>125</v>
      </c>
      <c r="N10" s="172" t="s">
        <v>124</v>
      </c>
      <c r="O10" s="172" t="s">
        <v>125</v>
      </c>
      <c r="P10" s="172" t="s">
        <v>126</v>
      </c>
      <c r="Q10" s="172" t="s">
        <v>127</v>
      </c>
      <c r="R10" s="172" t="s">
        <v>122</v>
      </c>
      <c r="S10" s="172" t="s">
        <v>123</v>
      </c>
      <c r="T10" s="172" t="s">
        <v>118</v>
      </c>
      <c r="U10" s="172" t="s">
        <v>103</v>
      </c>
      <c r="V10" s="172" t="s">
        <v>128</v>
      </c>
      <c r="W10" s="172" t="s">
        <v>106</v>
      </c>
      <c r="X10" s="169" t="s">
        <v>75</v>
      </c>
      <c r="Y10" s="170" t="s">
        <v>75</v>
      </c>
      <c r="Z10" s="172" t="s">
        <v>128</v>
      </c>
      <c r="AA10" s="195" t="s">
        <v>106</v>
      </c>
      <c r="AB10" s="172" t="s">
        <v>92</v>
      </c>
      <c r="AC10" s="195" t="s">
        <v>93</v>
      </c>
      <c r="AD10" s="174" t="s">
        <v>129</v>
      </c>
      <c r="AE10" s="172" t="s">
        <v>130</v>
      </c>
      <c r="AF10" s="172" t="s">
        <v>75</v>
      </c>
      <c r="AG10" s="172" t="s">
        <v>75</v>
      </c>
      <c r="AH10" s="172" t="s">
        <v>75</v>
      </c>
      <c r="AI10" s="172" t="s">
        <v>75</v>
      </c>
      <c r="AJ10" s="172" t="s">
        <v>92</v>
      </c>
      <c r="AK10" s="172" t="s">
        <v>93</v>
      </c>
      <c r="AL10" s="172" t="s">
        <v>92</v>
      </c>
      <c r="AM10" s="172" t="s">
        <v>93</v>
      </c>
      <c r="AN10" s="170" t="s">
        <v>92</v>
      </c>
      <c r="AO10" s="171" t="s">
        <v>93</v>
      </c>
      <c r="AP10" s="172" t="s">
        <v>75</v>
      </c>
      <c r="AQ10" s="195" t="s">
        <v>75</v>
      </c>
      <c r="AR10" s="172" t="s">
        <v>75</v>
      </c>
      <c r="AS10" s="172" t="s">
        <v>75</v>
      </c>
      <c r="AT10" s="170" t="s">
        <v>92</v>
      </c>
      <c r="AU10" s="169" t="s">
        <v>93</v>
      </c>
      <c r="AV10" s="170" t="s">
        <v>92</v>
      </c>
      <c r="AW10" s="223" t="s">
        <v>93</v>
      </c>
      <c r="AX10" s="79"/>
      <c r="AY10" s="79"/>
      <c r="AZ10" s="79"/>
      <c r="BA10" s="79"/>
      <c r="BB10" s="80"/>
      <c r="BC10" s="80"/>
      <c r="BH10" s="245"/>
      <c r="BI10" s="79"/>
      <c r="BJ10" s="80"/>
      <c r="BK10" s="80"/>
      <c r="BL10" s="80"/>
      <c r="BM10" s="80"/>
      <c r="BN10" s="80"/>
    </row>
    <row r="11" spans="1:66" ht="7.5" customHeight="1">
      <c r="A11" s="15"/>
      <c r="B11" s="15"/>
      <c r="C11" s="15"/>
      <c r="D11" s="15"/>
      <c r="E11" s="15"/>
      <c r="F11" s="15"/>
      <c r="G11" s="15"/>
      <c r="H11" s="15"/>
      <c r="I11" s="15"/>
      <c r="J11" s="15"/>
      <c r="K11" s="15"/>
      <c r="L11" s="15"/>
      <c r="M11" s="15"/>
      <c r="N11" s="15"/>
      <c r="O11" s="15"/>
      <c r="P11" s="15"/>
      <c r="Q11" s="15"/>
      <c r="R11" s="15"/>
      <c r="S11" s="52"/>
      <c r="T11" s="18"/>
      <c r="U11" s="52"/>
      <c r="V11" s="18"/>
      <c r="W11" s="52"/>
      <c r="X11" s="18"/>
      <c r="Y11" s="82"/>
      <c r="Z11" s="18"/>
      <c r="AA11" s="68"/>
      <c r="AB11" s="68"/>
      <c r="AC11" s="18"/>
      <c r="AD11" s="68"/>
      <c r="AE11" s="68"/>
      <c r="AF11" s="68"/>
      <c r="AG11" s="68"/>
      <c r="AH11" s="64"/>
      <c r="AI11" s="83"/>
      <c r="AJ11" s="83"/>
      <c r="AK11" s="83"/>
      <c r="AL11" s="83"/>
      <c r="AM11" s="83"/>
      <c r="AN11" s="64"/>
      <c r="AO11" s="64"/>
      <c r="AP11" s="64"/>
      <c r="AQ11" s="64"/>
      <c r="AR11" s="64"/>
      <c r="AS11" s="64"/>
      <c r="AT11" s="64"/>
      <c r="AU11" s="64"/>
      <c r="AV11" s="64"/>
      <c r="AW11" s="64"/>
      <c r="AX11" s="64"/>
      <c r="AY11" s="64"/>
      <c r="AZ11" s="64"/>
      <c r="BA11" s="64"/>
      <c r="BH11" s="241"/>
      <c r="BI11" s="64"/>
      <c r="BJ11" s="64"/>
      <c r="BK11" s="64"/>
      <c r="BL11" s="64"/>
      <c r="BM11" s="64"/>
      <c r="BN11" s="64"/>
    </row>
    <row r="12" spans="1:66" s="44" customFormat="1" ht="7.5" customHeight="1" hidden="1">
      <c r="A12" s="65" t="s">
        <v>58</v>
      </c>
      <c r="B12" s="1"/>
      <c r="C12" s="65" t="s">
        <v>131</v>
      </c>
      <c r="D12" s="65"/>
      <c r="E12" s="65"/>
      <c r="F12" s="65"/>
      <c r="G12" s="65"/>
      <c r="H12" s="66"/>
      <c r="I12" s="67"/>
      <c r="J12" s="66"/>
      <c r="K12" s="67"/>
      <c r="L12" s="66"/>
      <c r="M12" s="67"/>
      <c r="N12" s="66"/>
      <c r="O12" s="67"/>
      <c r="P12" s="66"/>
      <c r="Q12" s="67"/>
      <c r="R12" s="66"/>
      <c r="S12" s="67"/>
      <c r="T12" s="66"/>
      <c r="U12" s="67"/>
      <c r="V12" s="66"/>
      <c r="W12" s="67"/>
      <c r="X12" s="66"/>
      <c r="Y12" s="17"/>
      <c r="Z12" s="18"/>
      <c r="AA12" s="68"/>
      <c r="AB12" s="68"/>
      <c r="AC12" s="18"/>
      <c r="AD12" s="68"/>
      <c r="AE12" s="68"/>
      <c r="AF12" s="68"/>
      <c r="AG12" s="68"/>
      <c r="AH12" s="68"/>
      <c r="AI12" s="68"/>
      <c r="AJ12" s="68"/>
      <c r="AK12" s="68"/>
      <c r="AL12" s="68"/>
      <c r="AM12" s="68"/>
      <c r="AN12" s="64"/>
      <c r="AO12" s="64"/>
      <c r="AP12" s="64"/>
      <c r="AQ12" s="64"/>
      <c r="AR12" s="64"/>
      <c r="AS12" s="64"/>
      <c r="AT12" s="64"/>
      <c r="AU12" s="64"/>
      <c r="AV12" s="64"/>
      <c r="AW12" s="64"/>
      <c r="AX12" s="64"/>
      <c r="AY12" s="64"/>
      <c r="BA12" s="84"/>
      <c r="BH12" s="246"/>
      <c r="BI12" s="84"/>
      <c r="BJ12" s="84"/>
      <c r="BK12" s="84"/>
      <c r="BL12" s="84"/>
      <c r="BM12" s="84"/>
      <c r="BN12" s="84"/>
    </row>
    <row r="13" spans="1:66" s="20" customFormat="1" ht="7.5" customHeight="1" hidden="1">
      <c r="A13" s="38" t="s">
        <v>132</v>
      </c>
      <c r="B13" s="1"/>
      <c r="C13" s="65" t="s">
        <v>59</v>
      </c>
      <c r="D13" s="65"/>
      <c r="E13" s="65"/>
      <c r="F13" s="65"/>
      <c r="G13" s="65"/>
      <c r="H13" s="66"/>
      <c r="I13" s="66"/>
      <c r="J13" s="66"/>
      <c r="K13" s="66"/>
      <c r="L13" s="66"/>
      <c r="M13" s="66"/>
      <c r="N13" s="66"/>
      <c r="O13" s="66"/>
      <c r="P13" s="66"/>
      <c r="Q13" s="66"/>
      <c r="R13" s="66"/>
      <c r="S13" s="66"/>
      <c r="T13" s="66"/>
      <c r="U13" s="66"/>
      <c r="V13" s="66"/>
      <c r="W13" s="66"/>
      <c r="X13" s="66"/>
      <c r="Y13" s="16"/>
      <c r="Z13" s="18"/>
      <c r="AA13" s="68"/>
      <c r="AB13" s="68"/>
      <c r="AC13" s="18"/>
      <c r="AD13" s="68"/>
      <c r="AE13" s="68"/>
      <c r="AF13" s="68"/>
      <c r="AG13" s="68"/>
      <c r="AH13" s="68"/>
      <c r="AI13" s="68"/>
      <c r="AJ13" s="68"/>
      <c r="AK13" s="68"/>
      <c r="AL13" s="68"/>
      <c r="AM13" s="68"/>
      <c r="AN13" s="64"/>
      <c r="AO13" s="64"/>
      <c r="AP13" s="64"/>
      <c r="AQ13" s="64"/>
      <c r="AR13" s="64"/>
      <c r="AS13" s="64"/>
      <c r="AT13" s="64"/>
      <c r="AU13" s="64"/>
      <c r="AV13" s="64"/>
      <c r="AW13" s="64"/>
      <c r="AX13" s="64"/>
      <c r="AY13" s="64"/>
      <c r="BA13" s="85"/>
      <c r="BH13" s="247"/>
      <c r="BI13" s="85"/>
      <c r="BJ13" s="85"/>
      <c r="BK13" s="85"/>
      <c r="BL13" s="85"/>
      <c r="BM13" s="85"/>
      <c r="BN13" s="85"/>
    </row>
    <row r="14" spans="1:66" s="20" customFormat="1" ht="7.5" customHeight="1" hidden="1">
      <c r="A14" s="38"/>
      <c r="B14" s="1"/>
      <c r="C14" s="65" t="s">
        <v>60</v>
      </c>
      <c r="D14" s="65"/>
      <c r="E14" s="65"/>
      <c r="F14" s="65"/>
      <c r="G14" s="65"/>
      <c r="H14" s="66"/>
      <c r="I14" s="66"/>
      <c r="J14" s="66"/>
      <c r="K14" s="66"/>
      <c r="L14" s="66"/>
      <c r="M14" s="66"/>
      <c r="N14" s="66"/>
      <c r="O14" s="66"/>
      <c r="P14" s="66"/>
      <c r="Q14" s="66"/>
      <c r="R14" s="66"/>
      <c r="S14" s="66"/>
      <c r="T14" s="66"/>
      <c r="U14" s="66"/>
      <c r="V14" s="66"/>
      <c r="W14" s="66"/>
      <c r="X14" s="66"/>
      <c r="Y14" s="16"/>
      <c r="Z14" s="18"/>
      <c r="AA14" s="68"/>
      <c r="AB14" s="68"/>
      <c r="AC14" s="18"/>
      <c r="AD14" s="68"/>
      <c r="AE14" s="68"/>
      <c r="AF14" s="68"/>
      <c r="AG14" s="68"/>
      <c r="AH14" s="68"/>
      <c r="AI14" s="68"/>
      <c r="AJ14" s="68"/>
      <c r="AK14" s="68"/>
      <c r="AL14" s="68"/>
      <c r="AM14" s="68"/>
      <c r="AN14" s="64"/>
      <c r="AO14" s="64"/>
      <c r="AP14" s="64"/>
      <c r="AQ14" s="64"/>
      <c r="AR14" s="64"/>
      <c r="AS14" s="64"/>
      <c r="AT14" s="64"/>
      <c r="AU14" s="64"/>
      <c r="AV14" s="64"/>
      <c r="AW14" s="64"/>
      <c r="AX14" s="64"/>
      <c r="AY14" s="64"/>
      <c r="BA14" s="85"/>
      <c r="BH14" s="247"/>
      <c r="BI14" s="85"/>
      <c r="BJ14" s="85"/>
      <c r="BK14" s="85"/>
      <c r="BL14" s="85"/>
      <c r="BM14" s="85"/>
      <c r="BN14" s="85"/>
    </row>
    <row r="15" spans="1:66" s="20" customFormat="1" ht="7.5" customHeight="1" hidden="1">
      <c r="A15" s="1"/>
      <c r="B15" s="1"/>
      <c r="C15" s="65" t="s">
        <v>133</v>
      </c>
      <c r="D15" s="65"/>
      <c r="E15" s="65"/>
      <c r="F15" s="65"/>
      <c r="G15" s="65"/>
      <c r="H15" s="66"/>
      <c r="I15" s="66"/>
      <c r="J15" s="66"/>
      <c r="K15" s="66"/>
      <c r="L15" s="66"/>
      <c r="M15" s="66"/>
      <c r="N15" s="66"/>
      <c r="O15" s="66"/>
      <c r="P15" s="66"/>
      <c r="Q15" s="66"/>
      <c r="R15" s="66"/>
      <c r="S15" s="66"/>
      <c r="T15" s="66"/>
      <c r="U15" s="66"/>
      <c r="V15" s="66"/>
      <c r="W15" s="66"/>
      <c r="X15" s="66"/>
      <c r="Y15" s="16"/>
      <c r="Z15" s="18"/>
      <c r="AA15" s="68"/>
      <c r="AB15" s="68"/>
      <c r="AC15" s="18"/>
      <c r="AD15" s="68"/>
      <c r="AE15" s="68"/>
      <c r="AF15" s="68"/>
      <c r="AG15" s="68"/>
      <c r="AH15" s="68"/>
      <c r="AI15" s="68"/>
      <c r="AJ15" s="68"/>
      <c r="AK15" s="68"/>
      <c r="AL15" s="68"/>
      <c r="AM15" s="68"/>
      <c r="AN15" s="64"/>
      <c r="AO15" s="64"/>
      <c r="AP15" s="64"/>
      <c r="AQ15" s="64"/>
      <c r="AR15" s="64"/>
      <c r="AS15" s="64"/>
      <c r="AT15" s="64"/>
      <c r="AU15" s="64"/>
      <c r="AV15" s="64"/>
      <c r="AW15" s="64"/>
      <c r="AX15" s="64"/>
      <c r="AY15" s="64"/>
      <c r="BA15" s="85"/>
      <c r="BH15" s="247"/>
      <c r="BI15" s="85"/>
      <c r="BJ15" s="85"/>
      <c r="BK15" s="85"/>
      <c r="BL15" s="85"/>
      <c r="BM15" s="85"/>
      <c r="BN15" s="85"/>
    </row>
    <row r="16" spans="3:66" ht="7.5" customHeight="1" hidden="1">
      <c r="C16" s="65" t="s">
        <v>134</v>
      </c>
      <c r="D16" s="65"/>
      <c r="E16" s="65"/>
      <c r="F16" s="65"/>
      <c r="G16" s="65"/>
      <c r="H16" s="66"/>
      <c r="I16" s="66"/>
      <c r="J16" s="66"/>
      <c r="K16" s="66"/>
      <c r="L16" s="66"/>
      <c r="M16" s="66"/>
      <c r="N16" s="66"/>
      <c r="O16" s="66"/>
      <c r="P16" s="66"/>
      <c r="Q16" s="66"/>
      <c r="R16" s="66"/>
      <c r="S16" s="66"/>
      <c r="T16" s="66"/>
      <c r="U16" s="66"/>
      <c r="V16" s="66"/>
      <c r="W16" s="66"/>
      <c r="X16" s="66"/>
      <c r="Y16" s="16"/>
      <c r="Z16" s="18"/>
      <c r="AA16" s="68"/>
      <c r="AB16" s="68"/>
      <c r="AC16" s="18"/>
      <c r="AD16" s="68"/>
      <c r="AE16" s="68"/>
      <c r="AF16" s="68"/>
      <c r="AG16" s="68"/>
      <c r="AH16" s="68"/>
      <c r="AI16" s="68"/>
      <c r="AJ16" s="68"/>
      <c r="AK16" s="68"/>
      <c r="AL16" s="68"/>
      <c r="AM16" s="68"/>
      <c r="AN16" s="64"/>
      <c r="AO16" s="64"/>
      <c r="AP16" s="64"/>
      <c r="AQ16" s="64"/>
      <c r="AR16" s="64"/>
      <c r="AS16" s="64"/>
      <c r="AT16" s="64"/>
      <c r="AU16" s="64"/>
      <c r="AV16" s="64"/>
      <c r="AW16" s="64"/>
      <c r="AX16" s="64"/>
      <c r="AY16" s="64"/>
      <c r="BA16" s="64"/>
      <c r="BH16" s="241"/>
      <c r="BI16" s="64"/>
      <c r="BJ16" s="64"/>
      <c r="BK16" s="64"/>
      <c r="BL16" s="64"/>
      <c r="BM16" s="64"/>
      <c r="BN16" s="64"/>
    </row>
    <row r="17" spans="3:66" ht="7.5" customHeight="1" hidden="1">
      <c r="C17" s="65"/>
      <c r="D17" s="65"/>
      <c r="E17" s="65"/>
      <c r="F17" s="65"/>
      <c r="G17" s="65"/>
      <c r="H17" s="66"/>
      <c r="I17" s="66"/>
      <c r="J17" s="66"/>
      <c r="K17" s="66"/>
      <c r="L17" s="61" t="s">
        <v>135</v>
      </c>
      <c r="M17" s="61"/>
      <c r="N17" s="66"/>
      <c r="O17" s="66"/>
      <c r="P17" s="66"/>
      <c r="Q17" s="66"/>
      <c r="R17" s="66"/>
      <c r="S17" s="66"/>
      <c r="T17" s="66"/>
      <c r="U17" s="66"/>
      <c r="V17" s="66"/>
      <c r="W17" s="66"/>
      <c r="X17" s="66"/>
      <c r="Y17" s="16"/>
      <c r="Z17" s="18"/>
      <c r="AA17" s="68"/>
      <c r="AB17" s="68"/>
      <c r="AC17" s="18"/>
      <c r="AD17" s="68"/>
      <c r="AE17" s="68"/>
      <c r="AF17" s="68"/>
      <c r="AG17" s="68"/>
      <c r="AH17" s="68"/>
      <c r="AI17" s="68"/>
      <c r="AJ17" s="68"/>
      <c r="AK17" s="68"/>
      <c r="AL17" s="68"/>
      <c r="AM17" s="68"/>
      <c r="AN17" s="64"/>
      <c r="AO17" s="64"/>
      <c r="AP17" s="64"/>
      <c r="AQ17" s="64"/>
      <c r="AR17" s="64"/>
      <c r="AS17" s="64"/>
      <c r="AT17" s="64"/>
      <c r="AU17" s="64"/>
      <c r="AV17" s="64"/>
      <c r="AW17" s="64"/>
      <c r="AX17" s="64"/>
      <c r="AY17" s="64"/>
      <c r="BA17" s="64"/>
      <c r="BH17" s="241"/>
      <c r="BI17" s="64"/>
      <c r="BJ17" s="64"/>
      <c r="BK17" s="64"/>
      <c r="BL17" s="64"/>
      <c r="BM17" s="64"/>
      <c r="BN17" s="64"/>
    </row>
    <row r="18" spans="1:66" ht="7.5" customHeight="1">
      <c r="A18" s="15"/>
      <c r="B18" s="16"/>
      <c r="C18" s="17"/>
      <c r="D18" s="17"/>
      <c r="E18" s="17"/>
      <c r="F18" s="17"/>
      <c r="G18" s="17"/>
      <c r="H18" s="16"/>
      <c r="I18" s="17"/>
      <c r="J18" s="16"/>
      <c r="K18" s="17"/>
      <c r="L18" s="16"/>
      <c r="M18" s="17"/>
      <c r="N18" s="16"/>
      <c r="O18" s="17"/>
      <c r="P18" s="16"/>
      <c r="Q18" s="17"/>
      <c r="R18" s="16"/>
      <c r="S18" s="17"/>
      <c r="T18" s="16"/>
      <c r="U18" s="17"/>
      <c r="V18" s="16"/>
      <c r="W18" s="17"/>
      <c r="X18" s="16"/>
      <c r="Y18" s="17"/>
      <c r="Z18" s="18"/>
      <c r="AA18" s="68"/>
      <c r="AB18" s="68"/>
      <c r="AC18" s="18"/>
      <c r="AD18" s="68"/>
      <c r="AE18" s="68"/>
      <c r="AF18" s="68"/>
      <c r="AG18" s="68"/>
      <c r="AH18" s="68"/>
      <c r="AI18" s="68"/>
      <c r="AJ18" s="68"/>
      <c r="AK18" s="68"/>
      <c r="AL18" s="68"/>
      <c r="AM18" s="68"/>
      <c r="AN18" s="64"/>
      <c r="AO18" s="64"/>
      <c r="AP18" s="64"/>
      <c r="AQ18" s="64"/>
      <c r="AR18" s="64"/>
      <c r="AS18" s="64"/>
      <c r="AT18" s="64"/>
      <c r="AU18" s="64"/>
      <c r="AV18" s="64"/>
      <c r="AW18" s="64"/>
      <c r="AX18" s="64"/>
      <c r="AY18" s="64"/>
      <c r="BA18" s="64"/>
      <c r="BB18" s="64"/>
      <c r="BH18" s="241"/>
      <c r="BI18" s="64"/>
      <c r="BJ18" s="64"/>
      <c r="BK18" s="64"/>
      <c r="BL18" s="64"/>
      <c r="BM18" s="64"/>
      <c r="BN18" s="64"/>
    </row>
    <row r="19" spans="1:66" ht="13.5">
      <c r="A19" s="339" t="s">
        <v>6</v>
      </c>
      <c r="B19" s="342" t="s">
        <v>136</v>
      </c>
      <c r="C19" s="343"/>
      <c r="D19" s="343"/>
      <c r="E19" s="343"/>
      <c r="F19" s="343"/>
      <c r="G19" s="343"/>
      <c r="H19" s="343"/>
      <c r="I19" s="343"/>
      <c r="J19" s="343"/>
      <c r="K19" s="343"/>
      <c r="L19" s="342" t="s">
        <v>291</v>
      </c>
      <c r="M19" s="343"/>
      <c r="N19" s="343"/>
      <c r="O19" s="339"/>
      <c r="P19" s="342" t="s">
        <v>292</v>
      </c>
      <c r="Q19" s="343"/>
      <c r="R19" s="343"/>
      <c r="S19" s="343"/>
      <c r="T19" s="343"/>
      <c r="U19" s="343"/>
      <c r="V19" s="343"/>
      <c r="W19" s="343"/>
      <c r="X19" s="343"/>
      <c r="Y19" s="343"/>
      <c r="Z19" s="343"/>
      <c r="AA19" s="343"/>
      <c r="AB19" s="343"/>
      <c r="AC19" s="343"/>
      <c r="AD19" s="343"/>
      <c r="AE19" s="343"/>
      <c r="AF19" s="342" t="s">
        <v>137</v>
      </c>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180"/>
      <c r="BC19" s="180"/>
      <c r="BD19" s="180"/>
      <c r="BE19" s="180"/>
      <c r="BH19" s="248"/>
      <c r="BI19" s="180"/>
      <c r="BJ19" s="180"/>
      <c r="BK19" s="180"/>
      <c r="BL19" s="180"/>
      <c r="BM19" s="180"/>
      <c r="BN19" s="64"/>
    </row>
    <row r="20" spans="1:66" ht="51" customHeight="1">
      <c r="A20" s="340"/>
      <c r="B20" s="350" t="s">
        <v>11</v>
      </c>
      <c r="C20" s="351"/>
      <c r="D20" s="352" t="s">
        <v>16</v>
      </c>
      <c r="E20" s="352"/>
      <c r="F20" s="353" t="s">
        <v>282</v>
      </c>
      <c r="G20" s="351"/>
      <c r="H20" s="350" t="s">
        <v>283</v>
      </c>
      <c r="I20" s="351"/>
      <c r="J20" s="353" t="s">
        <v>63</v>
      </c>
      <c r="K20" s="354"/>
      <c r="L20" s="350" t="s">
        <v>11</v>
      </c>
      <c r="M20" s="351"/>
      <c r="N20" s="353" t="s">
        <v>299</v>
      </c>
      <c r="O20" s="354"/>
      <c r="P20" s="350" t="s">
        <v>11</v>
      </c>
      <c r="Q20" s="351"/>
      <c r="R20" s="353" t="s">
        <v>139</v>
      </c>
      <c r="S20" s="354"/>
      <c r="T20" s="353" t="s">
        <v>65</v>
      </c>
      <c r="U20" s="354"/>
      <c r="V20" s="336" t="s">
        <v>69</v>
      </c>
      <c r="W20" s="358"/>
      <c r="X20" s="353" t="s">
        <v>20</v>
      </c>
      <c r="Y20" s="354"/>
      <c r="Z20" s="353" t="s">
        <v>284</v>
      </c>
      <c r="AA20" s="355"/>
      <c r="AB20" s="353" t="s">
        <v>285</v>
      </c>
      <c r="AC20" s="355"/>
      <c r="AD20" s="355" t="s">
        <v>286</v>
      </c>
      <c r="AE20" s="354"/>
      <c r="AF20" s="350" t="s">
        <v>11</v>
      </c>
      <c r="AG20" s="351"/>
      <c r="AH20" s="353" t="s">
        <v>287</v>
      </c>
      <c r="AI20" s="351"/>
      <c r="AJ20" s="353" t="s">
        <v>67</v>
      </c>
      <c r="AK20" s="354"/>
      <c r="AL20" s="353" t="s">
        <v>288</v>
      </c>
      <c r="AM20" s="354"/>
      <c r="AN20" s="353" t="s">
        <v>289</v>
      </c>
      <c r="AO20" s="354"/>
      <c r="AP20" s="353" t="s">
        <v>68</v>
      </c>
      <c r="AQ20" s="354"/>
      <c r="AR20" s="353" t="s">
        <v>70</v>
      </c>
      <c r="AS20" s="354"/>
      <c r="AT20" s="353" t="s">
        <v>19</v>
      </c>
      <c r="AU20" s="354"/>
      <c r="AV20" s="363" t="s">
        <v>297</v>
      </c>
      <c r="AW20" s="364"/>
      <c r="AX20" s="353" t="s">
        <v>290</v>
      </c>
      <c r="AY20" s="354"/>
      <c r="AZ20" s="353" t="s">
        <v>141</v>
      </c>
      <c r="BA20" s="355"/>
      <c r="BB20" s="362"/>
      <c r="BC20" s="362"/>
      <c r="BD20" s="361"/>
      <c r="BE20" s="361"/>
      <c r="BH20" s="249"/>
      <c r="BI20" s="181"/>
      <c r="BJ20" s="177"/>
      <c r="BK20" s="177"/>
      <c r="BL20" s="182"/>
      <c r="BM20" s="182"/>
      <c r="BN20" s="64"/>
    </row>
    <row r="21" spans="1:66" ht="36" customHeight="1">
      <c r="A21" s="340"/>
      <c r="B21" s="220" t="s">
        <v>27</v>
      </c>
      <c r="C21" s="221" t="s">
        <v>28</v>
      </c>
      <c r="D21" s="72" t="s">
        <v>27</v>
      </c>
      <c r="E21" s="73" t="s">
        <v>28</v>
      </c>
      <c r="F21" s="72" t="s">
        <v>27</v>
      </c>
      <c r="G21" s="73" t="s">
        <v>28</v>
      </c>
      <c r="H21" s="72" t="s">
        <v>27</v>
      </c>
      <c r="I21" s="73" t="s">
        <v>28</v>
      </c>
      <c r="J21" s="72" t="s">
        <v>27</v>
      </c>
      <c r="K21" s="73" t="s">
        <v>28</v>
      </c>
      <c r="L21" s="72" t="s">
        <v>27</v>
      </c>
      <c r="M21" s="73" t="s">
        <v>28</v>
      </c>
      <c r="N21" s="72" t="s">
        <v>27</v>
      </c>
      <c r="O21" s="73" t="s">
        <v>28</v>
      </c>
      <c r="P21" s="72" t="s">
        <v>27</v>
      </c>
      <c r="Q21" s="73" t="s">
        <v>28</v>
      </c>
      <c r="R21" s="74" t="s">
        <v>27</v>
      </c>
      <c r="S21" s="73" t="s">
        <v>28</v>
      </c>
      <c r="T21" s="74" t="s">
        <v>27</v>
      </c>
      <c r="U21" s="77" t="s">
        <v>28</v>
      </c>
      <c r="V21" s="74" t="s">
        <v>27</v>
      </c>
      <c r="W21" s="73" t="s">
        <v>28</v>
      </c>
      <c r="X21" s="228" t="s">
        <v>27</v>
      </c>
      <c r="Y21" s="73" t="s">
        <v>28</v>
      </c>
      <c r="Z21" s="74" t="s">
        <v>27</v>
      </c>
      <c r="AA21" s="77" t="s">
        <v>28</v>
      </c>
      <c r="AB21" s="72" t="s">
        <v>27</v>
      </c>
      <c r="AC21" s="77" t="s">
        <v>28</v>
      </c>
      <c r="AD21" s="289" t="s">
        <v>27</v>
      </c>
      <c r="AE21" s="73" t="s">
        <v>28</v>
      </c>
      <c r="AF21" s="74" t="s">
        <v>27</v>
      </c>
      <c r="AG21" s="73" t="s">
        <v>28</v>
      </c>
      <c r="AH21" s="74" t="s">
        <v>27</v>
      </c>
      <c r="AI21" s="74" t="s">
        <v>28</v>
      </c>
      <c r="AJ21" s="74" t="s">
        <v>27</v>
      </c>
      <c r="AK21" s="73" t="s">
        <v>28</v>
      </c>
      <c r="AL21" s="74" t="s">
        <v>27</v>
      </c>
      <c r="AM21" s="73" t="s">
        <v>28</v>
      </c>
      <c r="AN21" s="74" t="s">
        <v>29</v>
      </c>
      <c r="AO21" s="73" t="s">
        <v>28</v>
      </c>
      <c r="AP21" s="74" t="s">
        <v>27</v>
      </c>
      <c r="AQ21" s="73" t="s">
        <v>28</v>
      </c>
      <c r="AR21" s="72" t="s">
        <v>27</v>
      </c>
      <c r="AS21" s="73" t="s">
        <v>28</v>
      </c>
      <c r="AT21" s="74" t="s">
        <v>27</v>
      </c>
      <c r="AU21" s="74" t="s">
        <v>28</v>
      </c>
      <c r="AV21" s="74" t="s">
        <v>27</v>
      </c>
      <c r="AW21" s="74" t="s">
        <v>28</v>
      </c>
      <c r="AX21" s="74" t="s">
        <v>27</v>
      </c>
      <c r="AY21" s="76" t="s">
        <v>28</v>
      </c>
      <c r="AZ21" s="74" t="s">
        <v>27</v>
      </c>
      <c r="BA21" s="76" t="s">
        <v>28</v>
      </c>
      <c r="BB21" s="178"/>
      <c r="BC21" s="178"/>
      <c r="BD21" s="178"/>
      <c r="BE21" s="178"/>
      <c r="BH21" s="244"/>
      <c r="BI21" s="178"/>
      <c r="BJ21" s="178"/>
      <c r="BK21" s="178"/>
      <c r="BL21" s="178"/>
      <c r="BM21" s="178"/>
      <c r="BN21" s="64"/>
    </row>
    <row r="22" spans="1:66" ht="33" customHeight="1">
      <c r="A22" s="88" t="s">
        <v>142</v>
      </c>
      <c r="B22" s="92" t="s">
        <v>92</v>
      </c>
      <c r="C22" s="92" t="s">
        <v>93</v>
      </c>
      <c r="D22" s="89" t="s">
        <v>92</v>
      </c>
      <c r="E22" s="89" t="s">
        <v>93</v>
      </c>
      <c r="F22" s="90" t="s">
        <v>75</v>
      </c>
      <c r="G22" s="90" t="s">
        <v>75</v>
      </c>
      <c r="H22" s="89" t="s">
        <v>75</v>
      </c>
      <c r="I22" s="89" t="s">
        <v>75</v>
      </c>
      <c r="J22" s="89" t="s">
        <v>75</v>
      </c>
      <c r="K22" s="89" t="s">
        <v>75</v>
      </c>
      <c r="L22" s="89" t="s">
        <v>75</v>
      </c>
      <c r="M22" s="89" t="s">
        <v>75</v>
      </c>
      <c r="N22" s="90" t="s">
        <v>75</v>
      </c>
      <c r="O22" s="90" t="s">
        <v>75</v>
      </c>
      <c r="P22" s="90" t="s">
        <v>92</v>
      </c>
      <c r="Q22" s="90" t="s">
        <v>93</v>
      </c>
      <c r="R22" s="89" t="s">
        <v>75</v>
      </c>
      <c r="S22" s="89" t="s">
        <v>75</v>
      </c>
      <c r="T22" s="89" t="s">
        <v>75</v>
      </c>
      <c r="U22" s="91" t="s">
        <v>75</v>
      </c>
      <c r="V22" s="89" t="s">
        <v>75</v>
      </c>
      <c r="W22" s="89" t="s">
        <v>75</v>
      </c>
      <c r="X22" s="88" t="s">
        <v>75</v>
      </c>
      <c r="Y22" s="90" t="s">
        <v>75</v>
      </c>
      <c r="Z22" s="89" t="s">
        <v>75</v>
      </c>
      <c r="AA22" s="91" t="s">
        <v>75</v>
      </c>
      <c r="AB22" s="89" t="s">
        <v>92</v>
      </c>
      <c r="AC22" s="91" t="s">
        <v>93</v>
      </c>
      <c r="AD22" s="93" t="s">
        <v>75</v>
      </c>
      <c r="AE22" s="89" t="s">
        <v>75</v>
      </c>
      <c r="AF22" s="89" t="s">
        <v>122</v>
      </c>
      <c r="AG22" s="89" t="s">
        <v>123</v>
      </c>
      <c r="AH22" s="89" t="s">
        <v>92</v>
      </c>
      <c r="AI22" s="89" t="s">
        <v>93</v>
      </c>
      <c r="AJ22" s="89" t="s">
        <v>92</v>
      </c>
      <c r="AK22" s="89" t="s">
        <v>93</v>
      </c>
      <c r="AL22" s="89" t="s">
        <v>75</v>
      </c>
      <c r="AM22" s="89" t="s">
        <v>75</v>
      </c>
      <c r="AN22" s="90" t="s">
        <v>143</v>
      </c>
      <c r="AO22" s="90" t="s">
        <v>144</v>
      </c>
      <c r="AP22" s="90" t="s">
        <v>75</v>
      </c>
      <c r="AQ22" s="90" t="s">
        <v>75</v>
      </c>
      <c r="AR22" s="89" t="s">
        <v>75</v>
      </c>
      <c r="AS22" s="89" t="s">
        <v>75</v>
      </c>
      <c r="AT22" s="89" t="s">
        <v>75</v>
      </c>
      <c r="AU22" s="89" t="s">
        <v>75</v>
      </c>
      <c r="AV22" s="22" t="s">
        <v>75</v>
      </c>
      <c r="AW22" s="21" t="s">
        <v>75</v>
      </c>
      <c r="AX22" s="23">
        <v>1</v>
      </c>
      <c r="AY22" s="23">
        <v>0.1</v>
      </c>
      <c r="AZ22" s="219" t="s">
        <v>75</v>
      </c>
      <c r="BA22" s="218" t="s">
        <v>75</v>
      </c>
      <c r="BB22" s="19"/>
      <c r="BC22" s="19"/>
      <c r="BD22" s="70"/>
      <c r="BE22" s="70"/>
      <c r="BH22" s="245"/>
      <c r="BI22" s="19"/>
      <c r="BJ22" s="19"/>
      <c r="BK22" s="19"/>
      <c r="BL22" s="70"/>
      <c r="BM22" s="70"/>
      <c r="BN22" s="64"/>
    </row>
    <row r="23" spans="1:66" ht="33" customHeight="1">
      <c r="A23" s="88" t="s">
        <v>145</v>
      </c>
      <c r="B23" s="92" t="s">
        <v>116</v>
      </c>
      <c r="C23" s="92" t="s">
        <v>117</v>
      </c>
      <c r="D23" s="89" t="s">
        <v>75</v>
      </c>
      <c r="E23" s="89" t="s">
        <v>75</v>
      </c>
      <c r="F23" s="90" t="s">
        <v>146</v>
      </c>
      <c r="G23" s="90" t="s">
        <v>123</v>
      </c>
      <c r="H23" s="89" t="s">
        <v>92</v>
      </c>
      <c r="I23" s="89" t="s">
        <v>93</v>
      </c>
      <c r="J23" s="89" t="s">
        <v>105</v>
      </c>
      <c r="K23" s="89" t="s">
        <v>106</v>
      </c>
      <c r="L23" s="90" t="s">
        <v>147</v>
      </c>
      <c r="M23" s="90" t="s">
        <v>148</v>
      </c>
      <c r="N23" s="90" t="s">
        <v>147</v>
      </c>
      <c r="O23" s="90" t="s">
        <v>148</v>
      </c>
      <c r="P23" s="90" t="s">
        <v>149</v>
      </c>
      <c r="Q23" s="90" t="s">
        <v>150</v>
      </c>
      <c r="R23" s="89" t="s">
        <v>102</v>
      </c>
      <c r="S23" s="89" t="s">
        <v>103</v>
      </c>
      <c r="T23" s="89" t="s">
        <v>102</v>
      </c>
      <c r="U23" s="91" t="s">
        <v>103</v>
      </c>
      <c r="V23" s="89" t="s">
        <v>75</v>
      </c>
      <c r="W23" s="89" t="s">
        <v>75</v>
      </c>
      <c r="X23" s="93" t="s">
        <v>75</v>
      </c>
      <c r="Y23" s="89" t="s">
        <v>75</v>
      </c>
      <c r="Z23" s="89" t="s">
        <v>75</v>
      </c>
      <c r="AA23" s="91" t="s">
        <v>75</v>
      </c>
      <c r="AB23" s="89" t="s">
        <v>75</v>
      </c>
      <c r="AC23" s="91" t="s">
        <v>75</v>
      </c>
      <c r="AD23" s="93" t="s">
        <v>75</v>
      </c>
      <c r="AE23" s="89" t="s">
        <v>75</v>
      </c>
      <c r="AF23" s="89" t="s">
        <v>151</v>
      </c>
      <c r="AG23" s="89" t="s">
        <v>152</v>
      </c>
      <c r="AH23" s="89" t="s">
        <v>153</v>
      </c>
      <c r="AI23" s="89" t="s">
        <v>154</v>
      </c>
      <c r="AJ23" s="89" t="s">
        <v>105</v>
      </c>
      <c r="AK23" s="89" t="s">
        <v>106</v>
      </c>
      <c r="AL23" s="89" t="s">
        <v>92</v>
      </c>
      <c r="AM23" s="89" t="s">
        <v>93</v>
      </c>
      <c r="AN23" s="90" t="s">
        <v>155</v>
      </c>
      <c r="AO23" s="90" t="s">
        <v>156</v>
      </c>
      <c r="AP23" s="90" t="s">
        <v>104</v>
      </c>
      <c r="AQ23" s="90" t="s">
        <v>93</v>
      </c>
      <c r="AR23" s="89" t="s">
        <v>146</v>
      </c>
      <c r="AS23" s="89" t="s">
        <v>123</v>
      </c>
      <c r="AT23" s="89" t="s">
        <v>92</v>
      </c>
      <c r="AU23" s="89" t="s">
        <v>93</v>
      </c>
      <c r="AV23" s="89" t="s">
        <v>75</v>
      </c>
      <c r="AW23" s="89" t="s">
        <v>75</v>
      </c>
      <c r="AX23" s="23">
        <v>7</v>
      </c>
      <c r="AY23" s="23">
        <v>0.4</v>
      </c>
      <c r="AZ23" s="22">
        <v>2</v>
      </c>
      <c r="BA23" s="23">
        <v>0.1</v>
      </c>
      <c r="BB23" s="19"/>
      <c r="BC23" s="19"/>
      <c r="BD23" s="183"/>
      <c r="BE23" s="183"/>
      <c r="BH23" s="245"/>
      <c r="BI23" s="79"/>
      <c r="BJ23" s="19"/>
      <c r="BK23" s="19"/>
      <c r="BL23" s="183"/>
      <c r="BM23" s="183"/>
      <c r="BN23" s="64"/>
    </row>
    <row r="24" spans="1:66" ht="33" customHeight="1">
      <c r="A24" s="88" t="s">
        <v>157</v>
      </c>
      <c r="B24" s="92" t="s">
        <v>122</v>
      </c>
      <c r="C24" s="92" t="s">
        <v>123</v>
      </c>
      <c r="D24" s="89" t="s">
        <v>75</v>
      </c>
      <c r="E24" s="89" t="s">
        <v>75</v>
      </c>
      <c r="F24" s="90" t="s">
        <v>105</v>
      </c>
      <c r="G24" s="90" t="s">
        <v>106</v>
      </c>
      <c r="H24" s="89" t="s">
        <v>104</v>
      </c>
      <c r="I24" s="89" t="s">
        <v>93</v>
      </c>
      <c r="J24" s="89" t="s">
        <v>75</v>
      </c>
      <c r="K24" s="89" t="s">
        <v>75</v>
      </c>
      <c r="L24" s="90" t="s">
        <v>158</v>
      </c>
      <c r="M24" s="90" t="s">
        <v>159</v>
      </c>
      <c r="N24" s="90" t="s">
        <v>158</v>
      </c>
      <c r="O24" s="90" t="s">
        <v>159</v>
      </c>
      <c r="P24" s="90" t="s">
        <v>160</v>
      </c>
      <c r="Q24" s="90" t="s">
        <v>161</v>
      </c>
      <c r="R24" s="89" t="s">
        <v>153</v>
      </c>
      <c r="S24" s="89" t="s">
        <v>154</v>
      </c>
      <c r="T24" s="89" t="s">
        <v>146</v>
      </c>
      <c r="U24" s="91" t="s">
        <v>123</v>
      </c>
      <c r="V24" s="89" t="s">
        <v>104</v>
      </c>
      <c r="W24" s="89" t="s">
        <v>93</v>
      </c>
      <c r="X24" s="93" t="s">
        <v>92</v>
      </c>
      <c r="Y24" s="89" t="s">
        <v>93</v>
      </c>
      <c r="Z24" s="89" t="s">
        <v>92</v>
      </c>
      <c r="AA24" s="91" t="s">
        <v>93</v>
      </c>
      <c r="AB24" s="89" t="s">
        <v>75</v>
      </c>
      <c r="AC24" s="91" t="s">
        <v>75</v>
      </c>
      <c r="AD24" s="93" t="s">
        <v>146</v>
      </c>
      <c r="AE24" s="89" t="s">
        <v>123</v>
      </c>
      <c r="AF24" s="89" t="s">
        <v>162</v>
      </c>
      <c r="AG24" s="89" t="s">
        <v>163</v>
      </c>
      <c r="AH24" s="89" t="s">
        <v>116</v>
      </c>
      <c r="AI24" s="89" t="s">
        <v>117</v>
      </c>
      <c r="AJ24" s="89" t="s">
        <v>105</v>
      </c>
      <c r="AK24" s="89" t="s">
        <v>106</v>
      </c>
      <c r="AL24" s="89" t="s">
        <v>92</v>
      </c>
      <c r="AM24" s="89" t="s">
        <v>93</v>
      </c>
      <c r="AN24" s="90" t="s">
        <v>164</v>
      </c>
      <c r="AO24" s="90" t="s">
        <v>165</v>
      </c>
      <c r="AP24" s="90" t="s">
        <v>104</v>
      </c>
      <c r="AQ24" s="90" t="s">
        <v>93</v>
      </c>
      <c r="AR24" s="89" t="s">
        <v>105</v>
      </c>
      <c r="AS24" s="89" t="s">
        <v>106</v>
      </c>
      <c r="AT24" s="89" t="s">
        <v>92</v>
      </c>
      <c r="AU24" s="89" t="s">
        <v>93</v>
      </c>
      <c r="AV24" s="89" t="s">
        <v>75</v>
      </c>
      <c r="AW24" s="89" t="s">
        <v>75</v>
      </c>
      <c r="AX24" s="23">
        <v>6</v>
      </c>
      <c r="AY24" s="23">
        <v>0.3</v>
      </c>
      <c r="AZ24" s="22">
        <v>2</v>
      </c>
      <c r="BA24" s="23">
        <v>0.1</v>
      </c>
      <c r="BB24" s="19"/>
      <c r="BC24" s="19"/>
      <c r="BD24" s="183"/>
      <c r="BE24" s="183"/>
      <c r="BH24" s="245"/>
      <c r="BI24" s="79"/>
      <c r="BJ24" s="19"/>
      <c r="BK24" s="19"/>
      <c r="BL24" s="183"/>
      <c r="BM24" s="183"/>
      <c r="BN24" s="64"/>
    </row>
    <row r="25" spans="1:66" ht="30.75" customHeight="1">
      <c r="A25" s="174" t="s">
        <v>166</v>
      </c>
      <c r="B25" s="171" t="s">
        <v>105</v>
      </c>
      <c r="C25" s="171" t="s">
        <v>106</v>
      </c>
      <c r="D25" s="89" t="s">
        <v>75</v>
      </c>
      <c r="E25" s="89" t="s">
        <v>75</v>
      </c>
      <c r="F25" s="90" t="s">
        <v>75</v>
      </c>
      <c r="G25" s="90" t="s">
        <v>75</v>
      </c>
      <c r="H25" s="89" t="s">
        <v>105</v>
      </c>
      <c r="I25" s="89" t="s">
        <v>106</v>
      </c>
      <c r="J25" s="89" t="s">
        <v>75</v>
      </c>
      <c r="K25" s="89" t="s">
        <v>75</v>
      </c>
      <c r="L25" s="90" t="s">
        <v>167</v>
      </c>
      <c r="M25" s="90" t="s">
        <v>168</v>
      </c>
      <c r="N25" s="90" t="s">
        <v>167</v>
      </c>
      <c r="O25" s="90" t="s">
        <v>168</v>
      </c>
      <c r="P25" s="90" t="s">
        <v>330</v>
      </c>
      <c r="Q25" s="90" t="s">
        <v>331</v>
      </c>
      <c r="R25" s="89" t="s">
        <v>109</v>
      </c>
      <c r="S25" s="89" t="s">
        <v>169</v>
      </c>
      <c r="T25" s="89" t="s">
        <v>105</v>
      </c>
      <c r="U25" s="91" t="s">
        <v>106</v>
      </c>
      <c r="V25" s="89" t="s">
        <v>92</v>
      </c>
      <c r="W25" s="170" t="s">
        <v>93</v>
      </c>
      <c r="X25" s="88" t="s">
        <v>75</v>
      </c>
      <c r="Y25" s="172" t="s">
        <v>75</v>
      </c>
      <c r="Z25" s="170" t="s">
        <v>75</v>
      </c>
      <c r="AA25" s="171" t="s">
        <v>75</v>
      </c>
      <c r="AB25" s="170" t="s">
        <v>75</v>
      </c>
      <c r="AC25" s="171" t="s">
        <v>75</v>
      </c>
      <c r="AD25" s="169" t="s">
        <v>116</v>
      </c>
      <c r="AE25" s="170" t="s">
        <v>117</v>
      </c>
      <c r="AF25" s="170" t="s">
        <v>332</v>
      </c>
      <c r="AG25" s="170" t="s">
        <v>333</v>
      </c>
      <c r="AH25" s="233" t="s">
        <v>109</v>
      </c>
      <c r="AI25" s="233" t="s">
        <v>169</v>
      </c>
      <c r="AJ25" s="233" t="s">
        <v>105</v>
      </c>
      <c r="AK25" s="233" t="s">
        <v>106</v>
      </c>
      <c r="AL25" s="233" t="s">
        <v>128</v>
      </c>
      <c r="AM25" s="233" t="s">
        <v>106</v>
      </c>
      <c r="AN25" s="234" t="s">
        <v>170</v>
      </c>
      <c r="AO25" s="234" t="s">
        <v>171</v>
      </c>
      <c r="AP25" s="234" t="s">
        <v>92</v>
      </c>
      <c r="AQ25" s="234" t="s">
        <v>93</v>
      </c>
      <c r="AR25" s="233" t="s">
        <v>122</v>
      </c>
      <c r="AS25" s="233" t="s">
        <v>123</v>
      </c>
      <c r="AT25" s="233" t="s">
        <v>104</v>
      </c>
      <c r="AU25" s="233" t="s">
        <v>93</v>
      </c>
      <c r="AV25" s="235">
        <v>1</v>
      </c>
      <c r="AW25" s="236">
        <v>0.1</v>
      </c>
      <c r="AX25" s="237">
        <v>1</v>
      </c>
      <c r="AY25" s="237">
        <v>0.1</v>
      </c>
      <c r="AZ25" s="235">
        <v>6</v>
      </c>
      <c r="BA25" s="237">
        <v>0.3</v>
      </c>
      <c r="BB25" s="19"/>
      <c r="BC25" s="19"/>
      <c r="BD25" s="183"/>
      <c r="BE25" s="183"/>
      <c r="BH25" s="245"/>
      <c r="BI25" s="19"/>
      <c r="BJ25" s="19"/>
      <c r="BK25" s="19"/>
      <c r="BL25" s="183"/>
      <c r="BM25" s="183"/>
      <c r="BN25" s="64"/>
    </row>
    <row r="26" spans="1:71" ht="18" customHeight="1">
      <c r="A26" s="368" t="s">
        <v>325</v>
      </c>
      <c r="B26" s="342" t="s">
        <v>61</v>
      </c>
      <c r="C26" s="366"/>
      <c r="D26" s="366"/>
      <c r="E26" s="367"/>
      <c r="F26" s="342" t="s">
        <v>240</v>
      </c>
      <c r="G26" s="343"/>
      <c r="H26" s="343"/>
      <c r="I26" s="343"/>
      <c r="J26" s="343"/>
      <c r="K26" s="343"/>
      <c r="L26" s="343"/>
      <c r="M26" s="343"/>
      <c r="N26" s="343"/>
      <c r="O26" s="343"/>
      <c r="P26" s="343"/>
      <c r="Q26" s="343"/>
      <c r="R26" s="359" t="s">
        <v>306</v>
      </c>
      <c r="S26" s="360"/>
      <c r="T26" s="360"/>
      <c r="U26" s="360"/>
      <c r="V26" s="360"/>
      <c r="W26" s="360"/>
      <c r="X26" s="360"/>
      <c r="Y26" s="360"/>
      <c r="Z26" s="360"/>
      <c r="AA26" s="360"/>
      <c r="AB26" s="360"/>
      <c r="AC26" s="360"/>
      <c r="AD26" s="360"/>
      <c r="AE26" s="360"/>
      <c r="AF26" s="360"/>
      <c r="AG26" s="360"/>
      <c r="AH26" s="342" t="s">
        <v>307</v>
      </c>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248"/>
      <c r="BI26" s="180"/>
      <c r="BJ26" s="180"/>
      <c r="BK26" s="180"/>
      <c r="BL26" s="180"/>
      <c r="BM26" s="180"/>
      <c r="BN26" s="180"/>
      <c r="BO26" s="180"/>
      <c r="BP26" s="180"/>
      <c r="BQ26" s="180"/>
      <c r="BR26" s="180"/>
      <c r="BS26" s="180"/>
    </row>
    <row r="27" spans="1:73" ht="42.75" customHeight="1">
      <c r="A27" s="369"/>
      <c r="B27" s="365" t="s">
        <v>11</v>
      </c>
      <c r="C27" s="365"/>
      <c r="D27" s="350" t="s">
        <v>275</v>
      </c>
      <c r="E27" s="351"/>
      <c r="F27" s="350" t="s">
        <v>11</v>
      </c>
      <c r="G27" s="351"/>
      <c r="H27" s="350" t="s">
        <v>16</v>
      </c>
      <c r="I27" s="351"/>
      <c r="J27" s="353" t="s">
        <v>138</v>
      </c>
      <c r="K27" s="354"/>
      <c r="L27" s="350" t="s">
        <v>14</v>
      </c>
      <c r="M27" s="351"/>
      <c r="N27" s="353" t="s">
        <v>63</v>
      </c>
      <c r="O27" s="354"/>
      <c r="P27" s="353" t="s">
        <v>314</v>
      </c>
      <c r="Q27" s="355"/>
      <c r="R27" s="353" t="s">
        <v>300</v>
      </c>
      <c r="S27" s="354"/>
      <c r="T27" s="353" t="s">
        <v>248</v>
      </c>
      <c r="U27" s="354"/>
      <c r="V27" s="336" t="s">
        <v>65</v>
      </c>
      <c r="W27" s="358"/>
      <c r="X27" s="353" t="s">
        <v>69</v>
      </c>
      <c r="Y27" s="355"/>
      <c r="Z27" s="353" t="s">
        <v>301</v>
      </c>
      <c r="AA27" s="355"/>
      <c r="AB27" s="353" t="s">
        <v>302</v>
      </c>
      <c r="AC27" s="355"/>
      <c r="AD27" s="355" t="s">
        <v>310</v>
      </c>
      <c r="AE27" s="354"/>
      <c r="AF27" s="350" t="s">
        <v>303</v>
      </c>
      <c r="AG27" s="351"/>
      <c r="AH27" s="350" t="s">
        <v>11</v>
      </c>
      <c r="AI27" s="351"/>
      <c r="AJ27" s="353" t="s">
        <v>64</v>
      </c>
      <c r="AK27" s="354"/>
      <c r="AL27" s="353" t="s">
        <v>67</v>
      </c>
      <c r="AM27" s="354"/>
      <c r="AN27" s="353" t="s">
        <v>288</v>
      </c>
      <c r="AO27" s="354"/>
      <c r="AP27" s="353" t="s">
        <v>289</v>
      </c>
      <c r="AQ27" s="354"/>
      <c r="AR27" s="353" t="s">
        <v>68</v>
      </c>
      <c r="AS27" s="354"/>
      <c r="AT27" s="353" t="s">
        <v>70</v>
      </c>
      <c r="AU27" s="354"/>
      <c r="AV27" s="363" t="s">
        <v>19</v>
      </c>
      <c r="AW27" s="364"/>
      <c r="AX27" s="353" t="s">
        <v>140</v>
      </c>
      <c r="AY27" s="354"/>
      <c r="AZ27" s="353" t="s">
        <v>304</v>
      </c>
      <c r="BA27" s="354"/>
      <c r="BB27" s="353" t="s">
        <v>305</v>
      </c>
      <c r="BC27" s="355"/>
      <c r="BD27" s="353" t="s">
        <v>311</v>
      </c>
      <c r="BE27" s="355"/>
      <c r="BF27" s="353" t="s">
        <v>312</v>
      </c>
      <c r="BG27" s="355"/>
      <c r="BH27" s="250"/>
      <c r="BI27" s="191"/>
      <c r="BJ27" s="177"/>
      <c r="BK27" s="177"/>
      <c r="BL27" s="177"/>
      <c r="BM27" s="177"/>
      <c r="BN27" s="177"/>
      <c r="BO27" s="177"/>
      <c r="BP27" s="177"/>
      <c r="BQ27" s="177"/>
      <c r="BR27" s="182"/>
      <c r="BS27" s="182"/>
      <c r="BT27" s="64"/>
      <c r="BU27" s="64"/>
    </row>
    <row r="28" spans="1:73" ht="36" customHeight="1">
      <c r="A28" s="370"/>
      <c r="B28" s="72" t="s">
        <v>27</v>
      </c>
      <c r="C28" s="73" t="s">
        <v>28</v>
      </c>
      <c r="D28" s="72" t="s">
        <v>27</v>
      </c>
      <c r="E28" s="73" t="s">
        <v>28</v>
      </c>
      <c r="F28" s="72" t="s">
        <v>27</v>
      </c>
      <c r="G28" s="73" t="s">
        <v>28</v>
      </c>
      <c r="H28" s="72" t="s">
        <v>27</v>
      </c>
      <c r="I28" s="73" t="s">
        <v>28</v>
      </c>
      <c r="J28" s="72" t="s">
        <v>27</v>
      </c>
      <c r="K28" s="73" t="s">
        <v>28</v>
      </c>
      <c r="L28" s="72" t="s">
        <v>27</v>
      </c>
      <c r="M28" s="73" t="s">
        <v>28</v>
      </c>
      <c r="N28" s="72" t="s">
        <v>27</v>
      </c>
      <c r="O28" s="175" t="s">
        <v>28</v>
      </c>
      <c r="P28" s="222" t="s">
        <v>27</v>
      </c>
      <c r="Q28" s="225" t="s">
        <v>28</v>
      </c>
      <c r="R28" s="72" t="s">
        <v>27</v>
      </c>
      <c r="S28" s="73" t="s">
        <v>28</v>
      </c>
      <c r="T28" s="74" t="s">
        <v>27</v>
      </c>
      <c r="U28" s="73" t="s">
        <v>28</v>
      </c>
      <c r="V28" s="74" t="s">
        <v>27</v>
      </c>
      <c r="W28" s="77" t="s">
        <v>28</v>
      </c>
      <c r="X28" s="74" t="s">
        <v>27</v>
      </c>
      <c r="Y28" s="73" t="s">
        <v>28</v>
      </c>
      <c r="Z28" s="228" t="s">
        <v>27</v>
      </c>
      <c r="AA28" s="77" t="s">
        <v>28</v>
      </c>
      <c r="AB28" s="74" t="s">
        <v>27</v>
      </c>
      <c r="AC28" s="77" t="s">
        <v>28</v>
      </c>
      <c r="AD28" s="289" t="s">
        <v>27</v>
      </c>
      <c r="AE28" s="73" t="s">
        <v>28</v>
      </c>
      <c r="AF28" s="72" t="s">
        <v>27</v>
      </c>
      <c r="AG28" s="73" t="s">
        <v>28</v>
      </c>
      <c r="AH28" s="74" t="s">
        <v>27</v>
      </c>
      <c r="AI28" s="73" t="s">
        <v>28</v>
      </c>
      <c r="AJ28" s="74" t="s">
        <v>27</v>
      </c>
      <c r="AK28" s="74" t="s">
        <v>28</v>
      </c>
      <c r="AL28" s="74" t="s">
        <v>27</v>
      </c>
      <c r="AM28" s="73" t="s">
        <v>28</v>
      </c>
      <c r="AN28" s="74" t="s">
        <v>27</v>
      </c>
      <c r="AO28" s="73" t="s">
        <v>28</v>
      </c>
      <c r="AP28" s="74" t="s">
        <v>29</v>
      </c>
      <c r="AQ28" s="73" t="s">
        <v>28</v>
      </c>
      <c r="AR28" s="74" t="s">
        <v>27</v>
      </c>
      <c r="AS28" s="73" t="s">
        <v>28</v>
      </c>
      <c r="AT28" s="72" t="s">
        <v>27</v>
      </c>
      <c r="AU28" s="73" t="s">
        <v>28</v>
      </c>
      <c r="AV28" s="74" t="s">
        <v>27</v>
      </c>
      <c r="AW28" s="74" t="s">
        <v>28</v>
      </c>
      <c r="AX28" s="74" t="s">
        <v>27</v>
      </c>
      <c r="AY28" s="74" t="s">
        <v>28</v>
      </c>
      <c r="AZ28" s="74" t="s">
        <v>27</v>
      </c>
      <c r="BA28" s="76" t="s">
        <v>28</v>
      </c>
      <c r="BB28" s="74" t="s">
        <v>27</v>
      </c>
      <c r="BC28" s="76" t="s">
        <v>28</v>
      </c>
      <c r="BD28" s="74" t="s">
        <v>27</v>
      </c>
      <c r="BE28" s="76" t="s">
        <v>28</v>
      </c>
      <c r="BF28" s="74" t="s">
        <v>27</v>
      </c>
      <c r="BG28" s="76" t="s">
        <v>28</v>
      </c>
      <c r="BH28" s="251"/>
      <c r="BI28" s="179"/>
      <c r="BJ28" s="178"/>
      <c r="BK28" s="178"/>
      <c r="BL28" s="178"/>
      <c r="BM28" s="178"/>
      <c r="BN28" s="178"/>
      <c r="BO28" s="178"/>
      <c r="BP28" s="178"/>
      <c r="BQ28" s="178"/>
      <c r="BR28" s="178"/>
      <c r="BS28" s="178"/>
      <c r="BT28" s="64"/>
      <c r="BU28" s="64"/>
    </row>
    <row r="29" spans="1:73" ht="33" customHeight="1">
      <c r="A29" s="197" t="s">
        <v>238</v>
      </c>
      <c r="B29" s="198">
        <v>245</v>
      </c>
      <c r="C29" s="199">
        <v>12.9</v>
      </c>
      <c r="D29" s="198">
        <v>245</v>
      </c>
      <c r="E29" s="199">
        <v>12.9</v>
      </c>
      <c r="F29" s="200">
        <v>27</v>
      </c>
      <c r="G29" s="201">
        <f>F29/1895010*100000</f>
        <v>1.4247945921129703</v>
      </c>
      <c r="H29" s="198" t="s">
        <v>75</v>
      </c>
      <c r="I29" s="198" t="s">
        <v>75</v>
      </c>
      <c r="J29" s="202" t="s">
        <v>128</v>
      </c>
      <c r="K29" s="203">
        <f>J29/1895901*100000</f>
        <v>0.210981480573089</v>
      </c>
      <c r="L29" s="204" t="s">
        <v>92</v>
      </c>
      <c r="M29" s="280">
        <v>0.1</v>
      </c>
      <c r="N29" s="198">
        <v>0</v>
      </c>
      <c r="O29" s="198">
        <v>0</v>
      </c>
      <c r="P29" s="202" t="s">
        <v>249</v>
      </c>
      <c r="Q29" s="203" t="s">
        <v>250</v>
      </c>
      <c r="R29" s="205">
        <v>40</v>
      </c>
      <c r="S29" s="206">
        <f>R29/1895901*100000</f>
        <v>2.10981480573089</v>
      </c>
      <c r="T29" s="207" t="s">
        <v>118</v>
      </c>
      <c r="U29" s="208">
        <f>T29/1895901*100000</f>
        <v>0.36921759100290574</v>
      </c>
      <c r="V29" s="209" t="s">
        <v>118</v>
      </c>
      <c r="W29" s="203">
        <f>V29/1895901*100000</f>
        <v>0.36921759100290574</v>
      </c>
      <c r="X29" s="198" t="s">
        <v>308</v>
      </c>
      <c r="Y29" s="198" t="s">
        <v>308</v>
      </c>
      <c r="Z29" s="210" t="s">
        <v>92</v>
      </c>
      <c r="AA29" s="203">
        <f>Z29/1895901*100000</f>
        <v>0.05274537014327225</v>
      </c>
      <c r="AB29" s="211" t="s">
        <v>92</v>
      </c>
      <c r="AC29" s="203">
        <f>AB29/1895901*100000</f>
        <v>0.05274537014327225</v>
      </c>
      <c r="AD29" s="229" t="s">
        <v>308</v>
      </c>
      <c r="AE29" s="198" t="s">
        <v>308</v>
      </c>
      <c r="AF29" s="211" t="s">
        <v>251</v>
      </c>
      <c r="AG29" s="206">
        <f>AF29/1895901*100000</f>
        <v>1.265888883438534</v>
      </c>
      <c r="AH29" s="238">
        <v>64</v>
      </c>
      <c r="AI29" s="239">
        <f>AH29/1895901*100000</f>
        <v>3.375703689169424</v>
      </c>
      <c r="AJ29" s="212" t="s">
        <v>109</v>
      </c>
      <c r="AK29" s="206">
        <f>AJ29/1895901*100000</f>
        <v>0.7384351820058115</v>
      </c>
      <c r="AL29" s="211" t="s">
        <v>92</v>
      </c>
      <c r="AM29" s="206">
        <f>AL29/1895901*100000</f>
        <v>0.05274537014327225</v>
      </c>
      <c r="AN29" s="211" t="s">
        <v>146</v>
      </c>
      <c r="AO29" s="206">
        <f>AN29/1895901*100000</f>
        <v>0.3164722208596335</v>
      </c>
      <c r="AP29" s="212" t="s">
        <v>252</v>
      </c>
      <c r="AQ29" s="206" t="s">
        <v>253</v>
      </c>
      <c r="AR29" s="212" t="s">
        <v>92</v>
      </c>
      <c r="AS29" s="206">
        <f>AR29/1895901*100000</f>
        <v>0.05274537014327225</v>
      </c>
      <c r="AT29" s="211" t="s">
        <v>118</v>
      </c>
      <c r="AU29" s="206">
        <f>AT29/1895901*100000</f>
        <v>0.36921759100290574</v>
      </c>
      <c r="AV29" s="211" t="s">
        <v>92</v>
      </c>
      <c r="AW29" s="206">
        <f>AV29/1895901*100000</f>
        <v>0.05274537014327225</v>
      </c>
      <c r="AX29" s="213">
        <v>1</v>
      </c>
      <c r="AY29" s="206">
        <f>AX29/1895901*100000</f>
        <v>0.05274537014327225</v>
      </c>
      <c r="AZ29" s="213">
        <v>5</v>
      </c>
      <c r="BA29" s="206">
        <f>AZ29/1895901*100000</f>
        <v>0.26372685071636126</v>
      </c>
      <c r="BB29" s="213">
        <v>9</v>
      </c>
      <c r="BC29" s="203">
        <f>BB29/1895901*100000</f>
        <v>0.4747083312894503</v>
      </c>
      <c r="BD29" s="371" t="s">
        <v>313</v>
      </c>
      <c r="BE29" s="372"/>
      <c r="BF29" s="372"/>
      <c r="BG29" s="372"/>
      <c r="BH29" s="252"/>
      <c r="BI29" s="184"/>
      <c r="BJ29" s="185"/>
      <c r="BK29" s="184"/>
      <c r="BL29" s="186"/>
      <c r="BM29" s="184"/>
      <c r="BN29" s="186"/>
      <c r="BO29" s="184"/>
      <c r="BP29" s="186"/>
      <c r="BQ29" s="184"/>
      <c r="BR29" s="187"/>
      <c r="BS29" s="184"/>
      <c r="BT29" s="64"/>
      <c r="BU29" s="64"/>
    </row>
    <row r="30" spans="1:73" ht="33" customHeight="1">
      <c r="A30" s="196" t="s">
        <v>245</v>
      </c>
      <c r="B30" s="198">
        <v>209</v>
      </c>
      <c r="C30" s="199">
        <v>11</v>
      </c>
      <c r="D30" s="198">
        <v>209</v>
      </c>
      <c r="E30" s="199">
        <v>11</v>
      </c>
      <c r="F30" s="200">
        <v>28</v>
      </c>
      <c r="G30" s="201">
        <f>F30/1900815*100000</f>
        <v>1.4730523485978382</v>
      </c>
      <c r="H30" s="198" t="s">
        <v>75</v>
      </c>
      <c r="I30" s="198" t="s">
        <v>75</v>
      </c>
      <c r="J30" s="202" t="s">
        <v>105</v>
      </c>
      <c r="K30" s="214">
        <v>0.2</v>
      </c>
      <c r="L30" s="204" t="s">
        <v>104</v>
      </c>
      <c r="M30" s="280">
        <v>0.1</v>
      </c>
      <c r="N30" s="198">
        <v>0</v>
      </c>
      <c r="O30" s="198">
        <v>0</v>
      </c>
      <c r="P30" s="202" t="s">
        <v>254</v>
      </c>
      <c r="Q30" s="203" t="s">
        <v>255</v>
      </c>
      <c r="R30" s="205">
        <v>32</v>
      </c>
      <c r="S30" s="215">
        <v>1.7</v>
      </c>
      <c r="T30" s="207" t="s">
        <v>116</v>
      </c>
      <c r="U30" s="214">
        <v>0.5</v>
      </c>
      <c r="V30" s="209" t="s">
        <v>102</v>
      </c>
      <c r="W30" s="203">
        <f>V30/1900815*100000</f>
        <v>0.4208720995993824</v>
      </c>
      <c r="X30" s="198" t="s">
        <v>308</v>
      </c>
      <c r="Y30" s="198" t="s">
        <v>308</v>
      </c>
      <c r="Z30" s="229" t="s">
        <v>308</v>
      </c>
      <c r="AA30" s="230" t="s">
        <v>308</v>
      </c>
      <c r="AB30" s="211" t="s">
        <v>92</v>
      </c>
      <c r="AC30" s="214">
        <v>0.1</v>
      </c>
      <c r="AD30" s="229" t="s">
        <v>308</v>
      </c>
      <c r="AE30" s="198" t="s">
        <v>308</v>
      </c>
      <c r="AF30" s="211" t="s">
        <v>247</v>
      </c>
      <c r="AG30" s="215">
        <v>0.7</v>
      </c>
      <c r="AH30" s="238">
        <v>683</v>
      </c>
      <c r="AI30" s="239">
        <f>AH30/1900815*100000</f>
        <v>35.93195550329727</v>
      </c>
      <c r="AJ30" s="212" t="s">
        <v>109</v>
      </c>
      <c r="AK30" s="214">
        <v>0.7</v>
      </c>
      <c r="AL30" s="211" t="s">
        <v>128</v>
      </c>
      <c r="AM30" s="214">
        <v>0.2</v>
      </c>
      <c r="AN30" s="211" t="s">
        <v>92</v>
      </c>
      <c r="AO30" s="214">
        <v>0.1</v>
      </c>
      <c r="AP30" s="212" t="s">
        <v>256</v>
      </c>
      <c r="AQ30" s="214" t="s">
        <v>257</v>
      </c>
      <c r="AR30" s="212" t="s">
        <v>92</v>
      </c>
      <c r="AS30" s="214">
        <v>0.1</v>
      </c>
      <c r="AT30" s="211" t="s">
        <v>246</v>
      </c>
      <c r="AU30" s="214">
        <v>0.5</v>
      </c>
      <c r="AV30" s="211" t="s">
        <v>104</v>
      </c>
      <c r="AW30" s="214">
        <v>0.1</v>
      </c>
      <c r="AX30" s="213">
        <v>2</v>
      </c>
      <c r="AY30" s="214">
        <v>0.1</v>
      </c>
      <c r="AZ30" s="213">
        <v>2</v>
      </c>
      <c r="BA30" s="214">
        <v>0.1</v>
      </c>
      <c r="BB30" s="213">
        <v>9</v>
      </c>
      <c r="BC30" s="214">
        <v>0.5</v>
      </c>
      <c r="BD30" s="213">
        <v>5</v>
      </c>
      <c r="BE30" s="239">
        <f>BD30/1900815*100000</f>
        <v>0.263045062249614</v>
      </c>
      <c r="BF30" s="213">
        <v>615</v>
      </c>
      <c r="BG30" s="281">
        <f>BF30/1900815*100000</f>
        <v>32.35454265670252</v>
      </c>
      <c r="BH30" s="256"/>
      <c r="BI30" s="188"/>
      <c r="BJ30" s="185"/>
      <c r="BK30" s="188"/>
      <c r="BL30" s="186"/>
      <c r="BM30" s="188"/>
      <c r="BN30" s="186"/>
      <c r="BO30" s="188"/>
      <c r="BP30" s="186"/>
      <c r="BQ30" s="188"/>
      <c r="BR30" s="187"/>
      <c r="BS30" s="188"/>
      <c r="BT30" s="64"/>
      <c r="BU30" s="64"/>
    </row>
    <row r="31" spans="1:73" ht="33" customHeight="1">
      <c r="A31" s="196" t="s">
        <v>263</v>
      </c>
      <c r="B31" s="198">
        <v>239</v>
      </c>
      <c r="C31" s="199">
        <v>12.6</v>
      </c>
      <c r="D31" s="198">
        <v>239</v>
      </c>
      <c r="E31" s="199">
        <v>12.6</v>
      </c>
      <c r="F31" s="200">
        <v>45</v>
      </c>
      <c r="G31" s="201">
        <f>F31/1907404*100000</f>
        <v>2.3592275155132314</v>
      </c>
      <c r="H31" s="198" t="s">
        <v>75</v>
      </c>
      <c r="I31" s="198" t="s">
        <v>75</v>
      </c>
      <c r="J31" s="202" t="s">
        <v>104</v>
      </c>
      <c r="K31" s="214">
        <v>0.1</v>
      </c>
      <c r="L31" s="204" t="s">
        <v>75</v>
      </c>
      <c r="M31" s="198" t="s">
        <v>75</v>
      </c>
      <c r="N31" s="198">
        <v>0</v>
      </c>
      <c r="O31" s="198">
        <v>0</v>
      </c>
      <c r="P31" s="202" t="s">
        <v>264</v>
      </c>
      <c r="Q31" s="203" t="s">
        <v>265</v>
      </c>
      <c r="R31" s="205">
        <v>26</v>
      </c>
      <c r="S31" s="215">
        <v>1.4</v>
      </c>
      <c r="T31" s="210" t="s">
        <v>352</v>
      </c>
      <c r="U31" s="214">
        <v>0.7</v>
      </c>
      <c r="V31" s="209" t="s">
        <v>122</v>
      </c>
      <c r="W31" s="203">
        <f>V31/1907404*100000</f>
        <v>0.2621363906125813</v>
      </c>
      <c r="X31" s="198" t="s">
        <v>75</v>
      </c>
      <c r="Y31" s="198" t="s">
        <v>75</v>
      </c>
      <c r="Z31" s="229" t="s">
        <v>75</v>
      </c>
      <c r="AA31" s="230" t="s">
        <v>75</v>
      </c>
      <c r="AB31" s="211" t="s">
        <v>92</v>
      </c>
      <c r="AC31" s="214">
        <v>0.1</v>
      </c>
      <c r="AD31" s="229" t="s">
        <v>75</v>
      </c>
      <c r="AE31" s="198" t="s">
        <v>75</v>
      </c>
      <c r="AF31" s="211" t="s">
        <v>118</v>
      </c>
      <c r="AG31" s="215">
        <v>0.4</v>
      </c>
      <c r="AH31" s="238">
        <v>75</v>
      </c>
      <c r="AI31" s="239">
        <f>AH31/1907404*100000</f>
        <v>3.9320458591887193</v>
      </c>
      <c r="AJ31" s="212" t="s">
        <v>116</v>
      </c>
      <c r="AK31" s="214">
        <v>0.5</v>
      </c>
      <c r="AL31" s="211" t="s">
        <v>75</v>
      </c>
      <c r="AM31" s="214" t="s">
        <v>75</v>
      </c>
      <c r="AN31" s="211" t="s">
        <v>128</v>
      </c>
      <c r="AO31" s="214">
        <v>0.2</v>
      </c>
      <c r="AP31" s="212" t="s">
        <v>356</v>
      </c>
      <c r="AQ31" s="214" t="s">
        <v>358</v>
      </c>
      <c r="AR31" s="212" t="s">
        <v>75</v>
      </c>
      <c r="AS31" s="214" t="s">
        <v>75</v>
      </c>
      <c r="AT31" s="211" t="s">
        <v>247</v>
      </c>
      <c r="AU31" s="239">
        <f>AT31/1907404*100000</f>
        <v>0.6815546155927114</v>
      </c>
      <c r="AV31" s="211" t="s">
        <v>105</v>
      </c>
      <c r="AW31" s="214">
        <v>0.2</v>
      </c>
      <c r="AX31" s="213">
        <v>1</v>
      </c>
      <c r="AY31" s="214">
        <v>0.1</v>
      </c>
      <c r="AZ31" s="213">
        <v>4</v>
      </c>
      <c r="BA31" s="214">
        <v>0.2</v>
      </c>
      <c r="BB31" s="213">
        <v>9</v>
      </c>
      <c r="BC31" s="214">
        <v>0.5</v>
      </c>
      <c r="BD31" s="213">
        <v>2</v>
      </c>
      <c r="BE31" s="239">
        <f>BD31/1907404*100000</f>
        <v>0.10485455624503252</v>
      </c>
      <c r="BF31" s="213">
        <v>5</v>
      </c>
      <c r="BG31" s="281">
        <f>BF31/1907404*100000</f>
        <v>0.2621363906125813</v>
      </c>
      <c r="BH31" s="252"/>
      <c r="BI31" s="188"/>
      <c r="BJ31" s="185"/>
      <c r="BK31" s="188"/>
      <c r="BL31" s="186"/>
      <c r="BM31" s="188"/>
      <c r="BN31" s="186"/>
      <c r="BO31" s="188"/>
      <c r="BP31" s="186"/>
      <c r="BQ31" s="188"/>
      <c r="BR31" s="187"/>
      <c r="BS31" s="188"/>
      <c r="BT31" s="64"/>
      <c r="BU31" s="64"/>
    </row>
    <row r="32" spans="1:73" ht="33" customHeight="1">
      <c r="A32" s="196" t="s">
        <v>266</v>
      </c>
      <c r="B32" s="198">
        <v>225</v>
      </c>
      <c r="C32" s="199">
        <v>11.9</v>
      </c>
      <c r="D32" s="198">
        <v>225</v>
      </c>
      <c r="E32" s="199">
        <v>11.9</v>
      </c>
      <c r="F32" s="200">
        <v>31</v>
      </c>
      <c r="G32" s="214">
        <f>F32/1913545*100000</f>
        <v>1.6200298399044706</v>
      </c>
      <c r="H32" s="198" t="s">
        <v>267</v>
      </c>
      <c r="I32" s="198" t="s">
        <v>267</v>
      </c>
      <c r="J32" s="202" t="s">
        <v>268</v>
      </c>
      <c r="K32" s="214">
        <f>J32/1913545*100000</f>
        <v>0.052259027093692595</v>
      </c>
      <c r="L32" s="204" t="s">
        <v>267</v>
      </c>
      <c r="M32" s="198" t="s">
        <v>267</v>
      </c>
      <c r="N32" s="198" t="s">
        <v>267</v>
      </c>
      <c r="O32" s="198" t="s">
        <v>267</v>
      </c>
      <c r="P32" s="202" t="s">
        <v>269</v>
      </c>
      <c r="Q32" s="203" t="s">
        <v>273</v>
      </c>
      <c r="R32" s="205">
        <v>38</v>
      </c>
      <c r="S32" s="215">
        <f>R32/1913545*100000</f>
        <v>1.9858430295603187</v>
      </c>
      <c r="T32" s="210" t="s">
        <v>353</v>
      </c>
      <c r="U32" s="214">
        <v>0.8</v>
      </c>
      <c r="V32" s="209" t="s">
        <v>274</v>
      </c>
      <c r="W32" s="203">
        <f>V32/1913545*100000</f>
        <v>0.41807221674954076</v>
      </c>
      <c r="X32" s="198" t="s">
        <v>267</v>
      </c>
      <c r="Y32" s="198" t="s">
        <v>267</v>
      </c>
      <c r="Z32" s="229">
        <v>1</v>
      </c>
      <c r="AA32" s="231">
        <f>Z32/1913545*100000</f>
        <v>0.052259027093692595</v>
      </c>
      <c r="AB32" s="211" t="s">
        <v>267</v>
      </c>
      <c r="AC32" s="214" t="s">
        <v>267</v>
      </c>
      <c r="AD32" s="229" t="s">
        <v>267</v>
      </c>
      <c r="AE32" s="198" t="s">
        <v>267</v>
      </c>
      <c r="AF32" s="211" t="s">
        <v>270</v>
      </c>
      <c r="AG32" s="215">
        <f>AF32/1913545*100000</f>
        <v>0.6793673522180038</v>
      </c>
      <c r="AH32" s="238">
        <v>41</v>
      </c>
      <c r="AI32" s="240">
        <f>AH32/1913545*100000</f>
        <v>2.1426201108413965</v>
      </c>
      <c r="AJ32" s="212" t="s">
        <v>270</v>
      </c>
      <c r="AK32" s="214">
        <f>AJ32/1913545*100000</f>
        <v>0.6793673522180038</v>
      </c>
      <c r="AL32" s="211" t="s">
        <v>315</v>
      </c>
      <c r="AM32" s="214">
        <f>AL32/1913545*100000</f>
        <v>0.20903610837477038</v>
      </c>
      <c r="AN32" s="211" t="s">
        <v>268</v>
      </c>
      <c r="AO32" s="214">
        <f>AN32/1913545*100000</f>
        <v>0.052259027093692595</v>
      </c>
      <c r="AP32" s="212" t="s">
        <v>271</v>
      </c>
      <c r="AQ32" s="214">
        <v>0.5</v>
      </c>
      <c r="AR32" s="212" t="s">
        <v>267</v>
      </c>
      <c r="AS32" s="214" t="s">
        <v>267</v>
      </c>
      <c r="AT32" s="211" t="s">
        <v>272</v>
      </c>
      <c r="AU32" s="214">
        <f>AT32/1913545*100000</f>
        <v>0.261295135468463</v>
      </c>
      <c r="AV32" s="211" t="s">
        <v>268</v>
      </c>
      <c r="AW32" s="214">
        <f>AV32/1913545*100000</f>
        <v>0.052259027093692595</v>
      </c>
      <c r="AX32" s="213">
        <v>1</v>
      </c>
      <c r="AY32" s="214">
        <f>AX32/1913545*100000</f>
        <v>0.052259027093692595</v>
      </c>
      <c r="AZ32" s="213">
        <v>1</v>
      </c>
      <c r="BA32" s="214">
        <f>AZ32/1913545*100000</f>
        <v>0.052259027093692595</v>
      </c>
      <c r="BB32" s="213">
        <v>2</v>
      </c>
      <c r="BC32" s="214">
        <f>BB32/1913545*100000</f>
        <v>0.10451805418738519</v>
      </c>
      <c r="BD32" s="213" t="s">
        <v>309</v>
      </c>
      <c r="BE32" s="214" t="s">
        <v>75</v>
      </c>
      <c r="BF32" s="213">
        <v>4</v>
      </c>
      <c r="BG32" s="240">
        <f>BF32/1913545*100000</f>
        <v>0.20903610837477038</v>
      </c>
      <c r="BH32" s="252"/>
      <c r="BI32" s="188"/>
      <c r="BJ32" s="185"/>
      <c r="BK32" s="188"/>
      <c r="BL32" s="186"/>
      <c r="BM32" s="188"/>
      <c r="BN32" s="186"/>
      <c r="BO32" s="188"/>
      <c r="BP32" s="186"/>
      <c r="BQ32" s="188"/>
      <c r="BR32" s="187"/>
      <c r="BS32" s="188"/>
      <c r="BT32" s="64"/>
      <c r="BU32" s="64"/>
    </row>
    <row r="33" spans="1:73" ht="32.25" customHeight="1">
      <c r="A33" s="153" t="s">
        <v>281</v>
      </c>
      <c r="B33" s="216">
        <v>195</v>
      </c>
      <c r="C33" s="217">
        <v>10.2</v>
      </c>
      <c r="D33" s="216">
        <v>195</v>
      </c>
      <c r="E33" s="217">
        <v>10.2</v>
      </c>
      <c r="F33" s="130">
        <v>24</v>
      </c>
      <c r="G33" s="166">
        <f>F33/1921935*100000</f>
        <v>1.2487415027043058</v>
      </c>
      <c r="H33" s="216" t="s">
        <v>75</v>
      </c>
      <c r="I33" s="216" t="s">
        <v>75</v>
      </c>
      <c r="J33" s="131" t="s">
        <v>75</v>
      </c>
      <c r="K33" s="166" t="s">
        <v>75</v>
      </c>
      <c r="L33" s="129" t="s">
        <v>75</v>
      </c>
      <c r="M33" s="216" t="s">
        <v>75</v>
      </c>
      <c r="N33" s="216" t="s">
        <v>75</v>
      </c>
      <c r="O33" s="216" t="s">
        <v>309</v>
      </c>
      <c r="P33" s="131" t="s">
        <v>317</v>
      </c>
      <c r="Q33" s="132" t="s">
        <v>318</v>
      </c>
      <c r="R33" s="133">
        <v>24</v>
      </c>
      <c r="S33" s="166">
        <f>R33/1921935*100000</f>
        <v>1.2487415027043058</v>
      </c>
      <c r="T33" s="133">
        <v>6</v>
      </c>
      <c r="U33" s="166">
        <v>0.3</v>
      </c>
      <c r="V33" s="257" t="s">
        <v>105</v>
      </c>
      <c r="W33" s="166">
        <f>V33/1921935*100000</f>
        <v>0.15609268783803823</v>
      </c>
      <c r="X33" s="134" t="s">
        <v>323</v>
      </c>
      <c r="Y33" s="166">
        <f>X33/1921935*100000</f>
        <v>0.3642162716220892</v>
      </c>
      <c r="Z33" s="216">
        <v>1</v>
      </c>
      <c r="AA33" s="166">
        <f>Z33/1921935*100000</f>
        <v>0.05203089594601275</v>
      </c>
      <c r="AB33" s="216" t="s">
        <v>75</v>
      </c>
      <c r="AC33" s="291" t="s">
        <v>75</v>
      </c>
      <c r="AD33" s="290" t="s">
        <v>92</v>
      </c>
      <c r="AE33" s="173">
        <f>AD33/1921935*100000</f>
        <v>0.05203089594601275</v>
      </c>
      <c r="AF33" s="216">
        <v>6</v>
      </c>
      <c r="AG33" s="166">
        <f>AF33/1921935*100000</f>
        <v>0.31218537567607646</v>
      </c>
      <c r="AH33" s="170" t="s">
        <v>322</v>
      </c>
      <c r="AI33" s="166">
        <f>AH33/1921935*100000</f>
        <v>3.486070028382854</v>
      </c>
      <c r="AJ33" s="136">
        <v>7</v>
      </c>
      <c r="AK33" s="166">
        <f>AJ33/1921935*100000</f>
        <v>0.3642162716220892</v>
      </c>
      <c r="AL33" s="137" t="s">
        <v>128</v>
      </c>
      <c r="AM33" s="166">
        <f>AL33/1921935*100000</f>
        <v>0.208123583784051</v>
      </c>
      <c r="AN33" s="135" t="s">
        <v>128</v>
      </c>
      <c r="AO33" s="166">
        <f>AN33/1921935*100000</f>
        <v>0.208123583784051</v>
      </c>
      <c r="AP33" s="137" t="s">
        <v>357</v>
      </c>
      <c r="AQ33" s="166" t="s">
        <v>316</v>
      </c>
      <c r="AR33" s="137" t="s">
        <v>321</v>
      </c>
      <c r="AS33" s="166">
        <f>AR33/1921935*100000</f>
        <v>0.05203089594601275</v>
      </c>
      <c r="AT33" s="137" t="s">
        <v>109</v>
      </c>
      <c r="AU33" s="166">
        <f>AT33/1921935*100000</f>
        <v>0.7284325432441784</v>
      </c>
      <c r="AV33" s="135" t="s">
        <v>92</v>
      </c>
      <c r="AW33" s="166">
        <f>AV33/1921935*100000</f>
        <v>0.05203089594601275</v>
      </c>
      <c r="AX33" s="135" t="s">
        <v>92</v>
      </c>
      <c r="AY33" s="166">
        <f>AX33/1921935*100000</f>
        <v>0.05203089594601275</v>
      </c>
      <c r="AZ33" s="138">
        <v>2</v>
      </c>
      <c r="BA33" s="166">
        <f>AZ33/1921935*100000</f>
        <v>0.1040617918920255</v>
      </c>
      <c r="BB33" s="138">
        <v>5</v>
      </c>
      <c r="BC33" s="166">
        <f>BB33/1921935*100000</f>
        <v>0.2601544797300637</v>
      </c>
      <c r="BD33" s="138">
        <v>3</v>
      </c>
      <c r="BE33" s="166">
        <f>BD33/1921935*100000</f>
        <v>0.15609268783803823</v>
      </c>
      <c r="BF33" s="138">
        <v>1</v>
      </c>
      <c r="BG33" s="166">
        <f>BF33/1921935*100000</f>
        <v>0.05203089594601275</v>
      </c>
      <c r="BH33" s="252"/>
      <c r="BI33" s="188"/>
      <c r="BJ33" s="185"/>
      <c r="BK33" s="188"/>
      <c r="BL33" s="186"/>
      <c r="BM33" s="188"/>
      <c r="BN33" s="186"/>
      <c r="BO33" s="188"/>
      <c r="BP33" s="186"/>
      <c r="BQ33" s="188"/>
      <c r="BR33" s="187"/>
      <c r="BS33" s="188"/>
      <c r="BT33" s="64"/>
      <c r="BU33" s="64"/>
    </row>
    <row r="34" spans="1:73" ht="32.25" customHeight="1">
      <c r="A34" s="153" t="s">
        <v>336</v>
      </c>
      <c r="B34" s="216">
        <v>180</v>
      </c>
      <c r="C34" s="217">
        <v>9.3</v>
      </c>
      <c r="D34" s="216">
        <v>180</v>
      </c>
      <c r="E34" s="217">
        <v>9.3</v>
      </c>
      <c r="F34" s="130">
        <v>128</v>
      </c>
      <c r="G34" s="166">
        <v>6.6</v>
      </c>
      <c r="H34" s="216" t="s">
        <v>340</v>
      </c>
      <c r="I34" s="216" t="s">
        <v>341</v>
      </c>
      <c r="J34" s="131" t="s">
        <v>342</v>
      </c>
      <c r="K34" s="166">
        <v>0.1</v>
      </c>
      <c r="L34" s="129" t="s">
        <v>340</v>
      </c>
      <c r="M34" s="216" t="s">
        <v>340</v>
      </c>
      <c r="N34" s="216" t="s">
        <v>341</v>
      </c>
      <c r="O34" s="216" t="s">
        <v>340</v>
      </c>
      <c r="P34" s="131" t="s">
        <v>343</v>
      </c>
      <c r="Q34" s="132" t="s">
        <v>344</v>
      </c>
      <c r="R34" s="133">
        <v>52</v>
      </c>
      <c r="S34" s="166">
        <v>2.6</v>
      </c>
      <c r="T34" s="133">
        <v>26</v>
      </c>
      <c r="U34" s="166">
        <v>1.3</v>
      </c>
      <c r="V34" s="257" t="s">
        <v>354</v>
      </c>
      <c r="W34" s="166">
        <v>0.1</v>
      </c>
      <c r="X34" s="134" t="s">
        <v>345</v>
      </c>
      <c r="Y34" s="166">
        <v>0.1</v>
      </c>
      <c r="Z34" s="216">
        <v>3</v>
      </c>
      <c r="AA34" s="166">
        <v>0.2</v>
      </c>
      <c r="AB34" s="216" t="s">
        <v>340</v>
      </c>
      <c r="AC34" s="291" t="s">
        <v>340</v>
      </c>
      <c r="AD34" s="290" t="s">
        <v>340</v>
      </c>
      <c r="AE34" s="173" t="s">
        <v>340</v>
      </c>
      <c r="AF34" s="216">
        <v>19</v>
      </c>
      <c r="AG34" s="166">
        <v>1</v>
      </c>
      <c r="AH34" s="170" t="s">
        <v>351</v>
      </c>
      <c r="AI34" s="166">
        <v>3.9</v>
      </c>
      <c r="AJ34" s="136">
        <v>15</v>
      </c>
      <c r="AK34" s="166">
        <v>0.8</v>
      </c>
      <c r="AL34" s="137" t="s">
        <v>346</v>
      </c>
      <c r="AM34" s="166">
        <v>0.2</v>
      </c>
      <c r="AN34" s="135" t="s">
        <v>347</v>
      </c>
      <c r="AO34" s="166">
        <v>0.2</v>
      </c>
      <c r="AP34" s="137" t="s">
        <v>349</v>
      </c>
      <c r="AQ34" s="166" t="s">
        <v>350</v>
      </c>
      <c r="AR34" s="137" t="s">
        <v>342</v>
      </c>
      <c r="AS34" s="166">
        <v>0.1</v>
      </c>
      <c r="AT34" s="137" t="s">
        <v>109</v>
      </c>
      <c r="AU34" s="166">
        <v>0.7</v>
      </c>
      <c r="AV34" s="135" t="s">
        <v>128</v>
      </c>
      <c r="AW34" s="166">
        <v>0.2</v>
      </c>
      <c r="AX34" s="135" t="s">
        <v>340</v>
      </c>
      <c r="AY34" s="166" t="s">
        <v>341</v>
      </c>
      <c r="AZ34" s="138">
        <v>1</v>
      </c>
      <c r="BA34" s="166">
        <v>0.1</v>
      </c>
      <c r="BB34" s="138">
        <v>7</v>
      </c>
      <c r="BC34" s="166">
        <v>0.4</v>
      </c>
      <c r="BD34" s="138">
        <v>9</v>
      </c>
      <c r="BE34" s="166">
        <v>0.5</v>
      </c>
      <c r="BF34" s="138" t="s">
        <v>340</v>
      </c>
      <c r="BG34" s="166" t="s">
        <v>340</v>
      </c>
      <c r="BH34" s="252"/>
      <c r="BI34" s="188"/>
      <c r="BJ34" s="185"/>
      <c r="BK34" s="188"/>
      <c r="BL34" s="186"/>
      <c r="BM34" s="188"/>
      <c r="BN34" s="186"/>
      <c r="BO34" s="188"/>
      <c r="BP34" s="186"/>
      <c r="BQ34" s="188"/>
      <c r="BR34" s="187"/>
      <c r="BS34" s="188"/>
      <c r="BT34" s="64"/>
      <c r="BU34" s="64"/>
    </row>
    <row r="35" spans="1:71" s="38" customFormat="1" ht="13.5" customHeight="1">
      <c r="A35" s="139" t="s">
        <v>348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93"/>
      <c r="AB35" s="193"/>
      <c r="AC35" s="144"/>
      <c r="AD35" s="144"/>
      <c r="AE35" s="144"/>
      <c r="AF35" s="144"/>
      <c r="AG35" s="144"/>
      <c r="AH35" s="144"/>
      <c r="AI35" s="164"/>
      <c r="AJ35" s="164"/>
      <c r="AK35" s="164"/>
      <c r="AL35" s="164"/>
      <c r="AM35" s="164"/>
      <c r="AN35" s="164"/>
      <c r="AO35" s="164"/>
      <c r="AP35" s="164"/>
      <c r="AQ35" s="164"/>
      <c r="AR35" s="164"/>
      <c r="AS35" s="164"/>
      <c r="AT35" s="164"/>
      <c r="AU35" s="164"/>
      <c r="AV35" s="164"/>
      <c r="AW35" s="147"/>
      <c r="AX35" s="164"/>
      <c r="AY35" s="164"/>
      <c r="BA35" s="147"/>
      <c r="BB35" s="147"/>
      <c r="BC35" s="232"/>
      <c r="BD35" s="190"/>
      <c r="BE35" s="163"/>
      <c r="BF35" s="189"/>
      <c r="BG35" s="189" t="s">
        <v>327</v>
      </c>
      <c r="BH35" s="253"/>
      <c r="BI35" s="189"/>
      <c r="BJ35" s="189"/>
      <c r="BK35" s="189"/>
      <c r="BL35" s="190"/>
      <c r="BM35" s="190"/>
      <c r="BN35" s="190"/>
      <c r="BO35" s="190"/>
      <c r="BP35" s="190"/>
      <c r="BQ35" s="163"/>
      <c r="BR35" s="45"/>
      <c r="BS35" s="45"/>
    </row>
    <row r="36" spans="1:71" s="38" customFormat="1" ht="13.5" customHeight="1">
      <c r="A36" s="51" t="s">
        <v>278</v>
      </c>
      <c r="B36" s="61"/>
      <c r="C36" s="61"/>
      <c r="D36" s="61"/>
      <c r="E36" s="61"/>
      <c r="F36" s="61"/>
      <c r="G36" s="61"/>
      <c r="H36" s="61"/>
      <c r="I36" s="61"/>
      <c r="J36" s="61"/>
      <c r="K36" s="61"/>
      <c r="L36" s="61"/>
      <c r="M36" s="61"/>
      <c r="N36" s="61"/>
      <c r="O36" s="61"/>
      <c r="P36" s="61"/>
      <c r="Q36" s="61"/>
      <c r="R36" s="61"/>
      <c r="S36" s="61"/>
      <c r="T36" s="61"/>
      <c r="U36" s="61"/>
      <c r="V36" s="61"/>
      <c r="W36" s="165"/>
      <c r="X36" s="165"/>
      <c r="Y36" s="165"/>
      <c r="Z36" s="165"/>
      <c r="AA36" s="194"/>
      <c r="AB36" s="194"/>
      <c r="AC36" s="165"/>
      <c r="AD36" s="165"/>
      <c r="AE36" s="165"/>
      <c r="AF36" s="165"/>
      <c r="AG36" s="165"/>
      <c r="AH36" s="165"/>
      <c r="BF36" s="45"/>
      <c r="BG36" s="45"/>
      <c r="BH36" s="254"/>
      <c r="BI36" s="45"/>
      <c r="BJ36" s="45"/>
      <c r="BK36" s="45"/>
      <c r="BL36" s="45"/>
      <c r="BM36" s="45"/>
      <c r="BN36" s="45"/>
      <c r="BO36" s="45"/>
      <c r="BP36" s="45"/>
      <c r="BQ36" s="45"/>
      <c r="BR36" s="45"/>
      <c r="BS36" s="45"/>
    </row>
    <row r="37" spans="1:71" s="38" customFormat="1" ht="13.5" customHeight="1">
      <c r="A37" s="51" t="s">
        <v>280</v>
      </c>
      <c r="B37" s="61"/>
      <c r="C37" s="61"/>
      <c r="D37" s="61"/>
      <c r="E37" s="61"/>
      <c r="F37" s="61"/>
      <c r="G37" s="61"/>
      <c r="H37" s="61"/>
      <c r="I37" s="61"/>
      <c r="J37" s="61"/>
      <c r="K37" s="61"/>
      <c r="L37" s="61"/>
      <c r="M37" s="61"/>
      <c r="N37" s="61"/>
      <c r="O37" s="61"/>
      <c r="P37" s="61"/>
      <c r="Q37" s="61"/>
      <c r="R37" s="61"/>
      <c r="S37" s="61"/>
      <c r="T37" s="61"/>
      <c r="U37" s="61"/>
      <c r="V37" s="61"/>
      <c r="W37" s="165"/>
      <c r="X37" s="165"/>
      <c r="Y37" s="165"/>
      <c r="Z37" s="165"/>
      <c r="AA37" s="194"/>
      <c r="AB37" s="194"/>
      <c r="AC37" s="165"/>
      <c r="AD37" s="165"/>
      <c r="AE37" s="165"/>
      <c r="AF37" s="165"/>
      <c r="AG37" s="165"/>
      <c r="AH37" s="165"/>
      <c r="BF37" s="45"/>
      <c r="BG37" s="45"/>
      <c r="BH37" s="254"/>
      <c r="BI37" s="45"/>
      <c r="BJ37" s="45"/>
      <c r="BK37" s="45"/>
      <c r="BL37" s="45"/>
      <c r="BM37" s="45"/>
      <c r="BN37" s="45"/>
      <c r="BO37" s="45"/>
      <c r="BP37" s="45"/>
      <c r="BQ37" s="45"/>
      <c r="BR37" s="45"/>
      <c r="BS37" s="45"/>
    </row>
    <row r="38" spans="1:71" s="38" customFormat="1" ht="11.25">
      <c r="A38" s="51" t="s">
        <v>277</v>
      </c>
      <c r="B38" s="61"/>
      <c r="C38" s="61"/>
      <c r="D38" s="61"/>
      <c r="E38" s="61"/>
      <c r="F38" s="61"/>
      <c r="G38" s="61"/>
      <c r="H38" s="61"/>
      <c r="I38" s="61"/>
      <c r="J38" s="61"/>
      <c r="K38" s="61"/>
      <c r="L38" s="61"/>
      <c r="M38" s="61"/>
      <c r="N38" s="61"/>
      <c r="O38" s="61"/>
      <c r="P38" s="61"/>
      <c r="Q38" s="61"/>
      <c r="R38" s="61"/>
      <c r="S38" s="61"/>
      <c r="T38" s="61"/>
      <c r="U38" s="61"/>
      <c r="V38" s="61"/>
      <c r="W38" s="165"/>
      <c r="X38" s="165"/>
      <c r="Y38" s="165"/>
      <c r="Z38" s="165"/>
      <c r="AA38" s="194"/>
      <c r="AB38" s="194"/>
      <c r="AC38" s="165"/>
      <c r="AD38" s="165"/>
      <c r="AE38" s="165"/>
      <c r="AF38" s="165"/>
      <c r="AG38" s="165"/>
      <c r="AH38" s="165"/>
      <c r="BF38" s="45"/>
      <c r="BG38" s="45"/>
      <c r="BH38" s="254"/>
      <c r="BI38" s="45"/>
      <c r="BJ38" s="45"/>
      <c r="BK38" s="45"/>
      <c r="BL38" s="45"/>
      <c r="BM38" s="45"/>
      <c r="BN38" s="45"/>
      <c r="BO38" s="45"/>
      <c r="BP38" s="45"/>
      <c r="BQ38" s="45"/>
      <c r="BR38" s="45"/>
      <c r="BS38" s="45"/>
    </row>
    <row r="39" spans="1:71" s="38" customFormat="1" ht="13.5" customHeight="1">
      <c r="A39" s="51" t="s">
        <v>276</v>
      </c>
      <c r="B39" s="61"/>
      <c r="C39" s="61"/>
      <c r="D39" s="61"/>
      <c r="E39" s="61"/>
      <c r="F39" s="61"/>
      <c r="G39" s="61"/>
      <c r="H39" s="61"/>
      <c r="I39" s="61"/>
      <c r="J39" s="61"/>
      <c r="K39" s="61"/>
      <c r="L39" s="61"/>
      <c r="M39" s="61"/>
      <c r="N39" s="61"/>
      <c r="O39" s="61"/>
      <c r="P39" s="61"/>
      <c r="Q39" s="61"/>
      <c r="R39" s="61"/>
      <c r="S39" s="61"/>
      <c r="T39" s="61"/>
      <c r="U39" s="61"/>
      <c r="V39" s="61"/>
      <c r="W39" s="165"/>
      <c r="X39" s="165"/>
      <c r="Y39" s="165"/>
      <c r="Z39" s="165"/>
      <c r="AA39" s="194"/>
      <c r="AB39" s="194"/>
      <c r="AC39" s="165"/>
      <c r="AD39" s="165"/>
      <c r="AE39" s="165"/>
      <c r="AF39" s="165"/>
      <c r="AG39" s="165"/>
      <c r="AH39" s="165"/>
      <c r="AI39" s="165"/>
      <c r="AJ39" s="165"/>
      <c r="AK39" s="165"/>
      <c r="AL39" s="165"/>
      <c r="AM39" s="165"/>
      <c r="AN39" s="165"/>
      <c r="AO39" s="165"/>
      <c r="AP39" s="165"/>
      <c r="AQ39" s="165"/>
      <c r="AR39" s="165"/>
      <c r="AS39" s="165"/>
      <c r="AT39" s="165"/>
      <c r="BF39" s="45"/>
      <c r="BG39" s="45"/>
      <c r="BH39" s="254"/>
      <c r="BI39" s="45"/>
      <c r="BJ39" s="45"/>
      <c r="BK39" s="45"/>
      <c r="BL39" s="45"/>
      <c r="BM39" s="45"/>
      <c r="BN39" s="45"/>
      <c r="BO39" s="45"/>
      <c r="BP39" s="45"/>
      <c r="BQ39" s="45"/>
      <c r="BR39" s="45"/>
      <c r="BS39" s="45"/>
    </row>
  </sheetData>
  <sheetProtection/>
  <mergeCells count="98">
    <mergeCell ref="A26:A28"/>
    <mergeCell ref="BF27:BG27"/>
    <mergeCell ref="BD29:BG29"/>
    <mergeCell ref="AH26:BG26"/>
    <mergeCell ref="AB27:AC27"/>
    <mergeCell ref="AD27:AE27"/>
    <mergeCell ref="V27:W27"/>
    <mergeCell ref="BB27:BC27"/>
    <mergeCell ref="BD27:BE27"/>
    <mergeCell ref="AN27:AO27"/>
    <mergeCell ref="AP27:AQ27"/>
    <mergeCell ref="AR27:AS27"/>
    <mergeCell ref="AF4:AG4"/>
    <mergeCell ref="AH27:AI27"/>
    <mergeCell ref="AJ27:AK27"/>
    <mergeCell ref="AJ20:AK20"/>
    <mergeCell ref="AL27:AM27"/>
    <mergeCell ref="AH4:AI4"/>
    <mergeCell ref="AH20:AI20"/>
    <mergeCell ref="AP4:AQ4"/>
    <mergeCell ref="H4:I4"/>
    <mergeCell ref="J4:K4"/>
    <mergeCell ref="L4:M4"/>
    <mergeCell ref="N4:O4"/>
    <mergeCell ref="AV27:AW27"/>
    <mergeCell ref="AX27:AY27"/>
    <mergeCell ref="J20:K20"/>
    <mergeCell ref="AT27:AU27"/>
    <mergeCell ref="X20:Y20"/>
    <mergeCell ref="AF20:AG20"/>
    <mergeCell ref="B27:C27"/>
    <mergeCell ref="N20:O20"/>
    <mergeCell ref="H27:I27"/>
    <mergeCell ref="J27:K27"/>
    <mergeCell ref="L27:M27"/>
    <mergeCell ref="N27:O27"/>
    <mergeCell ref="B26:E26"/>
    <mergeCell ref="D27:E27"/>
    <mergeCell ref="F20:G20"/>
    <mergeCell ref="L20:M20"/>
    <mergeCell ref="BD20:BE20"/>
    <mergeCell ref="AL20:AM20"/>
    <mergeCell ref="AP20:AQ20"/>
    <mergeCell ref="AV20:AW20"/>
    <mergeCell ref="AZ20:BA20"/>
    <mergeCell ref="BB20:BC20"/>
    <mergeCell ref="AR20:AS20"/>
    <mergeCell ref="AN20:AO20"/>
    <mergeCell ref="AB4:AC4"/>
    <mergeCell ref="AD4:AE4"/>
    <mergeCell ref="Z20:AA20"/>
    <mergeCell ref="AF19:BA19"/>
    <mergeCell ref="AX20:AY20"/>
    <mergeCell ref="AJ4:AK4"/>
    <mergeCell ref="AX4:AY4"/>
    <mergeCell ref="AZ4:BA4"/>
    <mergeCell ref="AL4:AM4"/>
    <mergeCell ref="AN4:AO4"/>
    <mergeCell ref="A19:A21"/>
    <mergeCell ref="P20:Q20"/>
    <mergeCell ref="R20:S20"/>
    <mergeCell ref="T20:U20"/>
    <mergeCell ref="L19:O19"/>
    <mergeCell ref="P19:AE19"/>
    <mergeCell ref="H20:I20"/>
    <mergeCell ref="V20:W20"/>
    <mergeCell ref="AB20:AC20"/>
    <mergeCell ref="AD20:AE20"/>
    <mergeCell ref="AR4:AS4"/>
    <mergeCell ref="AT4:AU4"/>
    <mergeCell ref="AV4:AW4"/>
    <mergeCell ref="AT20:AU20"/>
    <mergeCell ref="AZ27:BA27"/>
    <mergeCell ref="F4:G4"/>
    <mergeCell ref="P27:Q27"/>
    <mergeCell ref="R27:S27"/>
    <mergeCell ref="F26:Q26"/>
    <mergeCell ref="R26:AG26"/>
    <mergeCell ref="AF27:AG27"/>
    <mergeCell ref="F27:G27"/>
    <mergeCell ref="A3:A5"/>
    <mergeCell ref="P4:Q4"/>
    <mergeCell ref="R4:S4"/>
    <mergeCell ref="B20:C20"/>
    <mergeCell ref="D20:E20"/>
    <mergeCell ref="B3:K3"/>
    <mergeCell ref="L3:O3"/>
    <mergeCell ref="P3:AW3"/>
    <mergeCell ref="B19:K19"/>
    <mergeCell ref="B4:C4"/>
    <mergeCell ref="D4:E4"/>
    <mergeCell ref="T27:U27"/>
    <mergeCell ref="X27:Y27"/>
    <mergeCell ref="Z27:AA27"/>
    <mergeCell ref="T4:U4"/>
    <mergeCell ref="V4:W4"/>
    <mergeCell ref="X4:Y4"/>
    <mergeCell ref="Z4:AA4"/>
  </mergeCells>
  <printOptions horizontalCentered="1"/>
  <pageMargins left="0.7086614173228347" right="0.7086614173228347" top="0.9448818897637796" bottom="0.7480314960629921" header="0.31496062992125984" footer="0.31496062992125984"/>
  <pageSetup horizontalDpi="600" verticalDpi="600" orientation="portrait" paperSize="9" scale="76" r:id="rId1"/>
  <colBreaks count="1" manualBreakCount="1">
    <brk id="29" max="38" man="1"/>
  </colBreaks>
</worksheet>
</file>

<file path=xl/worksheets/sheet20.xml><?xml version="1.0" encoding="utf-8"?>
<worksheet xmlns="http://schemas.openxmlformats.org/spreadsheetml/2006/main" xmlns:r="http://schemas.openxmlformats.org/officeDocument/2006/relationships">
  <sheetPr>
    <tabColor rgb="FFFF66CC"/>
  </sheetPr>
  <dimension ref="A1:F16"/>
  <sheetViews>
    <sheetView view="pageBreakPreview" zoomScale="60" zoomScalePageLayoutView="0" workbookViewId="0" topLeftCell="A1">
      <selection activeCell="F20" sqref="F20"/>
    </sheetView>
  </sheetViews>
  <sheetFormatPr defaultColWidth="9.00390625" defaultRowHeight="13.5"/>
  <cols>
    <col min="1" max="1" width="23.75390625" style="18" customWidth="1"/>
    <col min="2" max="6" width="12.625" style="18" customWidth="1"/>
    <col min="7" max="16384" width="9.00390625" style="18" customWidth="1"/>
  </cols>
  <sheetData>
    <row r="1" spans="1:2" ht="18.75" customHeight="1">
      <c r="A1" s="11" t="s">
        <v>680</v>
      </c>
      <c r="B1" s="11"/>
    </row>
    <row r="2" ht="13.5">
      <c r="F2" s="53" t="s">
        <v>409</v>
      </c>
    </row>
    <row r="3" spans="1:6" ht="15" customHeight="1">
      <c r="A3" s="553" t="s">
        <v>679</v>
      </c>
      <c r="B3" s="389" t="s">
        <v>678</v>
      </c>
      <c r="C3" s="389" t="s">
        <v>677</v>
      </c>
      <c r="D3" s="502"/>
      <c r="E3" s="501" t="s">
        <v>676</v>
      </c>
      <c r="F3" s="501"/>
    </row>
    <row r="4" spans="1:6" ht="15" customHeight="1">
      <c r="A4" s="381"/>
      <c r="B4" s="1048"/>
      <c r="C4" s="441" t="s">
        <v>675</v>
      </c>
      <c r="D4" s="1046" t="s">
        <v>674</v>
      </c>
      <c r="E4" s="1047" t="s">
        <v>675</v>
      </c>
      <c r="F4" s="1046" t="s">
        <v>674</v>
      </c>
    </row>
    <row r="5" spans="1:6" ht="15" customHeight="1">
      <c r="A5" s="99" t="s">
        <v>613</v>
      </c>
      <c r="B5" s="1045">
        <v>472</v>
      </c>
      <c r="C5" s="1045">
        <v>4195</v>
      </c>
      <c r="D5" s="1045">
        <v>8336</v>
      </c>
      <c r="E5" s="1045">
        <v>842</v>
      </c>
      <c r="F5" s="1044">
        <v>872</v>
      </c>
    </row>
    <row r="6" spans="1:6" ht="15" customHeight="1">
      <c r="A6" s="1043" t="s">
        <v>645</v>
      </c>
      <c r="B6" s="1042">
        <v>40</v>
      </c>
      <c r="C6" s="1042">
        <v>431</v>
      </c>
      <c r="D6" s="1040">
        <v>1054</v>
      </c>
      <c r="E6" s="1041">
        <v>81</v>
      </c>
      <c r="F6" s="1040">
        <v>81</v>
      </c>
    </row>
    <row r="7" spans="1:6" ht="15" customHeight="1">
      <c r="A7" s="1039" t="s">
        <v>478</v>
      </c>
      <c r="B7" s="1038">
        <v>50</v>
      </c>
      <c r="C7" s="1038">
        <v>560</v>
      </c>
      <c r="D7" s="1036">
        <v>1018</v>
      </c>
      <c r="E7" s="1037">
        <v>94</v>
      </c>
      <c r="F7" s="1036">
        <v>97</v>
      </c>
    </row>
    <row r="8" spans="1:6" ht="15" customHeight="1">
      <c r="A8" s="1039" t="s">
        <v>477</v>
      </c>
      <c r="B8" s="1038">
        <v>50</v>
      </c>
      <c r="C8" s="1038">
        <v>475</v>
      </c>
      <c r="D8" s="1036">
        <v>969</v>
      </c>
      <c r="E8" s="1037">
        <v>150</v>
      </c>
      <c r="F8" s="1036">
        <v>156</v>
      </c>
    </row>
    <row r="9" spans="1:6" ht="15" customHeight="1">
      <c r="A9" s="1039" t="s">
        <v>644</v>
      </c>
      <c r="B9" s="1038">
        <v>50</v>
      </c>
      <c r="C9" s="1038">
        <v>696</v>
      </c>
      <c r="D9" s="1036">
        <v>1230</v>
      </c>
      <c r="E9" s="1037">
        <v>219</v>
      </c>
      <c r="F9" s="1036">
        <v>219</v>
      </c>
    </row>
    <row r="10" spans="1:6" ht="15" customHeight="1">
      <c r="A10" s="1039" t="s">
        <v>643</v>
      </c>
      <c r="B10" s="1038">
        <v>40</v>
      </c>
      <c r="C10" s="1038">
        <v>153</v>
      </c>
      <c r="D10" s="1036">
        <v>422</v>
      </c>
      <c r="E10" s="1037">
        <v>20</v>
      </c>
      <c r="F10" s="1036">
        <v>27</v>
      </c>
    </row>
    <row r="11" spans="1:6" ht="15" customHeight="1">
      <c r="A11" s="1039" t="s">
        <v>642</v>
      </c>
      <c r="B11" s="1038">
        <v>53</v>
      </c>
      <c r="C11" s="1038">
        <v>642</v>
      </c>
      <c r="D11" s="1036">
        <v>1176</v>
      </c>
      <c r="E11" s="1037">
        <v>83</v>
      </c>
      <c r="F11" s="1036">
        <v>83</v>
      </c>
    </row>
    <row r="12" spans="1:6" ht="15" customHeight="1">
      <c r="A12" s="1039" t="s">
        <v>641</v>
      </c>
      <c r="B12" s="1038">
        <v>50</v>
      </c>
      <c r="C12" s="1038">
        <v>242</v>
      </c>
      <c r="D12" s="1036">
        <v>401</v>
      </c>
      <c r="E12" s="1037">
        <v>33</v>
      </c>
      <c r="F12" s="1036">
        <v>37</v>
      </c>
    </row>
    <row r="13" spans="1:6" ht="15" customHeight="1">
      <c r="A13" s="1039" t="s">
        <v>472</v>
      </c>
      <c r="B13" s="1038">
        <v>50</v>
      </c>
      <c r="C13" s="1038">
        <v>268</v>
      </c>
      <c r="D13" s="1036">
        <v>517</v>
      </c>
      <c r="E13" s="1037">
        <v>23</v>
      </c>
      <c r="F13" s="1036">
        <v>30</v>
      </c>
    </row>
    <row r="14" spans="1:6" ht="15" customHeight="1">
      <c r="A14" s="1039" t="s">
        <v>471</v>
      </c>
      <c r="B14" s="1038">
        <v>40</v>
      </c>
      <c r="C14" s="1038">
        <v>470</v>
      </c>
      <c r="D14" s="1036">
        <v>1106</v>
      </c>
      <c r="E14" s="1037">
        <v>111</v>
      </c>
      <c r="F14" s="1036">
        <v>113</v>
      </c>
    </row>
    <row r="15" spans="1:6" ht="15" customHeight="1">
      <c r="A15" s="484" t="s">
        <v>640</v>
      </c>
      <c r="B15" s="1035">
        <v>49</v>
      </c>
      <c r="C15" s="1035">
        <v>258</v>
      </c>
      <c r="D15" s="1033">
        <v>443</v>
      </c>
      <c r="E15" s="1034">
        <v>28</v>
      </c>
      <c r="F15" s="1033">
        <v>29</v>
      </c>
    </row>
    <row r="16" spans="1:6" ht="16.5" customHeight="1">
      <c r="A16" s="1032"/>
      <c r="F16" s="406" t="s">
        <v>639</v>
      </c>
    </row>
  </sheetData>
  <sheetProtection/>
  <mergeCells count="4">
    <mergeCell ref="A3:A4"/>
    <mergeCell ref="B3:B4"/>
    <mergeCell ref="C3:D3"/>
    <mergeCell ref="E3:F3"/>
  </mergeCells>
  <conditionalFormatting sqref="D6:F15">
    <cfRule type="cellIs" priority="1" dxfId="11" operator="lessThan" stopIfTrue="1">
      <formula>C6</formula>
    </cfRule>
  </conditionalFormatting>
  <printOptions/>
  <pageMargins left="0.7874015748031497" right="0.7874015748031497" top="0.7874015748031497" bottom="0.7874015748031497" header="0.4724409448818898" footer="0.4724409448818898"/>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FF66CC"/>
  </sheetPr>
  <dimension ref="A1:D17"/>
  <sheetViews>
    <sheetView view="pageBreakPreview" zoomScale="130" zoomScaleSheetLayoutView="130" zoomScalePageLayoutView="0" workbookViewId="0" topLeftCell="A1">
      <selection activeCell="F20" sqref="F20"/>
    </sheetView>
  </sheetViews>
  <sheetFormatPr defaultColWidth="9.00390625" defaultRowHeight="13.5"/>
  <cols>
    <col min="1" max="1" width="23.75390625" style="18" customWidth="1"/>
    <col min="2" max="3" width="21.00390625" style="18" customWidth="1"/>
    <col min="4" max="4" width="21.125" style="18" customWidth="1"/>
    <col min="5" max="16384" width="9.00390625" style="18" customWidth="1"/>
  </cols>
  <sheetData>
    <row r="1" spans="1:2" ht="18.75" customHeight="1">
      <c r="A1" s="505" t="s">
        <v>697</v>
      </c>
      <c r="B1" s="505"/>
    </row>
    <row r="2" ht="13.5">
      <c r="D2" s="53" t="s">
        <v>409</v>
      </c>
    </row>
    <row r="3" spans="1:4" ht="15" customHeight="1">
      <c r="A3" s="553" t="s">
        <v>696</v>
      </c>
      <c r="B3" s="550" t="s">
        <v>695</v>
      </c>
      <c r="C3" s="550" t="s">
        <v>694</v>
      </c>
      <c r="D3" s="378"/>
    </row>
    <row r="4" spans="1:4" ht="15" customHeight="1">
      <c r="A4" s="381"/>
      <c r="B4" s="1049"/>
      <c r="C4" s="441" t="s">
        <v>693</v>
      </c>
      <c r="D4" s="1046" t="s">
        <v>692</v>
      </c>
    </row>
    <row r="5" spans="1:4" ht="15" customHeight="1">
      <c r="A5" s="99" t="s">
        <v>691</v>
      </c>
      <c r="B5" s="1045">
        <v>39</v>
      </c>
      <c r="C5" s="1045">
        <v>2667</v>
      </c>
      <c r="D5" s="1044">
        <v>2667</v>
      </c>
    </row>
    <row r="6" spans="1:4" ht="15" customHeight="1">
      <c r="A6" s="1043" t="s">
        <v>690</v>
      </c>
      <c r="B6" s="1042">
        <v>4</v>
      </c>
      <c r="C6" s="1042">
        <v>314</v>
      </c>
      <c r="D6" s="1040">
        <v>314</v>
      </c>
    </row>
    <row r="7" spans="1:4" ht="15" customHeight="1">
      <c r="A7" s="1039" t="s">
        <v>689</v>
      </c>
      <c r="B7" s="1038">
        <v>4</v>
      </c>
      <c r="C7" s="1038">
        <v>226</v>
      </c>
      <c r="D7" s="1036">
        <v>226</v>
      </c>
    </row>
    <row r="8" spans="1:4" ht="15" customHeight="1">
      <c r="A8" s="1039" t="s">
        <v>688</v>
      </c>
      <c r="B8" s="1038">
        <v>4</v>
      </c>
      <c r="C8" s="1038">
        <v>314</v>
      </c>
      <c r="D8" s="1036">
        <v>314</v>
      </c>
    </row>
    <row r="9" spans="1:4" ht="15" customHeight="1">
      <c r="A9" s="1039" t="s">
        <v>687</v>
      </c>
      <c r="B9" s="1038">
        <v>4</v>
      </c>
      <c r="C9" s="1038">
        <v>345</v>
      </c>
      <c r="D9" s="1036">
        <v>345</v>
      </c>
    </row>
    <row r="10" spans="1:4" ht="15" customHeight="1">
      <c r="A10" s="1039" t="s">
        <v>686</v>
      </c>
      <c r="B10" s="1038">
        <v>4</v>
      </c>
      <c r="C10" s="1038">
        <v>209</v>
      </c>
      <c r="D10" s="1036">
        <v>209</v>
      </c>
    </row>
    <row r="11" spans="1:4" ht="15" customHeight="1">
      <c r="A11" s="1039" t="s">
        <v>685</v>
      </c>
      <c r="B11" s="1038">
        <v>4</v>
      </c>
      <c r="C11" s="1038">
        <v>442</v>
      </c>
      <c r="D11" s="1036">
        <v>442</v>
      </c>
    </row>
    <row r="12" spans="1:4" ht="15" customHeight="1">
      <c r="A12" s="1039" t="s">
        <v>684</v>
      </c>
      <c r="B12" s="1038">
        <v>3</v>
      </c>
      <c r="C12" s="1038">
        <v>112</v>
      </c>
      <c r="D12" s="1036">
        <v>112</v>
      </c>
    </row>
    <row r="13" spans="1:4" ht="15" customHeight="1">
      <c r="A13" s="1039" t="s">
        <v>683</v>
      </c>
      <c r="B13" s="1038">
        <v>4</v>
      </c>
      <c r="C13" s="1038">
        <v>169</v>
      </c>
      <c r="D13" s="1036">
        <v>169</v>
      </c>
    </row>
    <row r="14" spans="1:4" ht="15" customHeight="1">
      <c r="A14" s="1039" t="s">
        <v>682</v>
      </c>
      <c r="B14" s="1038">
        <v>4</v>
      </c>
      <c r="C14" s="1038">
        <v>370</v>
      </c>
      <c r="D14" s="1036">
        <v>370</v>
      </c>
    </row>
    <row r="15" spans="1:4" ht="15" customHeight="1">
      <c r="A15" s="484" t="s">
        <v>681</v>
      </c>
      <c r="B15" s="1035">
        <v>4</v>
      </c>
      <c r="C15" s="1035">
        <v>166</v>
      </c>
      <c r="D15" s="1033">
        <v>166</v>
      </c>
    </row>
    <row r="16" spans="1:4" ht="16.5" customHeight="1">
      <c r="A16" s="54"/>
      <c r="D16" s="406" t="s">
        <v>639</v>
      </c>
    </row>
    <row r="17" spans="1:3" ht="13.5">
      <c r="A17" s="480"/>
      <c r="C17" s="109"/>
    </row>
  </sheetData>
  <sheetProtection/>
  <mergeCells count="4">
    <mergeCell ref="A1:B1"/>
    <mergeCell ref="A3:A4"/>
    <mergeCell ref="B3:B4"/>
    <mergeCell ref="C3:D3"/>
  </mergeCells>
  <conditionalFormatting sqref="D6:D15">
    <cfRule type="cellIs" priority="1" dxfId="11" operator="lessThan" stopIfTrue="1">
      <formula>C6</formula>
    </cfRule>
  </conditionalFormatting>
  <printOptions/>
  <pageMargins left="0.7874015748031497" right="0.5905511811023623" top="5.118110236220473"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66CC"/>
  </sheetPr>
  <dimension ref="A1:D18"/>
  <sheetViews>
    <sheetView view="pageBreakPreview" zoomScale="145" zoomScaleSheetLayoutView="145" zoomScalePageLayoutView="0" workbookViewId="0" topLeftCell="A1">
      <selection activeCell="F20" sqref="F20"/>
    </sheetView>
  </sheetViews>
  <sheetFormatPr defaultColWidth="9.00390625" defaultRowHeight="13.5"/>
  <cols>
    <col min="1" max="3" width="22.625" style="18" customWidth="1"/>
    <col min="4" max="16384" width="9.00390625" style="18" customWidth="1"/>
  </cols>
  <sheetData>
    <row r="1" spans="1:3" ht="18.75" customHeight="1">
      <c r="A1" s="95" t="s">
        <v>701</v>
      </c>
      <c r="B1" s="1031"/>
      <c r="C1" s="1031"/>
    </row>
    <row r="2" ht="13.5" customHeight="1">
      <c r="C2" s="53" t="s">
        <v>409</v>
      </c>
    </row>
    <row r="3" spans="1:3" ht="15" customHeight="1">
      <c r="A3" s="553" t="s">
        <v>678</v>
      </c>
      <c r="B3" s="502" t="s">
        <v>677</v>
      </c>
      <c r="C3" s="501"/>
    </row>
    <row r="4" spans="1:3" ht="15" customHeight="1">
      <c r="A4" s="381"/>
      <c r="B4" s="454" t="s">
        <v>700</v>
      </c>
      <c r="C4" s="1053" t="s">
        <v>699</v>
      </c>
    </row>
    <row r="5" spans="1:4" ht="15" customHeight="1">
      <c r="A5" s="1052">
        <v>6</v>
      </c>
      <c r="B5" s="1051">
        <v>196</v>
      </c>
      <c r="C5" s="1050">
        <v>138</v>
      </c>
      <c r="D5" s="1025"/>
    </row>
    <row r="6" ht="16.5" customHeight="1">
      <c r="C6" s="406" t="s">
        <v>639</v>
      </c>
    </row>
    <row r="18" ht="13.5">
      <c r="D18" s="18" t="s">
        <v>698</v>
      </c>
    </row>
  </sheetData>
  <sheetProtection/>
  <mergeCells count="2">
    <mergeCell ref="A3:A4"/>
    <mergeCell ref="B3:C3"/>
  </mergeCells>
  <printOptions/>
  <pageMargins left="0.7874015748031497" right="0.7874015748031497" top="9.527559055118111"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C000"/>
  </sheetPr>
  <dimension ref="A1:D17"/>
  <sheetViews>
    <sheetView view="pageBreakPreview" zoomScale="60" zoomScalePageLayoutView="0" workbookViewId="0" topLeftCell="A1">
      <selection activeCell="F20" sqref="F20"/>
    </sheetView>
  </sheetViews>
  <sheetFormatPr defaultColWidth="9.00390625" defaultRowHeight="13.5"/>
  <cols>
    <col min="1" max="1" width="22.875" style="18" customWidth="1"/>
    <col min="2" max="3" width="21.375" style="18" customWidth="1"/>
    <col min="4" max="4" width="21.125" style="18" customWidth="1"/>
    <col min="5" max="16384" width="9.00390625" style="18" customWidth="1"/>
  </cols>
  <sheetData>
    <row r="1" spans="1:3" ht="18.75" customHeight="1">
      <c r="A1" s="95" t="s">
        <v>714</v>
      </c>
      <c r="B1" s="95"/>
      <c r="C1" s="95"/>
    </row>
    <row r="2" spans="1:4" ht="13.5" customHeight="1">
      <c r="A2" s="475"/>
      <c r="B2" s="475"/>
      <c r="C2" s="475"/>
      <c r="D2" s="141" t="s">
        <v>409</v>
      </c>
    </row>
    <row r="3" spans="1:4" ht="15" customHeight="1">
      <c r="A3" s="1069" t="s">
        <v>713</v>
      </c>
      <c r="B3" s="712" t="s">
        <v>712</v>
      </c>
      <c r="C3" s="712" t="s">
        <v>711</v>
      </c>
      <c r="D3" s="1068"/>
    </row>
    <row r="4" spans="1:4" ht="15" customHeight="1">
      <c r="A4" s="1067"/>
      <c r="B4" s="1066"/>
      <c r="C4" s="1065" t="s">
        <v>710</v>
      </c>
      <c r="D4" s="1064" t="s">
        <v>709</v>
      </c>
    </row>
    <row r="5" spans="1:4" ht="13.5" customHeight="1">
      <c r="A5" s="573" t="s">
        <v>708</v>
      </c>
      <c r="B5" s="1063">
        <v>38797</v>
      </c>
      <c r="C5" s="1063">
        <v>558</v>
      </c>
      <c r="D5" s="1062">
        <v>12983</v>
      </c>
    </row>
    <row r="6" spans="1:4" ht="13.5" customHeight="1">
      <c r="A6" s="570" t="s">
        <v>707</v>
      </c>
      <c r="B6" s="1061">
        <v>4757</v>
      </c>
      <c r="C6" s="1061">
        <v>59</v>
      </c>
      <c r="D6" s="1060">
        <v>1795</v>
      </c>
    </row>
    <row r="7" spans="1:4" ht="13.5" customHeight="1">
      <c r="A7" s="568" t="s">
        <v>689</v>
      </c>
      <c r="B7" s="1059">
        <v>4340</v>
      </c>
      <c r="C7" s="1059">
        <v>52</v>
      </c>
      <c r="D7" s="1058">
        <v>1252</v>
      </c>
    </row>
    <row r="8" spans="1:4" ht="13.5" customHeight="1">
      <c r="A8" s="568" t="s">
        <v>688</v>
      </c>
      <c r="B8" s="1059">
        <v>5603</v>
      </c>
      <c r="C8" s="1059">
        <v>67</v>
      </c>
      <c r="D8" s="1058">
        <v>1445</v>
      </c>
    </row>
    <row r="9" spans="1:4" ht="13.5" customHeight="1">
      <c r="A9" s="568" t="s">
        <v>706</v>
      </c>
      <c r="B9" s="1059">
        <v>3927</v>
      </c>
      <c r="C9" s="1059">
        <v>61</v>
      </c>
      <c r="D9" s="1058">
        <v>1789</v>
      </c>
    </row>
    <row r="10" spans="1:4" ht="13.5" customHeight="1">
      <c r="A10" s="568" t="s">
        <v>705</v>
      </c>
      <c r="B10" s="1059">
        <v>1199</v>
      </c>
      <c r="C10" s="1059">
        <v>52</v>
      </c>
      <c r="D10" s="1058">
        <v>1308</v>
      </c>
    </row>
    <row r="11" spans="1:4" ht="13.5" customHeight="1">
      <c r="A11" s="568" t="s">
        <v>704</v>
      </c>
      <c r="B11" s="1059">
        <v>4059</v>
      </c>
      <c r="C11" s="1059">
        <v>48</v>
      </c>
      <c r="D11" s="1058">
        <v>1466</v>
      </c>
    </row>
    <row r="12" spans="1:4" ht="13.5" customHeight="1">
      <c r="A12" s="568" t="s">
        <v>703</v>
      </c>
      <c r="B12" s="1059">
        <v>3965</v>
      </c>
      <c r="C12" s="1059">
        <v>47</v>
      </c>
      <c r="D12" s="1058">
        <v>574</v>
      </c>
    </row>
    <row r="13" spans="1:4" ht="13.5" customHeight="1">
      <c r="A13" s="568" t="s">
        <v>683</v>
      </c>
      <c r="B13" s="1059">
        <v>1756</v>
      </c>
      <c r="C13" s="1059">
        <v>61</v>
      </c>
      <c r="D13" s="1058">
        <v>879</v>
      </c>
    </row>
    <row r="14" spans="1:4" ht="13.5" customHeight="1">
      <c r="A14" s="568" t="s">
        <v>682</v>
      </c>
      <c r="B14" s="1059">
        <v>3489</v>
      </c>
      <c r="C14" s="1059">
        <v>52</v>
      </c>
      <c r="D14" s="1058">
        <v>1637</v>
      </c>
    </row>
    <row r="15" spans="1:4" ht="13.5" customHeight="1">
      <c r="A15" s="1057" t="s">
        <v>702</v>
      </c>
      <c r="B15" s="1056">
        <v>5702</v>
      </c>
      <c r="C15" s="1056">
        <v>59</v>
      </c>
      <c r="D15" s="1055">
        <v>838</v>
      </c>
    </row>
    <row r="16" spans="1:4" ht="16.5" customHeight="1">
      <c r="A16" s="475"/>
      <c r="B16" s="475"/>
      <c r="C16" s="1054"/>
      <c r="D16" s="474" t="s">
        <v>639</v>
      </c>
    </row>
    <row r="17" spans="1:4" ht="13.5">
      <c r="A17" s="475"/>
      <c r="B17" s="475"/>
      <c r="C17" s="475"/>
      <c r="D17" s="475"/>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C000"/>
  </sheetPr>
  <dimension ref="A1:C16"/>
  <sheetViews>
    <sheetView view="pageBreakPreview" zoomScale="60" zoomScalePageLayoutView="0" workbookViewId="0" topLeftCell="A1">
      <selection activeCell="F20" sqref="F20"/>
    </sheetView>
  </sheetViews>
  <sheetFormatPr defaultColWidth="9.00390625" defaultRowHeight="13.5"/>
  <cols>
    <col min="1" max="1" width="21.875" style="18" customWidth="1"/>
    <col min="2" max="4" width="21.625" style="18" customWidth="1"/>
    <col min="5" max="16384" width="9.00390625" style="18" customWidth="1"/>
  </cols>
  <sheetData>
    <row r="1" spans="1:3" ht="14.25">
      <c r="A1" s="586" t="s">
        <v>718</v>
      </c>
      <c r="B1" s="1075"/>
      <c r="C1" s="475"/>
    </row>
    <row r="2" spans="1:3" ht="13.5" customHeight="1">
      <c r="A2" s="475"/>
      <c r="B2" s="475"/>
      <c r="C2" s="141" t="s">
        <v>409</v>
      </c>
    </row>
    <row r="3" spans="1:3" ht="15" customHeight="1">
      <c r="A3" s="1074" t="s">
        <v>717</v>
      </c>
      <c r="B3" s="1073" t="s">
        <v>716</v>
      </c>
      <c r="C3" s="1072" t="s">
        <v>715</v>
      </c>
    </row>
    <row r="4" spans="1:3" ht="13.5" customHeight="1">
      <c r="A4" s="573" t="s">
        <v>691</v>
      </c>
      <c r="B4" s="1063">
        <f>SUM(B5:B14)</f>
        <v>226</v>
      </c>
      <c r="C4" s="1062">
        <f>SUM(C5:C14)</f>
        <v>5234</v>
      </c>
    </row>
    <row r="5" spans="1:3" ht="13.5" customHeight="1">
      <c r="A5" s="570" t="s">
        <v>690</v>
      </c>
      <c r="B5" s="1061">
        <v>23</v>
      </c>
      <c r="C5" s="1060">
        <v>851</v>
      </c>
    </row>
    <row r="6" spans="1:3" ht="13.5" customHeight="1">
      <c r="A6" s="568" t="s">
        <v>689</v>
      </c>
      <c r="B6" s="1059">
        <v>21</v>
      </c>
      <c r="C6" s="1058">
        <v>685</v>
      </c>
    </row>
    <row r="7" spans="1:3" ht="13.5" customHeight="1">
      <c r="A7" s="568" t="s">
        <v>688</v>
      </c>
      <c r="B7" s="1059">
        <v>34</v>
      </c>
      <c r="C7" s="1058">
        <v>511</v>
      </c>
    </row>
    <row r="8" spans="1:3" ht="13.5" customHeight="1">
      <c r="A8" s="568" t="s">
        <v>687</v>
      </c>
      <c r="B8" s="1059">
        <v>24</v>
      </c>
      <c r="C8" s="1058">
        <v>656</v>
      </c>
    </row>
    <row r="9" spans="1:3" ht="13.5" customHeight="1">
      <c r="A9" s="568" t="s">
        <v>686</v>
      </c>
      <c r="B9" s="1059">
        <v>20</v>
      </c>
      <c r="C9" s="1058">
        <v>332</v>
      </c>
    </row>
    <row r="10" spans="1:3" ht="13.5" customHeight="1">
      <c r="A10" s="568" t="s">
        <v>685</v>
      </c>
      <c r="B10" s="1059">
        <v>24</v>
      </c>
      <c r="C10" s="1058">
        <v>681</v>
      </c>
    </row>
    <row r="11" spans="1:3" ht="13.5" customHeight="1">
      <c r="A11" s="568" t="s">
        <v>684</v>
      </c>
      <c r="B11" s="1059">
        <v>20</v>
      </c>
      <c r="C11" s="1058">
        <v>215</v>
      </c>
    </row>
    <row r="12" spans="1:3" ht="13.5" customHeight="1">
      <c r="A12" s="568" t="s">
        <v>683</v>
      </c>
      <c r="B12" s="1059">
        <v>20</v>
      </c>
      <c r="C12" s="1058">
        <v>303</v>
      </c>
    </row>
    <row r="13" spans="1:3" ht="13.5" customHeight="1">
      <c r="A13" s="568" t="s">
        <v>682</v>
      </c>
      <c r="B13" s="1059">
        <v>20</v>
      </c>
      <c r="C13" s="1058">
        <v>706</v>
      </c>
    </row>
    <row r="14" spans="1:3" ht="13.5" customHeight="1">
      <c r="A14" s="1057" t="s">
        <v>681</v>
      </c>
      <c r="B14" s="1056">
        <v>20</v>
      </c>
      <c r="C14" s="1055">
        <v>294</v>
      </c>
    </row>
    <row r="15" spans="1:3" ht="16.5" customHeight="1">
      <c r="A15" s="475"/>
      <c r="B15" s="1071" t="s">
        <v>639</v>
      </c>
      <c r="C15" s="1070"/>
    </row>
    <row r="16" spans="1:3" ht="13.5">
      <c r="A16" s="475"/>
      <c r="B16" s="475"/>
      <c r="C16" s="475"/>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66CC"/>
  </sheetPr>
  <dimension ref="A1:E16"/>
  <sheetViews>
    <sheetView view="pageBreakPreview" zoomScale="60" zoomScalePageLayoutView="0" workbookViewId="0" topLeftCell="A1">
      <selection activeCell="F20" sqref="F20"/>
    </sheetView>
  </sheetViews>
  <sheetFormatPr defaultColWidth="9.00390625" defaultRowHeight="13.5"/>
  <cols>
    <col min="1" max="1" width="21.875" style="18" customWidth="1"/>
    <col min="2" max="4" width="21.625" style="18" customWidth="1"/>
    <col min="5" max="16384" width="9.00390625" style="18" customWidth="1"/>
  </cols>
  <sheetData>
    <row r="1" spans="1:3" ht="14.25">
      <c r="A1" s="95" t="s">
        <v>723</v>
      </c>
      <c r="B1" s="95"/>
      <c r="C1" s="95"/>
    </row>
    <row r="2" ht="13.5" customHeight="1">
      <c r="D2" s="53" t="s">
        <v>409</v>
      </c>
    </row>
    <row r="3" spans="1:4" ht="13.5" customHeight="1">
      <c r="A3" s="553" t="s">
        <v>717</v>
      </c>
      <c r="B3" s="550" t="s">
        <v>722</v>
      </c>
      <c r="C3" s="550" t="s">
        <v>721</v>
      </c>
      <c r="D3" s="378"/>
    </row>
    <row r="4" spans="1:4" ht="13.5" customHeight="1">
      <c r="A4" s="381"/>
      <c r="B4" s="1049"/>
      <c r="C4" s="441" t="s">
        <v>720</v>
      </c>
      <c r="D4" s="1046" t="s">
        <v>719</v>
      </c>
    </row>
    <row r="5" spans="1:5" ht="13.5" customHeight="1">
      <c r="A5" s="99" t="s">
        <v>691</v>
      </c>
      <c r="B5" s="1045">
        <v>442</v>
      </c>
      <c r="C5" s="1045">
        <v>14393</v>
      </c>
      <c r="D5" s="1044">
        <v>14393</v>
      </c>
      <c r="E5" s="68"/>
    </row>
    <row r="6" spans="1:4" ht="13.5" customHeight="1">
      <c r="A6" s="1043" t="s">
        <v>690</v>
      </c>
      <c r="B6" s="1042">
        <v>58</v>
      </c>
      <c r="C6" s="1042">
        <v>3153</v>
      </c>
      <c r="D6" s="1040">
        <v>3153</v>
      </c>
    </row>
    <row r="7" spans="1:4" ht="13.5" customHeight="1">
      <c r="A7" s="1039" t="s">
        <v>689</v>
      </c>
      <c r="B7" s="1038">
        <v>38</v>
      </c>
      <c r="C7" s="1038">
        <v>1085</v>
      </c>
      <c r="D7" s="1036">
        <v>1085</v>
      </c>
    </row>
    <row r="8" spans="1:4" ht="13.5" customHeight="1">
      <c r="A8" s="1039" t="s">
        <v>688</v>
      </c>
      <c r="B8" s="1038">
        <v>56</v>
      </c>
      <c r="C8" s="1038">
        <v>1575</v>
      </c>
      <c r="D8" s="1036">
        <v>1575</v>
      </c>
    </row>
    <row r="9" spans="1:4" ht="13.5" customHeight="1">
      <c r="A9" s="1039" t="s">
        <v>687</v>
      </c>
      <c r="B9" s="1038">
        <v>60</v>
      </c>
      <c r="C9" s="1038">
        <v>2331</v>
      </c>
      <c r="D9" s="1036">
        <v>2331</v>
      </c>
    </row>
    <row r="10" spans="1:4" ht="13.5" customHeight="1">
      <c r="A10" s="1039" t="s">
        <v>686</v>
      </c>
      <c r="B10" s="1038">
        <v>40</v>
      </c>
      <c r="C10" s="1038">
        <v>1295</v>
      </c>
      <c r="D10" s="1036">
        <v>1295</v>
      </c>
    </row>
    <row r="11" spans="1:4" ht="13.5" customHeight="1">
      <c r="A11" s="1039" t="s">
        <v>685</v>
      </c>
      <c r="B11" s="1038">
        <v>22</v>
      </c>
      <c r="C11" s="1038">
        <v>632</v>
      </c>
      <c r="D11" s="1036">
        <v>632</v>
      </c>
    </row>
    <row r="12" spans="1:4" ht="13.5" customHeight="1">
      <c r="A12" s="1039" t="s">
        <v>684</v>
      </c>
      <c r="B12" s="1038">
        <v>30</v>
      </c>
      <c r="C12" s="1038">
        <v>291</v>
      </c>
      <c r="D12" s="1036">
        <v>291</v>
      </c>
    </row>
    <row r="13" spans="1:4" ht="13.5" customHeight="1">
      <c r="A13" s="1039" t="s">
        <v>683</v>
      </c>
      <c r="B13" s="1038">
        <v>57</v>
      </c>
      <c r="C13" s="1038">
        <v>1332</v>
      </c>
      <c r="D13" s="1036">
        <v>1332</v>
      </c>
    </row>
    <row r="14" spans="1:4" ht="13.5" customHeight="1">
      <c r="A14" s="1039" t="s">
        <v>682</v>
      </c>
      <c r="B14" s="1038">
        <v>30</v>
      </c>
      <c r="C14" s="1038">
        <v>2045</v>
      </c>
      <c r="D14" s="1036">
        <v>2045</v>
      </c>
    </row>
    <row r="15" spans="1:4" ht="13.5" customHeight="1">
      <c r="A15" s="484" t="s">
        <v>681</v>
      </c>
      <c r="B15" s="1035">
        <v>51</v>
      </c>
      <c r="C15" s="1035">
        <v>654</v>
      </c>
      <c r="D15" s="1033">
        <v>654</v>
      </c>
    </row>
    <row r="16" spans="3:4" ht="16.5" customHeight="1">
      <c r="C16" s="109"/>
      <c r="D16" s="406" t="s">
        <v>639</v>
      </c>
    </row>
  </sheetData>
  <sheetProtection/>
  <mergeCells count="3">
    <mergeCell ref="A3:A4"/>
    <mergeCell ref="B3:B4"/>
    <mergeCell ref="C3:D3"/>
  </mergeCells>
  <conditionalFormatting sqref="D6:D15">
    <cfRule type="cellIs" priority="1" dxfId="11" operator="lessThan" stopIfTrue="1">
      <formula>C6</formula>
    </cfRule>
  </conditionalFormatting>
  <printOptions/>
  <pageMargins left="0.7874015748031497" right="0.7874015748031497" top="7.204724409448819" bottom="0.7874015748031497" header="0.4724409448818898" footer="0.4724409448818898"/>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66CC"/>
  </sheetPr>
  <dimension ref="A1:P52"/>
  <sheetViews>
    <sheetView view="pageBreakPreview" zoomScale="60" zoomScalePageLayoutView="0" workbookViewId="0" topLeftCell="A1">
      <selection activeCell="F20" sqref="F20"/>
    </sheetView>
  </sheetViews>
  <sheetFormatPr defaultColWidth="9.00390625" defaultRowHeight="13.5"/>
  <cols>
    <col min="1" max="1" width="3.25390625" style="18" customWidth="1"/>
    <col min="2" max="2" width="12.875" style="18" customWidth="1"/>
    <col min="3" max="3" width="0.875" style="18" customWidth="1"/>
    <col min="4" max="9" width="11.75390625" style="18" customWidth="1"/>
    <col min="10" max="16384" width="9.00390625" style="18" customWidth="1"/>
  </cols>
  <sheetData>
    <row r="1" spans="1:6" ht="14.25">
      <c r="A1" s="95" t="s">
        <v>735</v>
      </c>
      <c r="B1" s="95"/>
      <c r="C1" s="95"/>
      <c r="D1" s="95"/>
      <c r="E1" s="95"/>
      <c r="F1" s="95"/>
    </row>
    <row r="2" ht="13.5">
      <c r="I2" s="53" t="s">
        <v>409</v>
      </c>
    </row>
    <row r="3" spans="1:9" ht="16.5" customHeight="1">
      <c r="A3" s="1023" t="s">
        <v>734</v>
      </c>
      <c r="B3" s="1023"/>
      <c r="C3" s="1022"/>
      <c r="D3" s="378" t="s">
        <v>733</v>
      </c>
      <c r="E3" s="503"/>
      <c r="F3" s="378" t="s">
        <v>732</v>
      </c>
      <c r="G3" s="503"/>
      <c r="H3" s="378" t="s">
        <v>731</v>
      </c>
      <c r="I3" s="379"/>
    </row>
    <row r="4" spans="1:9" ht="16.5" customHeight="1">
      <c r="A4" s="1011"/>
      <c r="B4" s="1011"/>
      <c r="C4" s="1010"/>
      <c r="D4" s="454" t="s">
        <v>730</v>
      </c>
      <c r="E4" s="454" t="s">
        <v>729</v>
      </c>
      <c r="F4" s="454" t="s">
        <v>730</v>
      </c>
      <c r="G4" s="454" t="s">
        <v>729</v>
      </c>
      <c r="H4" s="454" t="s">
        <v>730</v>
      </c>
      <c r="I4" s="1053" t="s">
        <v>729</v>
      </c>
    </row>
    <row r="5" spans="1:9" ht="7.5" customHeight="1">
      <c r="A5" s="276"/>
      <c r="B5" s="276"/>
      <c r="C5" s="276"/>
      <c r="D5" s="1006"/>
      <c r="E5" s="1006"/>
      <c r="F5" s="1006"/>
      <c r="G5" s="1006"/>
      <c r="H5" s="1006"/>
      <c r="I5" s="1005"/>
    </row>
    <row r="6" spans="1:16" ht="14.25" customHeight="1">
      <c r="A6" s="1004" t="s">
        <v>629</v>
      </c>
      <c r="B6" s="1004" t="s">
        <v>613</v>
      </c>
      <c r="C6" s="997"/>
      <c r="D6" s="996">
        <v>27771</v>
      </c>
      <c r="E6" s="996">
        <v>29663</v>
      </c>
      <c r="F6" s="996">
        <v>3381</v>
      </c>
      <c r="G6" s="996">
        <v>4115</v>
      </c>
      <c r="H6" s="996">
        <v>24390</v>
      </c>
      <c r="I6" s="1003">
        <v>25548</v>
      </c>
      <c r="K6" s="1025"/>
      <c r="L6" s="1025"/>
      <c r="M6" s="1025"/>
      <c r="N6" s="1025"/>
      <c r="O6" s="1025"/>
      <c r="P6" s="1025"/>
    </row>
    <row r="7" spans="1:13" ht="14.25" customHeight="1">
      <c r="A7" s="988"/>
      <c r="B7" s="987" t="s">
        <v>645</v>
      </c>
      <c r="C7" s="987"/>
      <c r="D7" s="986">
        <v>3230</v>
      </c>
      <c r="E7" s="986">
        <v>3428</v>
      </c>
      <c r="F7" s="986">
        <v>350</v>
      </c>
      <c r="G7" s="986">
        <v>415</v>
      </c>
      <c r="H7" s="986">
        <v>2880</v>
      </c>
      <c r="I7" s="1001">
        <v>3013</v>
      </c>
      <c r="K7" s="1025"/>
      <c r="L7" s="1025"/>
      <c r="M7" s="1025"/>
    </row>
    <row r="8" spans="1:13" ht="14.25" customHeight="1">
      <c r="A8" s="988"/>
      <c r="B8" s="987" t="s">
        <v>478</v>
      </c>
      <c r="C8" s="987"/>
      <c r="D8" s="986">
        <v>4086</v>
      </c>
      <c r="E8" s="986">
        <v>4493</v>
      </c>
      <c r="F8" s="986">
        <v>689</v>
      </c>
      <c r="G8" s="986">
        <v>831</v>
      </c>
      <c r="H8" s="986">
        <v>3397</v>
      </c>
      <c r="I8" s="1001">
        <v>3662</v>
      </c>
      <c r="K8" s="1025"/>
      <c r="L8" s="1025"/>
      <c r="M8" s="1025"/>
    </row>
    <row r="9" spans="1:13" ht="14.25" customHeight="1">
      <c r="A9" s="988"/>
      <c r="B9" s="987" t="s">
        <v>477</v>
      </c>
      <c r="C9" s="987"/>
      <c r="D9" s="986">
        <v>4037</v>
      </c>
      <c r="E9" s="986">
        <v>4283</v>
      </c>
      <c r="F9" s="986">
        <v>519</v>
      </c>
      <c r="G9" s="986">
        <v>650</v>
      </c>
      <c r="H9" s="986">
        <v>3518</v>
      </c>
      <c r="I9" s="1001">
        <v>3633</v>
      </c>
      <c r="K9" s="1025"/>
      <c r="L9" s="1025"/>
      <c r="M9" s="1025"/>
    </row>
    <row r="10" spans="1:13" ht="14.25" customHeight="1">
      <c r="A10" s="988"/>
      <c r="B10" s="987" t="s">
        <v>644</v>
      </c>
      <c r="C10" s="987"/>
      <c r="D10" s="986">
        <v>3597</v>
      </c>
      <c r="E10" s="986">
        <v>3844</v>
      </c>
      <c r="F10" s="986">
        <v>488</v>
      </c>
      <c r="G10" s="986">
        <v>609</v>
      </c>
      <c r="H10" s="986">
        <v>3109</v>
      </c>
      <c r="I10" s="1001">
        <v>3235</v>
      </c>
      <c r="K10" s="1025"/>
      <c r="L10" s="1025"/>
      <c r="M10" s="1025"/>
    </row>
    <row r="11" spans="1:13" ht="14.25" customHeight="1">
      <c r="A11" s="1002"/>
      <c r="B11" s="987" t="s">
        <v>643</v>
      </c>
      <c r="C11" s="987"/>
      <c r="D11" s="986">
        <v>1474</v>
      </c>
      <c r="E11" s="986">
        <v>1582</v>
      </c>
      <c r="F11" s="986">
        <v>145</v>
      </c>
      <c r="G11" s="986">
        <v>161</v>
      </c>
      <c r="H11" s="986">
        <v>1329</v>
      </c>
      <c r="I11" s="1001">
        <v>1421</v>
      </c>
      <c r="J11" s="68"/>
      <c r="K11" s="1025"/>
      <c r="L11" s="1025"/>
      <c r="M11" s="1025"/>
    </row>
    <row r="12" spans="1:13" ht="14.25" customHeight="1">
      <c r="A12" s="988"/>
      <c r="B12" s="987" t="s">
        <v>642</v>
      </c>
      <c r="C12" s="987"/>
      <c r="D12" s="986">
        <v>3403</v>
      </c>
      <c r="E12" s="986">
        <v>3504</v>
      </c>
      <c r="F12" s="986">
        <v>314</v>
      </c>
      <c r="G12" s="986">
        <v>366</v>
      </c>
      <c r="H12" s="986">
        <v>3089</v>
      </c>
      <c r="I12" s="1001">
        <v>3138</v>
      </c>
      <c r="K12" s="1025"/>
      <c r="L12" s="1025"/>
      <c r="M12" s="1025"/>
    </row>
    <row r="13" spans="1:13" ht="14.25" customHeight="1">
      <c r="A13" s="988"/>
      <c r="B13" s="987" t="s">
        <v>641</v>
      </c>
      <c r="C13" s="987"/>
      <c r="D13" s="986">
        <v>1513</v>
      </c>
      <c r="E13" s="986">
        <v>1646</v>
      </c>
      <c r="F13" s="986">
        <v>186</v>
      </c>
      <c r="G13" s="986">
        <v>226</v>
      </c>
      <c r="H13" s="986">
        <v>1327</v>
      </c>
      <c r="I13" s="1001">
        <v>1420</v>
      </c>
      <c r="K13" s="1025"/>
      <c r="L13" s="1025"/>
      <c r="M13" s="1025"/>
    </row>
    <row r="14" spans="1:13" ht="14.25" customHeight="1">
      <c r="A14" s="988"/>
      <c r="B14" s="987" t="s">
        <v>472</v>
      </c>
      <c r="C14" s="987"/>
      <c r="D14" s="986">
        <v>1498</v>
      </c>
      <c r="E14" s="986">
        <v>1636</v>
      </c>
      <c r="F14" s="986">
        <v>172</v>
      </c>
      <c r="G14" s="986">
        <v>258</v>
      </c>
      <c r="H14" s="986">
        <v>1326</v>
      </c>
      <c r="I14" s="1001">
        <v>1378</v>
      </c>
      <c r="K14" s="1025"/>
      <c r="L14" s="1025"/>
      <c r="M14" s="1025"/>
    </row>
    <row r="15" spans="1:13" ht="14.25" customHeight="1">
      <c r="A15" s="988"/>
      <c r="B15" s="987" t="s">
        <v>471</v>
      </c>
      <c r="C15" s="987"/>
      <c r="D15" s="986">
        <v>3049</v>
      </c>
      <c r="E15" s="986">
        <v>3182</v>
      </c>
      <c r="F15" s="986">
        <v>328</v>
      </c>
      <c r="G15" s="986">
        <v>372</v>
      </c>
      <c r="H15" s="986">
        <v>2721</v>
      </c>
      <c r="I15" s="1001">
        <v>2810</v>
      </c>
      <c r="K15" s="1025"/>
      <c r="L15" s="1025"/>
      <c r="M15" s="1025"/>
    </row>
    <row r="16" spans="1:13" ht="28.5" customHeight="1">
      <c r="A16" s="988"/>
      <c r="B16" s="987" t="s">
        <v>640</v>
      </c>
      <c r="C16" s="987"/>
      <c r="D16" s="986">
        <v>1884</v>
      </c>
      <c r="E16" s="986">
        <v>2065</v>
      </c>
      <c r="F16" s="986">
        <v>190</v>
      </c>
      <c r="G16" s="986">
        <v>227</v>
      </c>
      <c r="H16" s="986">
        <v>1694</v>
      </c>
      <c r="I16" s="1001">
        <v>1838</v>
      </c>
      <c r="K16" s="1025"/>
      <c r="L16" s="1025"/>
      <c r="M16" s="1025"/>
    </row>
    <row r="17" spans="1:13" ht="14.25" customHeight="1">
      <c r="A17" s="999" t="s">
        <v>728</v>
      </c>
      <c r="B17" s="999" t="s">
        <v>613</v>
      </c>
      <c r="C17" s="1000"/>
      <c r="D17" s="991">
        <v>12669</v>
      </c>
      <c r="E17" s="991">
        <v>13497</v>
      </c>
      <c r="F17" s="991">
        <v>1369</v>
      </c>
      <c r="G17" s="991">
        <v>1677</v>
      </c>
      <c r="H17" s="991">
        <v>11300</v>
      </c>
      <c r="I17" s="990">
        <v>11820</v>
      </c>
      <c r="K17" s="1025"/>
      <c r="L17" s="1025"/>
      <c r="M17" s="1025"/>
    </row>
    <row r="18" spans="1:13" ht="14.25" customHeight="1">
      <c r="A18" s="988"/>
      <c r="B18" s="987" t="s">
        <v>645</v>
      </c>
      <c r="C18" s="987"/>
      <c r="D18" s="986">
        <v>1497</v>
      </c>
      <c r="E18" s="986">
        <v>1582</v>
      </c>
      <c r="F18" s="985">
        <v>157</v>
      </c>
      <c r="G18" s="985">
        <v>180</v>
      </c>
      <c r="H18" s="985">
        <v>1340</v>
      </c>
      <c r="I18" s="984">
        <v>1402</v>
      </c>
      <c r="K18" s="1025"/>
      <c r="L18" s="1025"/>
      <c r="M18" s="1025"/>
    </row>
    <row r="19" spans="1:13" ht="14.25" customHeight="1">
      <c r="A19" s="988"/>
      <c r="B19" s="987" t="s">
        <v>478</v>
      </c>
      <c r="C19" s="987"/>
      <c r="D19" s="986">
        <v>1871</v>
      </c>
      <c r="E19" s="986">
        <v>2039</v>
      </c>
      <c r="F19" s="985">
        <v>283</v>
      </c>
      <c r="G19" s="985">
        <v>340</v>
      </c>
      <c r="H19" s="985">
        <v>1588</v>
      </c>
      <c r="I19" s="984">
        <v>1699</v>
      </c>
      <c r="K19" s="1025"/>
      <c r="L19" s="1025"/>
      <c r="M19" s="1025"/>
    </row>
    <row r="20" spans="1:13" ht="14.25" customHeight="1">
      <c r="A20" s="988"/>
      <c r="B20" s="987" t="s">
        <v>477</v>
      </c>
      <c r="C20" s="987"/>
      <c r="D20" s="986">
        <v>1835</v>
      </c>
      <c r="E20" s="986">
        <v>1941</v>
      </c>
      <c r="F20" s="985">
        <v>200</v>
      </c>
      <c r="G20" s="985">
        <v>254</v>
      </c>
      <c r="H20" s="985">
        <v>1635</v>
      </c>
      <c r="I20" s="984">
        <v>1687</v>
      </c>
      <c r="K20" s="1025"/>
      <c r="L20" s="1025"/>
      <c r="M20" s="1025"/>
    </row>
    <row r="21" spans="1:13" ht="14.25" customHeight="1">
      <c r="A21" s="988"/>
      <c r="B21" s="987" t="s">
        <v>644</v>
      </c>
      <c r="C21" s="987"/>
      <c r="D21" s="986">
        <v>1634</v>
      </c>
      <c r="E21" s="986">
        <v>1740</v>
      </c>
      <c r="F21" s="985">
        <v>185</v>
      </c>
      <c r="G21" s="985">
        <v>232</v>
      </c>
      <c r="H21" s="985">
        <v>1449</v>
      </c>
      <c r="I21" s="984">
        <v>1508</v>
      </c>
      <c r="K21" s="1025"/>
      <c r="L21" s="1025"/>
      <c r="M21" s="1025"/>
    </row>
    <row r="22" spans="1:13" ht="14.25" customHeight="1">
      <c r="A22" s="989"/>
      <c r="B22" s="987" t="s">
        <v>643</v>
      </c>
      <c r="C22" s="987"/>
      <c r="D22" s="986">
        <v>664</v>
      </c>
      <c r="E22" s="986">
        <v>713</v>
      </c>
      <c r="F22" s="985">
        <v>57</v>
      </c>
      <c r="G22" s="985">
        <v>63</v>
      </c>
      <c r="H22" s="985">
        <v>607</v>
      </c>
      <c r="I22" s="984">
        <v>650</v>
      </c>
      <c r="K22" s="1025"/>
      <c r="L22" s="1025"/>
      <c r="M22" s="1025"/>
    </row>
    <row r="23" spans="1:13" ht="14.25" customHeight="1">
      <c r="A23" s="988"/>
      <c r="B23" s="987" t="s">
        <v>642</v>
      </c>
      <c r="C23" s="987"/>
      <c r="D23" s="986">
        <v>1579</v>
      </c>
      <c r="E23" s="986">
        <v>1633</v>
      </c>
      <c r="F23" s="985">
        <v>152</v>
      </c>
      <c r="G23" s="985">
        <v>185</v>
      </c>
      <c r="H23" s="985">
        <v>1427</v>
      </c>
      <c r="I23" s="984">
        <v>1448</v>
      </c>
      <c r="K23" s="1025"/>
      <c r="L23" s="1025"/>
      <c r="M23" s="1025"/>
    </row>
    <row r="24" spans="1:13" ht="14.25" customHeight="1">
      <c r="A24" s="988"/>
      <c r="B24" s="987" t="s">
        <v>641</v>
      </c>
      <c r="C24" s="987"/>
      <c r="D24" s="986">
        <v>682</v>
      </c>
      <c r="E24" s="986">
        <v>735</v>
      </c>
      <c r="F24" s="985">
        <v>62</v>
      </c>
      <c r="G24" s="985">
        <v>74</v>
      </c>
      <c r="H24" s="985">
        <v>620</v>
      </c>
      <c r="I24" s="984">
        <v>661</v>
      </c>
      <c r="K24" s="1025"/>
      <c r="L24" s="1025"/>
      <c r="M24" s="1025"/>
    </row>
    <row r="25" spans="1:13" ht="14.25" customHeight="1">
      <c r="A25" s="988"/>
      <c r="B25" s="987" t="s">
        <v>472</v>
      </c>
      <c r="C25" s="987"/>
      <c r="D25" s="986">
        <v>679</v>
      </c>
      <c r="E25" s="986">
        <v>743</v>
      </c>
      <c r="F25" s="985">
        <v>70</v>
      </c>
      <c r="G25" s="985">
        <v>113</v>
      </c>
      <c r="H25" s="985">
        <v>609</v>
      </c>
      <c r="I25" s="984">
        <v>630</v>
      </c>
      <c r="K25" s="1025"/>
      <c r="L25" s="1025"/>
      <c r="M25" s="1025"/>
    </row>
    <row r="26" spans="1:13" ht="14.25" customHeight="1">
      <c r="A26" s="988"/>
      <c r="B26" s="987" t="s">
        <v>471</v>
      </c>
      <c r="C26" s="987"/>
      <c r="D26" s="986">
        <v>1383</v>
      </c>
      <c r="E26" s="986">
        <v>1445</v>
      </c>
      <c r="F26" s="985">
        <v>138</v>
      </c>
      <c r="G26" s="985">
        <v>160</v>
      </c>
      <c r="H26" s="985">
        <v>1245</v>
      </c>
      <c r="I26" s="984">
        <v>1285</v>
      </c>
      <c r="K26" s="1025"/>
      <c r="L26" s="1025"/>
      <c r="M26" s="1025"/>
    </row>
    <row r="27" spans="1:13" ht="28.5" customHeight="1">
      <c r="A27" s="988"/>
      <c r="B27" s="987" t="s">
        <v>640</v>
      </c>
      <c r="C27" s="987"/>
      <c r="D27" s="986">
        <v>845</v>
      </c>
      <c r="E27" s="986">
        <v>926</v>
      </c>
      <c r="F27" s="985">
        <v>65</v>
      </c>
      <c r="G27" s="985">
        <v>76</v>
      </c>
      <c r="H27" s="985">
        <v>780</v>
      </c>
      <c r="I27" s="984">
        <v>850</v>
      </c>
      <c r="K27" s="1025"/>
      <c r="L27" s="1025"/>
      <c r="M27" s="1025"/>
    </row>
    <row r="28" spans="1:13" ht="14.25" customHeight="1">
      <c r="A28" s="999" t="s">
        <v>727</v>
      </c>
      <c r="B28" s="1078" t="s">
        <v>613</v>
      </c>
      <c r="C28" s="992"/>
      <c r="D28" s="991">
        <v>13846</v>
      </c>
      <c r="E28" s="991">
        <v>14814</v>
      </c>
      <c r="F28" s="991">
        <v>1690</v>
      </c>
      <c r="G28" s="991">
        <v>2076</v>
      </c>
      <c r="H28" s="991">
        <v>12156</v>
      </c>
      <c r="I28" s="990">
        <v>12738</v>
      </c>
      <c r="K28" s="1025"/>
      <c r="L28" s="1025"/>
      <c r="M28" s="1025"/>
    </row>
    <row r="29" spans="1:13" ht="14.25" customHeight="1">
      <c r="A29" s="988"/>
      <c r="B29" s="987" t="s">
        <v>645</v>
      </c>
      <c r="C29" s="987"/>
      <c r="D29" s="986">
        <v>1595</v>
      </c>
      <c r="E29" s="986">
        <v>1698</v>
      </c>
      <c r="F29" s="985">
        <v>161</v>
      </c>
      <c r="G29" s="985">
        <v>199</v>
      </c>
      <c r="H29" s="985">
        <v>1434</v>
      </c>
      <c r="I29" s="984">
        <v>1499</v>
      </c>
      <c r="K29" s="1025"/>
      <c r="L29" s="1025"/>
      <c r="M29" s="1025"/>
    </row>
    <row r="30" spans="1:13" ht="14.25" customHeight="1">
      <c r="A30" s="988"/>
      <c r="B30" s="987" t="s">
        <v>478</v>
      </c>
      <c r="C30" s="987"/>
      <c r="D30" s="986">
        <v>2057</v>
      </c>
      <c r="E30" s="986">
        <v>2271</v>
      </c>
      <c r="F30" s="985">
        <v>365</v>
      </c>
      <c r="G30" s="985">
        <v>442</v>
      </c>
      <c r="H30" s="985">
        <v>1692</v>
      </c>
      <c r="I30" s="984">
        <v>1829</v>
      </c>
      <c r="K30" s="1025"/>
      <c r="L30" s="1025"/>
      <c r="M30" s="1025"/>
    </row>
    <row r="31" spans="1:13" ht="14.25" customHeight="1">
      <c r="A31" s="988"/>
      <c r="B31" s="987" t="s">
        <v>477</v>
      </c>
      <c r="C31" s="987"/>
      <c r="D31" s="986">
        <v>2025</v>
      </c>
      <c r="E31" s="986">
        <v>2156</v>
      </c>
      <c r="F31" s="985">
        <v>273</v>
      </c>
      <c r="G31" s="985">
        <v>346</v>
      </c>
      <c r="H31" s="985">
        <v>1752</v>
      </c>
      <c r="I31" s="984">
        <v>1810</v>
      </c>
      <c r="K31" s="1025"/>
      <c r="L31" s="1025"/>
      <c r="M31" s="1025"/>
    </row>
    <row r="32" spans="1:13" ht="14.25" customHeight="1">
      <c r="A32" s="988"/>
      <c r="B32" s="987" t="s">
        <v>644</v>
      </c>
      <c r="C32" s="987"/>
      <c r="D32" s="986">
        <v>1805</v>
      </c>
      <c r="E32" s="986">
        <v>1935</v>
      </c>
      <c r="F32" s="985">
        <v>255</v>
      </c>
      <c r="G32" s="985">
        <v>322</v>
      </c>
      <c r="H32" s="985">
        <v>1550</v>
      </c>
      <c r="I32" s="984">
        <v>1613</v>
      </c>
      <c r="K32" s="1025"/>
      <c r="L32" s="1025"/>
      <c r="M32" s="1025"/>
    </row>
    <row r="33" spans="1:13" ht="14.25" customHeight="1">
      <c r="A33" s="989"/>
      <c r="B33" s="987" t="s">
        <v>643</v>
      </c>
      <c r="C33" s="987"/>
      <c r="D33" s="986">
        <v>730</v>
      </c>
      <c r="E33" s="986">
        <v>782</v>
      </c>
      <c r="F33" s="985">
        <v>68</v>
      </c>
      <c r="G33" s="985">
        <v>76</v>
      </c>
      <c r="H33" s="985">
        <v>662</v>
      </c>
      <c r="I33" s="984">
        <v>706</v>
      </c>
      <c r="K33" s="1025"/>
      <c r="L33" s="1025"/>
      <c r="M33" s="1025"/>
    </row>
    <row r="34" spans="1:13" ht="14.25" customHeight="1">
      <c r="A34" s="988"/>
      <c r="B34" s="987" t="s">
        <v>642</v>
      </c>
      <c r="C34" s="987"/>
      <c r="D34" s="986">
        <v>1678</v>
      </c>
      <c r="E34" s="986">
        <v>1721</v>
      </c>
      <c r="F34" s="985">
        <v>135</v>
      </c>
      <c r="G34" s="985">
        <v>153</v>
      </c>
      <c r="H34" s="985">
        <v>1543</v>
      </c>
      <c r="I34" s="984">
        <v>1568</v>
      </c>
      <c r="K34" s="1025"/>
      <c r="L34" s="1025"/>
      <c r="M34" s="1025"/>
    </row>
    <row r="35" spans="1:13" ht="14.25" customHeight="1">
      <c r="A35" s="988"/>
      <c r="B35" s="987" t="s">
        <v>641</v>
      </c>
      <c r="C35" s="987"/>
      <c r="D35" s="986">
        <v>751</v>
      </c>
      <c r="E35" s="986">
        <v>824</v>
      </c>
      <c r="F35" s="985">
        <v>92</v>
      </c>
      <c r="G35" s="985">
        <v>117</v>
      </c>
      <c r="H35" s="985">
        <v>659</v>
      </c>
      <c r="I35" s="984">
        <v>707</v>
      </c>
      <c r="K35" s="1025"/>
      <c r="L35" s="1025"/>
      <c r="M35" s="1025"/>
    </row>
    <row r="36" spans="1:13" ht="14.25" customHeight="1">
      <c r="A36" s="988"/>
      <c r="B36" s="987" t="s">
        <v>472</v>
      </c>
      <c r="C36" s="987"/>
      <c r="D36" s="986">
        <v>745</v>
      </c>
      <c r="E36" s="986">
        <v>806</v>
      </c>
      <c r="F36" s="985">
        <v>85</v>
      </c>
      <c r="G36" s="985">
        <v>121</v>
      </c>
      <c r="H36" s="985">
        <v>660</v>
      </c>
      <c r="I36" s="984">
        <v>685</v>
      </c>
      <c r="K36" s="1025"/>
      <c r="L36" s="1025"/>
      <c r="M36" s="1025"/>
    </row>
    <row r="37" spans="1:13" ht="14.25" customHeight="1">
      <c r="A37" s="988"/>
      <c r="B37" s="987" t="s">
        <v>471</v>
      </c>
      <c r="C37" s="987"/>
      <c r="D37" s="986">
        <v>1521</v>
      </c>
      <c r="E37" s="986">
        <v>1588</v>
      </c>
      <c r="F37" s="985">
        <v>162</v>
      </c>
      <c r="G37" s="985">
        <v>184</v>
      </c>
      <c r="H37" s="985">
        <v>1359</v>
      </c>
      <c r="I37" s="984">
        <v>1404</v>
      </c>
      <c r="K37" s="1025"/>
      <c r="L37" s="1025"/>
      <c r="M37" s="1025"/>
    </row>
    <row r="38" spans="1:13" ht="28.5" customHeight="1">
      <c r="A38" s="988"/>
      <c r="B38" s="987" t="s">
        <v>640</v>
      </c>
      <c r="C38" s="987"/>
      <c r="D38" s="986">
        <v>939</v>
      </c>
      <c r="E38" s="986">
        <v>1033</v>
      </c>
      <c r="F38" s="985">
        <v>94</v>
      </c>
      <c r="G38" s="985">
        <v>116</v>
      </c>
      <c r="H38" s="985">
        <v>845</v>
      </c>
      <c r="I38" s="984">
        <v>917</v>
      </c>
      <c r="K38" s="1025"/>
      <c r="L38" s="1025"/>
      <c r="M38" s="1025"/>
    </row>
    <row r="39" spans="1:13" ht="14.25" customHeight="1">
      <c r="A39" s="999" t="s">
        <v>726</v>
      </c>
      <c r="B39" s="1078" t="s">
        <v>613</v>
      </c>
      <c r="C39" s="992"/>
      <c r="D39" s="991">
        <v>1256</v>
      </c>
      <c r="E39" s="991">
        <v>1352</v>
      </c>
      <c r="F39" s="991">
        <v>322</v>
      </c>
      <c r="G39" s="991">
        <v>362</v>
      </c>
      <c r="H39" s="991">
        <v>934</v>
      </c>
      <c r="I39" s="990">
        <v>990</v>
      </c>
      <c r="K39" s="1025"/>
      <c r="L39" s="1025"/>
      <c r="M39" s="1025"/>
    </row>
    <row r="40" spans="1:13" ht="14.25" customHeight="1">
      <c r="A40" s="988"/>
      <c r="B40" s="987" t="s">
        <v>645</v>
      </c>
      <c r="C40" s="987"/>
      <c r="D40" s="986">
        <v>138</v>
      </c>
      <c r="E40" s="986">
        <v>148</v>
      </c>
      <c r="F40" s="985">
        <v>32</v>
      </c>
      <c r="G40" s="985">
        <v>36</v>
      </c>
      <c r="H40" s="985">
        <v>106</v>
      </c>
      <c r="I40" s="984">
        <v>112</v>
      </c>
      <c r="K40" s="1025"/>
      <c r="L40" s="1025"/>
      <c r="M40" s="1025"/>
    </row>
    <row r="41" spans="1:13" ht="14.25" customHeight="1">
      <c r="A41" s="988"/>
      <c r="B41" s="987" t="s">
        <v>478</v>
      </c>
      <c r="C41" s="987"/>
      <c r="D41" s="986">
        <v>158</v>
      </c>
      <c r="E41" s="986">
        <v>183</v>
      </c>
      <c r="F41" s="985">
        <v>41</v>
      </c>
      <c r="G41" s="985">
        <v>49</v>
      </c>
      <c r="H41" s="985">
        <v>117</v>
      </c>
      <c r="I41" s="984">
        <v>134</v>
      </c>
      <c r="K41" s="1025"/>
      <c r="L41" s="1025"/>
      <c r="M41" s="1025"/>
    </row>
    <row r="42" spans="1:13" ht="14.25" customHeight="1">
      <c r="A42" s="988"/>
      <c r="B42" s="987" t="s">
        <v>477</v>
      </c>
      <c r="C42" s="987"/>
      <c r="D42" s="986">
        <v>177</v>
      </c>
      <c r="E42" s="986">
        <v>186</v>
      </c>
      <c r="F42" s="985">
        <v>46</v>
      </c>
      <c r="G42" s="985">
        <v>50</v>
      </c>
      <c r="H42" s="985">
        <v>131</v>
      </c>
      <c r="I42" s="984">
        <v>136</v>
      </c>
      <c r="K42" s="1025"/>
      <c r="L42" s="1025"/>
      <c r="M42" s="1025"/>
    </row>
    <row r="43" spans="1:13" ht="14.25" customHeight="1">
      <c r="A43" s="988"/>
      <c r="B43" s="987" t="s">
        <v>644</v>
      </c>
      <c r="C43" s="987"/>
      <c r="D43" s="986">
        <v>158</v>
      </c>
      <c r="E43" s="986">
        <v>169</v>
      </c>
      <c r="F43" s="985">
        <v>48</v>
      </c>
      <c r="G43" s="985">
        <v>55</v>
      </c>
      <c r="H43" s="985">
        <v>110</v>
      </c>
      <c r="I43" s="984">
        <v>114</v>
      </c>
      <c r="K43" s="1025"/>
      <c r="L43" s="1025"/>
      <c r="M43" s="1025"/>
    </row>
    <row r="44" spans="1:13" ht="14.25" customHeight="1">
      <c r="A44" s="989"/>
      <c r="B44" s="987" t="s">
        <v>643</v>
      </c>
      <c r="C44" s="987"/>
      <c r="D44" s="986">
        <v>80</v>
      </c>
      <c r="E44" s="986">
        <v>87</v>
      </c>
      <c r="F44" s="985">
        <v>20</v>
      </c>
      <c r="G44" s="985">
        <v>22</v>
      </c>
      <c r="H44" s="985">
        <v>60</v>
      </c>
      <c r="I44" s="984">
        <v>65</v>
      </c>
      <c r="K44" s="1025"/>
      <c r="L44" s="1025"/>
      <c r="M44" s="1025"/>
    </row>
    <row r="45" spans="1:13" ht="14.25" customHeight="1">
      <c r="A45" s="988"/>
      <c r="B45" s="987" t="s">
        <v>642</v>
      </c>
      <c r="C45" s="987"/>
      <c r="D45" s="986">
        <v>146</v>
      </c>
      <c r="E45" s="986">
        <v>150</v>
      </c>
      <c r="F45" s="985">
        <v>27</v>
      </c>
      <c r="G45" s="985">
        <v>28</v>
      </c>
      <c r="H45" s="985">
        <v>119</v>
      </c>
      <c r="I45" s="984">
        <v>122</v>
      </c>
      <c r="K45" s="1025"/>
      <c r="L45" s="1025"/>
      <c r="M45" s="1025"/>
    </row>
    <row r="46" spans="1:13" ht="14.25" customHeight="1">
      <c r="A46" s="988"/>
      <c r="B46" s="987" t="s">
        <v>641</v>
      </c>
      <c r="C46" s="987"/>
      <c r="D46" s="986">
        <v>80</v>
      </c>
      <c r="E46" s="986">
        <v>87</v>
      </c>
      <c r="F46" s="985">
        <v>32</v>
      </c>
      <c r="G46" s="985">
        <v>35</v>
      </c>
      <c r="H46" s="985">
        <v>48</v>
      </c>
      <c r="I46" s="984">
        <v>52</v>
      </c>
      <c r="K46" s="1025"/>
      <c r="L46" s="1025"/>
      <c r="M46" s="1025"/>
    </row>
    <row r="47" spans="1:13" ht="14.25" customHeight="1">
      <c r="A47" s="988"/>
      <c r="B47" s="987" t="s">
        <v>472</v>
      </c>
      <c r="C47" s="987"/>
      <c r="D47" s="986">
        <v>74</v>
      </c>
      <c r="E47" s="986">
        <v>87</v>
      </c>
      <c r="F47" s="985">
        <v>17</v>
      </c>
      <c r="G47" s="985">
        <v>24</v>
      </c>
      <c r="H47" s="985">
        <v>57</v>
      </c>
      <c r="I47" s="984">
        <v>63</v>
      </c>
      <c r="K47" s="1025"/>
      <c r="L47" s="1025"/>
      <c r="M47" s="1025"/>
    </row>
    <row r="48" spans="1:13" ht="14.25" customHeight="1">
      <c r="A48" s="988"/>
      <c r="B48" s="987" t="s">
        <v>471</v>
      </c>
      <c r="C48" s="987"/>
      <c r="D48" s="986">
        <v>145</v>
      </c>
      <c r="E48" s="986">
        <v>149</v>
      </c>
      <c r="F48" s="985">
        <v>28</v>
      </c>
      <c r="G48" s="985">
        <v>28</v>
      </c>
      <c r="H48" s="985">
        <v>117</v>
      </c>
      <c r="I48" s="984">
        <v>121</v>
      </c>
      <c r="K48" s="1025"/>
      <c r="L48" s="1025"/>
      <c r="M48" s="1025"/>
    </row>
    <row r="49" spans="1:13" ht="24" customHeight="1">
      <c r="A49" s="983"/>
      <c r="B49" s="982" t="s">
        <v>640</v>
      </c>
      <c r="C49" s="982"/>
      <c r="D49" s="981">
        <v>100</v>
      </c>
      <c r="E49" s="981">
        <v>106</v>
      </c>
      <c r="F49" s="980">
        <v>31</v>
      </c>
      <c r="G49" s="980">
        <v>35</v>
      </c>
      <c r="H49" s="980">
        <v>69</v>
      </c>
      <c r="I49" s="979">
        <v>71</v>
      </c>
      <c r="K49" s="1025"/>
      <c r="L49" s="1025"/>
      <c r="M49" s="1025"/>
    </row>
    <row r="50" spans="2:13" ht="16.5" customHeight="1">
      <c r="B50" s="18" t="s">
        <v>725</v>
      </c>
      <c r="G50" s="1077"/>
      <c r="H50" s="1076" t="s">
        <v>724</v>
      </c>
      <c r="I50" s="1076"/>
      <c r="K50" s="1025"/>
      <c r="L50" s="1025"/>
      <c r="M50" s="1025"/>
    </row>
    <row r="51" spans="11:13" ht="13.5">
      <c r="K51" s="1025"/>
      <c r="L51" s="1025"/>
      <c r="M51" s="1025"/>
    </row>
    <row r="52" spans="11:13" ht="13.5">
      <c r="K52" s="1025"/>
      <c r="L52" s="1025"/>
      <c r="M52" s="1025"/>
    </row>
  </sheetData>
  <sheetProtection/>
  <mergeCells count="9">
    <mergeCell ref="H50:I50"/>
    <mergeCell ref="A6:B6"/>
    <mergeCell ref="A17:B17"/>
    <mergeCell ref="A28:B28"/>
    <mergeCell ref="A39:B39"/>
    <mergeCell ref="A3:B4"/>
    <mergeCell ref="D3:E3"/>
    <mergeCell ref="F3:G3"/>
    <mergeCell ref="H3:I3"/>
  </mergeCells>
  <conditionalFormatting sqref="I29:I38 G18:G27 G29:G38 I18:I27 I40:I49 G40:G49">
    <cfRule type="cellIs" priority="1" dxfId="0" operator="lessThan" stopIfTrue="1">
      <formula>F18</formula>
    </cfRule>
  </conditionalFormatting>
  <printOptions horizontalCentered="1"/>
  <pageMargins left="0.7480314960629921" right="0.7480314960629921" top="0.7874015748031497" bottom="0.7874015748031497" header="0.4724409448818898" footer="0.4724409448818898"/>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66CC"/>
  </sheetPr>
  <dimension ref="A1:E16"/>
  <sheetViews>
    <sheetView view="pageBreakPreview" zoomScale="60" zoomScalePageLayoutView="0" workbookViewId="0" topLeftCell="A1">
      <selection activeCell="F20" sqref="F20"/>
    </sheetView>
  </sheetViews>
  <sheetFormatPr defaultColWidth="9.00390625" defaultRowHeight="13.5"/>
  <cols>
    <col min="1" max="4" width="23.25390625" style="18" customWidth="1"/>
    <col min="5" max="8" width="10.125" style="18" customWidth="1"/>
    <col min="9" max="16384" width="9.00390625" style="18" customWidth="1"/>
  </cols>
  <sheetData>
    <row r="1" spans="1:3" ht="18.75" customHeight="1">
      <c r="A1" s="95" t="s">
        <v>745</v>
      </c>
      <c r="B1" s="95"/>
      <c r="C1" s="95"/>
    </row>
    <row r="2" ht="13.5">
      <c r="D2" s="53" t="s">
        <v>409</v>
      </c>
    </row>
    <row r="3" spans="1:4" ht="15.75" customHeight="1">
      <c r="A3" s="553" t="s">
        <v>713</v>
      </c>
      <c r="B3" s="389" t="s">
        <v>710</v>
      </c>
      <c r="C3" s="389" t="s">
        <v>744</v>
      </c>
      <c r="D3" s="1085"/>
    </row>
    <row r="4" spans="1:4" ht="15.75" customHeight="1">
      <c r="A4" s="381"/>
      <c r="B4" s="1048"/>
      <c r="C4" s="454" t="s">
        <v>743</v>
      </c>
      <c r="D4" s="1053" t="s">
        <v>742</v>
      </c>
    </row>
    <row r="5" spans="1:5" ht="15.75" customHeight="1">
      <c r="A5" s="99" t="s">
        <v>741</v>
      </c>
      <c r="B5" s="1084">
        <v>192</v>
      </c>
      <c r="C5" s="1084">
        <v>351</v>
      </c>
      <c r="D5" s="1083">
        <v>393</v>
      </c>
      <c r="E5" s="68"/>
    </row>
    <row r="6" spans="1:4" ht="15.75" customHeight="1">
      <c r="A6" s="1043" t="s">
        <v>479</v>
      </c>
      <c r="B6" s="543">
        <v>12</v>
      </c>
      <c r="C6" s="543">
        <v>31</v>
      </c>
      <c r="D6" s="1082">
        <v>31</v>
      </c>
    </row>
    <row r="7" spans="1:4" ht="15.75" customHeight="1">
      <c r="A7" s="1039" t="s">
        <v>478</v>
      </c>
      <c r="B7" s="528">
        <v>12</v>
      </c>
      <c r="C7" s="528">
        <v>56</v>
      </c>
      <c r="D7" s="1081">
        <v>61</v>
      </c>
    </row>
    <row r="8" spans="1:4" ht="15.75" customHeight="1">
      <c r="A8" s="1039" t="s">
        <v>477</v>
      </c>
      <c r="B8" s="528">
        <v>23</v>
      </c>
      <c r="C8" s="528">
        <v>18</v>
      </c>
      <c r="D8" s="1081">
        <v>18</v>
      </c>
    </row>
    <row r="9" spans="1:4" ht="15.75" customHeight="1">
      <c r="A9" s="1039" t="s">
        <v>740</v>
      </c>
      <c r="B9" s="528">
        <v>8</v>
      </c>
      <c r="C9" s="528">
        <v>12</v>
      </c>
      <c r="D9" s="1081">
        <v>12</v>
      </c>
    </row>
    <row r="10" spans="1:4" ht="15.75" customHeight="1">
      <c r="A10" s="1039" t="s">
        <v>739</v>
      </c>
      <c r="B10" s="528">
        <v>34</v>
      </c>
      <c r="C10" s="528">
        <v>74</v>
      </c>
      <c r="D10" s="1081">
        <v>77</v>
      </c>
    </row>
    <row r="11" spans="1:4" ht="15.75" customHeight="1">
      <c r="A11" s="1039" t="s">
        <v>738</v>
      </c>
      <c r="B11" s="528">
        <v>22</v>
      </c>
      <c r="C11" s="528">
        <v>67</v>
      </c>
      <c r="D11" s="1081">
        <v>72</v>
      </c>
    </row>
    <row r="12" spans="1:4" ht="15.75" customHeight="1">
      <c r="A12" s="1039" t="s">
        <v>737</v>
      </c>
      <c r="B12" s="528">
        <v>23</v>
      </c>
      <c r="C12" s="528">
        <v>37</v>
      </c>
      <c r="D12" s="1081">
        <v>49</v>
      </c>
    </row>
    <row r="13" spans="1:4" ht="15.75" customHeight="1">
      <c r="A13" s="1039" t="s">
        <v>472</v>
      </c>
      <c r="B13" s="528">
        <v>12</v>
      </c>
      <c r="C13" s="528">
        <v>2</v>
      </c>
      <c r="D13" s="1081">
        <v>2</v>
      </c>
    </row>
    <row r="14" spans="1:4" ht="15.75" customHeight="1">
      <c r="A14" s="1039" t="s">
        <v>471</v>
      </c>
      <c r="B14" s="528">
        <v>24</v>
      </c>
      <c r="C14" s="528">
        <v>2</v>
      </c>
      <c r="D14" s="1081">
        <v>2</v>
      </c>
    </row>
    <row r="15" spans="1:4" ht="15.75" customHeight="1">
      <c r="A15" s="484" t="s">
        <v>736</v>
      </c>
      <c r="B15" s="520">
        <v>22</v>
      </c>
      <c r="C15" s="520">
        <v>52</v>
      </c>
      <c r="D15" s="1080">
        <v>69</v>
      </c>
    </row>
    <row r="16" spans="3:4" ht="16.5" customHeight="1">
      <c r="C16" s="1079"/>
      <c r="D16" s="406" t="s">
        <v>639</v>
      </c>
    </row>
  </sheetData>
  <sheetProtection/>
  <mergeCells count="3">
    <mergeCell ref="A3:A4"/>
    <mergeCell ref="B3:B4"/>
    <mergeCell ref="C3:D3"/>
  </mergeCells>
  <conditionalFormatting sqref="D6:D15">
    <cfRule type="cellIs" priority="1" dxfId="0" operator="lessThan" stopIfTrue="1">
      <formula>C6</formula>
    </cfRule>
  </conditionalFormatting>
  <printOptions/>
  <pageMargins left="0.5511811023622047" right="0.5511811023622047" top="0.7874015748031497" bottom="0.7874015748031497" header="0.4724409448818898" footer="0.4724409448818898"/>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66CC"/>
  </sheetPr>
  <dimension ref="A1:D26"/>
  <sheetViews>
    <sheetView view="pageBreakPreview" zoomScale="60" zoomScalePageLayoutView="0" workbookViewId="0" topLeftCell="A1">
      <selection activeCell="F20" sqref="F20"/>
    </sheetView>
  </sheetViews>
  <sheetFormatPr defaultColWidth="9.00390625" defaultRowHeight="13.5"/>
  <cols>
    <col min="1" max="1" width="23.25390625" style="18" customWidth="1"/>
    <col min="2" max="4" width="21.125" style="18" customWidth="1"/>
    <col min="5" max="16384" width="9.00390625" style="18" customWidth="1"/>
  </cols>
  <sheetData>
    <row r="1" spans="1:3" ht="19.5" customHeight="1">
      <c r="A1" s="95" t="s">
        <v>749</v>
      </c>
      <c r="B1" s="1097"/>
      <c r="C1" s="97"/>
    </row>
    <row r="2" ht="12.75" customHeight="1">
      <c r="D2" s="53" t="s">
        <v>409</v>
      </c>
    </row>
    <row r="3" spans="1:4" ht="15" customHeight="1">
      <c r="A3" s="553" t="s">
        <v>713</v>
      </c>
      <c r="B3" s="550" t="s">
        <v>748</v>
      </c>
      <c r="C3" s="550" t="s">
        <v>747</v>
      </c>
      <c r="D3" s="378"/>
    </row>
    <row r="4" spans="1:4" ht="15" customHeight="1">
      <c r="A4" s="381"/>
      <c r="B4" s="1049"/>
      <c r="C4" s="441" t="s">
        <v>693</v>
      </c>
      <c r="D4" s="1046" t="s">
        <v>692</v>
      </c>
    </row>
    <row r="5" spans="1:4" ht="15.75" customHeight="1">
      <c r="A5" s="99" t="s">
        <v>708</v>
      </c>
      <c r="B5" s="1096">
        <v>132</v>
      </c>
      <c r="C5" s="1096">
        <v>240</v>
      </c>
      <c r="D5" s="1095">
        <v>253</v>
      </c>
    </row>
    <row r="6" spans="1:4" ht="15.75" customHeight="1">
      <c r="A6" s="1043" t="s">
        <v>707</v>
      </c>
      <c r="B6" s="1094">
        <v>12</v>
      </c>
      <c r="C6" s="1094">
        <v>0</v>
      </c>
      <c r="D6" s="1093">
        <v>0</v>
      </c>
    </row>
    <row r="7" spans="1:4" ht="15.75" customHeight="1">
      <c r="A7" s="1039" t="s">
        <v>689</v>
      </c>
      <c r="B7" s="1090">
        <v>12</v>
      </c>
      <c r="C7" s="1090">
        <v>25</v>
      </c>
      <c r="D7" s="1089">
        <v>25</v>
      </c>
    </row>
    <row r="8" spans="1:4" ht="15.75" customHeight="1">
      <c r="A8" s="1039" t="s">
        <v>688</v>
      </c>
      <c r="B8" s="1090">
        <v>5</v>
      </c>
      <c r="C8" s="1090">
        <v>8</v>
      </c>
      <c r="D8" s="1089">
        <v>8</v>
      </c>
    </row>
    <row r="9" spans="1:4" ht="15.75" customHeight="1">
      <c r="A9" s="1039" t="s">
        <v>706</v>
      </c>
      <c r="B9" s="1090">
        <v>1</v>
      </c>
      <c r="C9" s="1092">
        <v>6</v>
      </c>
      <c r="D9" s="1091">
        <v>8</v>
      </c>
    </row>
    <row r="10" spans="1:4" ht="15.75" customHeight="1">
      <c r="A10" s="1039" t="s">
        <v>705</v>
      </c>
      <c r="B10" s="1090">
        <v>34</v>
      </c>
      <c r="C10" s="1090">
        <v>29</v>
      </c>
      <c r="D10" s="1089">
        <v>35</v>
      </c>
    </row>
    <row r="11" spans="1:4" ht="15.75" customHeight="1">
      <c r="A11" s="1039" t="s">
        <v>704</v>
      </c>
      <c r="B11" s="1090">
        <v>12</v>
      </c>
      <c r="C11" s="1090">
        <v>62</v>
      </c>
      <c r="D11" s="1089">
        <v>62</v>
      </c>
    </row>
    <row r="12" spans="1:4" ht="15.75" customHeight="1">
      <c r="A12" s="1039" t="s">
        <v>703</v>
      </c>
      <c r="B12" s="1090">
        <v>11</v>
      </c>
      <c r="C12" s="1090">
        <v>0</v>
      </c>
      <c r="D12" s="1089">
        <v>0</v>
      </c>
    </row>
    <row r="13" spans="1:4" ht="15.75" customHeight="1">
      <c r="A13" s="1039" t="s">
        <v>683</v>
      </c>
      <c r="B13" s="1090">
        <v>12</v>
      </c>
      <c r="C13" s="1090">
        <v>5</v>
      </c>
      <c r="D13" s="1089">
        <v>5</v>
      </c>
    </row>
    <row r="14" spans="1:4" ht="15.75" customHeight="1">
      <c r="A14" s="1039" t="s">
        <v>682</v>
      </c>
      <c r="B14" s="1090">
        <v>22</v>
      </c>
      <c r="C14" s="1090">
        <v>76</v>
      </c>
      <c r="D14" s="1089">
        <v>77</v>
      </c>
    </row>
    <row r="15" spans="1:4" ht="15.75" customHeight="1">
      <c r="A15" s="484" t="s">
        <v>702</v>
      </c>
      <c r="B15" s="1088">
        <v>11</v>
      </c>
      <c r="C15" s="1088">
        <v>29</v>
      </c>
      <c r="D15" s="1087">
        <v>33</v>
      </c>
    </row>
    <row r="16" spans="1:4" ht="16.5" customHeight="1">
      <c r="A16" s="1086"/>
      <c r="B16" s="511"/>
      <c r="C16" s="511"/>
      <c r="D16" s="406" t="s">
        <v>639</v>
      </c>
    </row>
    <row r="17" ht="13.5">
      <c r="C17" s="109"/>
    </row>
    <row r="26" ht="13.5">
      <c r="B26" s="18" t="s">
        <v>746</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7874015748031497" right="0.7874015748031497" top="3.8976377952755907" bottom="0.7874015748031497" header="0.4724409448818898" footer="0.4724409448818898"/>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F20" sqref="F20"/>
    </sheetView>
  </sheetViews>
  <sheetFormatPr defaultColWidth="9.00390625" defaultRowHeight="13.5"/>
  <cols>
    <col min="1" max="1" width="7.875" style="1098" customWidth="1"/>
    <col min="2" max="3" width="8.50390625" style="1098" customWidth="1"/>
    <col min="4" max="9" width="9.125" style="1098" customWidth="1"/>
    <col min="10" max="10" width="8.375" style="1098" customWidth="1"/>
    <col min="11" max="14" width="8.50390625" style="1098" customWidth="1"/>
    <col min="15" max="16384" width="9.00390625" style="1098" customWidth="1"/>
  </cols>
  <sheetData>
    <row r="1" ht="18.75" customHeight="1">
      <c r="A1" s="1142" t="s">
        <v>766</v>
      </c>
    </row>
    <row r="2" s="1140" customFormat="1" ht="18.75" customHeight="1">
      <c r="A2" s="1141" t="s">
        <v>765</v>
      </c>
    </row>
    <row r="3" spans="1:10" ht="13.5" customHeight="1">
      <c r="A3" s="1139"/>
      <c r="I3" s="1138"/>
      <c r="J3" s="53" t="s">
        <v>409</v>
      </c>
    </row>
    <row r="4" spans="1:10" s="1118" customFormat="1" ht="18.75" customHeight="1">
      <c r="A4" s="1137" t="s">
        <v>408</v>
      </c>
      <c r="B4" s="1136" t="s">
        <v>764</v>
      </c>
      <c r="C4" s="1135" t="s">
        <v>763</v>
      </c>
      <c r="D4" s="1134"/>
      <c r="E4" s="1134"/>
      <c r="F4" s="1134"/>
      <c r="G4" s="1134"/>
      <c r="H4" s="1134"/>
      <c r="I4" s="1133"/>
      <c r="J4" s="1132" t="s">
        <v>762</v>
      </c>
    </row>
    <row r="5" spans="1:10" s="1118" customFormat="1" ht="18.75" customHeight="1">
      <c r="A5" s="1126"/>
      <c r="B5" s="1131"/>
      <c r="C5" s="1124" t="s">
        <v>427</v>
      </c>
      <c r="D5" s="1130" t="s">
        <v>761</v>
      </c>
      <c r="E5" s="1129"/>
      <c r="F5" s="1129"/>
      <c r="G5" s="1129"/>
      <c r="H5" s="1129"/>
      <c r="I5" s="1128"/>
      <c r="J5" s="1127"/>
    </row>
    <row r="6" spans="1:10" s="1118" customFormat="1" ht="34.5" customHeight="1">
      <c r="A6" s="1126"/>
      <c r="B6" s="1125"/>
      <c r="C6" s="1124"/>
      <c r="D6" s="1123" t="s">
        <v>760</v>
      </c>
      <c r="E6" s="1123" t="s">
        <v>759</v>
      </c>
      <c r="F6" s="1123" t="s">
        <v>758</v>
      </c>
      <c r="G6" s="1122" t="s">
        <v>757</v>
      </c>
      <c r="H6" s="1121" t="s">
        <v>756</v>
      </c>
      <c r="I6" s="1120" t="s">
        <v>755</v>
      </c>
      <c r="J6" s="1119"/>
    </row>
    <row r="7" spans="1:10" ht="17.25" customHeight="1">
      <c r="A7" s="1117" t="s">
        <v>175</v>
      </c>
      <c r="B7" s="1116">
        <v>89</v>
      </c>
      <c r="C7" s="1116">
        <v>116</v>
      </c>
      <c r="D7" s="1116">
        <v>62</v>
      </c>
      <c r="E7" s="1116">
        <v>38</v>
      </c>
      <c r="F7" s="1116">
        <v>12</v>
      </c>
      <c r="G7" s="1116">
        <v>20</v>
      </c>
      <c r="H7" s="1116">
        <v>17</v>
      </c>
      <c r="I7" s="1116">
        <v>27</v>
      </c>
      <c r="J7" s="1115">
        <v>14491</v>
      </c>
    </row>
    <row r="8" spans="1:10" ht="17.25" customHeight="1">
      <c r="A8" s="1114" t="s">
        <v>754</v>
      </c>
      <c r="B8" s="1113">
        <v>10</v>
      </c>
      <c r="C8" s="1113">
        <v>11</v>
      </c>
      <c r="D8" s="1113">
        <v>5</v>
      </c>
      <c r="E8" s="1113">
        <v>5</v>
      </c>
      <c r="F8" s="1113">
        <v>2</v>
      </c>
      <c r="G8" s="1107">
        <v>1</v>
      </c>
      <c r="H8" s="1108">
        <v>1</v>
      </c>
      <c r="I8" s="1113">
        <v>1</v>
      </c>
      <c r="J8" s="1112">
        <v>1097</v>
      </c>
    </row>
    <row r="9" spans="1:10" ht="17.25" customHeight="1">
      <c r="A9" s="1109" t="s">
        <v>478</v>
      </c>
      <c r="B9" s="1107">
        <v>17</v>
      </c>
      <c r="C9" s="1107">
        <v>22</v>
      </c>
      <c r="D9" s="1107">
        <v>15</v>
      </c>
      <c r="E9" s="1107">
        <v>7</v>
      </c>
      <c r="F9" s="1107">
        <v>1</v>
      </c>
      <c r="G9" s="1107">
        <v>5</v>
      </c>
      <c r="H9" s="1108">
        <v>4</v>
      </c>
      <c r="I9" s="1107">
        <v>3</v>
      </c>
      <c r="J9" s="1106">
        <v>3168</v>
      </c>
    </row>
    <row r="10" spans="1:10" ht="17.25" customHeight="1">
      <c r="A10" s="1109" t="s">
        <v>477</v>
      </c>
      <c r="B10" s="1107">
        <v>9</v>
      </c>
      <c r="C10" s="1107">
        <v>11</v>
      </c>
      <c r="D10" s="1107">
        <v>6</v>
      </c>
      <c r="E10" s="1107">
        <v>4</v>
      </c>
      <c r="F10" s="1107">
        <v>1</v>
      </c>
      <c r="G10" s="1107">
        <v>2</v>
      </c>
      <c r="H10" s="1108">
        <v>1</v>
      </c>
      <c r="I10" s="1107">
        <v>1</v>
      </c>
      <c r="J10" s="1106">
        <v>1567</v>
      </c>
    </row>
    <row r="11" spans="1:10" ht="17.25" customHeight="1">
      <c r="A11" s="1109" t="s">
        <v>740</v>
      </c>
      <c r="B11" s="1107">
        <v>5</v>
      </c>
      <c r="C11" s="1107">
        <v>6</v>
      </c>
      <c r="D11" s="1107">
        <v>3</v>
      </c>
      <c r="E11" s="1107">
        <v>1</v>
      </c>
      <c r="F11" s="1107">
        <v>1</v>
      </c>
      <c r="G11" s="1107">
        <v>2</v>
      </c>
      <c r="H11" s="1108">
        <v>2</v>
      </c>
      <c r="I11" s="1107">
        <v>2</v>
      </c>
      <c r="J11" s="1106">
        <v>515</v>
      </c>
    </row>
    <row r="12" spans="1:10" ht="17.25" customHeight="1">
      <c r="A12" s="1109" t="s">
        <v>753</v>
      </c>
      <c r="B12" s="1107">
        <v>7</v>
      </c>
      <c r="C12" s="1107">
        <v>11</v>
      </c>
      <c r="D12" s="1107">
        <v>4</v>
      </c>
      <c r="E12" s="1107">
        <v>3</v>
      </c>
      <c r="F12" s="1107">
        <v>3</v>
      </c>
      <c r="G12" s="1107">
        <v>2</v>
      </c>
      <c r="H12" s="1108">
        <v>3</v>
      </c>
      <c r="I12" s="1107">
        <v>5</v>
      </c>
      <c r="J12" s="1106">
        <v>1167</v>
      </c>
    </row>
    <row r="13" spans="1:10" ht="17.25" customHeight="1">
      <c r="A13" s="1109" t="s">
        <v>752</v>
      </c>
      <c r="B13" s="1107">
        <v>4</v>
      </c>
      <c r="C13" s="1107">
        <v>7</v>
      </c>
      <c r="D13" s="1107">
        <v>3</v>
      </c>
      <c r="E13" s="1107">
        <v>2</v>
      </c>
      <c r="F13" s="1111" t="s">
        <v>751</v>
      </c>
      <c r="G13" s="1111" t="s">
        <v>751</v>
      </c>
      <c r="H13" s="1110" t="s">
        <v>751</v>
      </c>
      <c r="I13" s="1107">
        <v>3</v>
      </c>
      <c r="J13" s="1106">
        <v>862</v>
      </c>
    </row>
    <row r="14" spans="1:10" ht="17.25" customHeight="1">
      <c r="A14" s="1109" t="s">
        <v>737</v>
      </c>
      <c r="B14" s="1107">
        <v>7</v>
      </c>
      <c r="C14" s="1107">
        <v>8</v>
      </c>
      <c r="D14" s="1107">
        <v>2</v>
      </c>
      <c r="E14" s="1107">
        <v>6</v>
      </c>
      <c r="F14" s="1107">
        <v>1</v>
      </c>
      <c r="G14" s="1107">
        <v>1</v>
      </c>
      <c r="H14" s="1110" t="s">
        <v>751</v>
      </c>
      <c r="I14" s="1107">
        <v>1</v>
      </c>
      <c r="J14" s="1106">
        <v>1537</v>
      </c>
    </row>
    <row r="15" spans="1:10" ht="17.25" customHeight="1">
      <c r="A15" s="1109" t="s">
        <v>472</v>
      </c>
      <c r="B15" s="1107">
        <v>7</v>
      </c>
      <c r="C15" s="1107">
        <v>7</v>
      </c>
      <c r="D15" s="1107">
        <v>4</v>
      </c>
      <c r="E15" s="1107">
        <v>2</v>
      </c>
      <c r="F15" s="1107">
        <v>1</v>
      </c>
      <c r="G15" s="1107">
        <v>2</v>
      </c>
      <c r="H15" s="1108">
        <v>2</v>
      </c>
      <c r="I15" s="1107">
        <v>3</v>
      </c>
      <c r="J15" s="1106">
        <v>1429</v>
      </c>
    </row>
    <row r="16" spans="1:10" ht="17.25" customHeight="1">
      <c r="A16" s="1109" t="s">
        <v>471</v>
      </c>
      <c r="B16" s="1107">
        <v>7</v>
      </c>
      <c r="C16" s="1107">
        <v>11</v>
      </c>
      <c r="D16" s="1107">
        <v>7</v>
      </c>
      <c r="E16" s="1107">
        <v>2</v>
      </c>
      <c r="F16" s="1107">
        <v>1</v>
      </c>
      <c r="G16" s="1107">
        <v>2</v>
      </c>
      <c r="H16" s="1108">
        <v>2</v>
      </c>
      <c r="I16" s="1107">
        <v>5</v>
      </c>
      <c r="J16" s="1106">
        <v>1098</v>
      </c>
    </row>
    <row r="17" spans="1:10" ht="17.25" customHeight="1">
      <c r="A17" s="1105" t="s">
        <v>736</v>
      </c>
      <c r="B17" s="1103">
        <v>16</v>
      </c>
      <c r="C17" s="1103">
        <v>22</v>
      </c>
      <c r="D17" s="1103">
        <v>13</v>
      </c>
      <c r="E17" s="1103">
        <v>6</v>
      </c>
      <c r="F17" s="1103">
        <v>1</v>
      </c>
      <c r="G17" s="1103">
        <v>3</v>
      </c>
      <c r="H17" s="1104">
        <v>2</v>
      </c>
      <c r="I17" s="1103">
        <v>3</v>
      </c>
      <c r="J17" s="1102">
        <v>2051</v>
      </c>
    </row>
    <row r="18" spans="1:9" ht="16.5" customHeight="1">
      <c r="A18" s="1101" t="s">
        <v>750</v>
      </c>
      <c r="B18" s="1100"/>
      <c r="C18" s="1100"/>
      <c r="D18" s="1100"/>
      <c r="E18" s="1100"/>
      <c r="I18" s="1100"/>
    </row>
    <row r="19" spans="1:10" ht="13.5">
      <c r="A19" s="1099"/>
      <c r="J19" s="406" t="s">
        <v>639</v>
      </c>
    </row>
  </sheetData>
  <sheetProtection/>
  <mergeCells count="6">
    <mergeCell ref="J4:J6"/>
    <mergeCell ref="D5:I5"/>
    <mergeCell ref="A4:A6"/>
    <mergeCell ref="C5:C6"/>
    <mergeCell ref="B4:B6"/>
    <mergeCell ref="C4:I4"/>
  </mergeCells>
  <printOptions/>
  <pageMargins left="0.7480314960629921" right="0.7480314960629921" top="6.968503937007874" bottom="0.1968503937007874" header="0.4724409448818898" footer="0.472440944881889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39998000860214233"/>
  </sheetPr>
  <dimension ref="A1:AJ21"/>
  <sheetViews>
    <sheetView view="pageBreakPreview" zoomScaleSheetLayoutView="100" zoomScalePageLayoutView="0" workbookViewId="0" topLeftCell="A1">
      <pane xSplit="1" ySplit="2" topLeftCell="B3" activePane="bottomRight" state="frozen"/>
      <selection pane="topLeft" activeCell="B7" sqref="B7:O7"/>
      <selection pane="topRight" activeCell="B7" sqref="B7:O7"/>
      <selection pane="bottomLeft" activeCell="B7" sqref="B7:O7"/>
      <selection pane="bottomRight" activeCell="Y29" sqref="Y29"/>
    </sheetView>
  </sheetViews>
  <sheetFormatPr defaultColWidth="9.00390625" defaultRowHeight="13.5"/>
  <cols>
    <col min="1" max="1" width="7.00390625" style="97" customWidth="1"/>
    <col min="2" max="14" width="5.125" style="97" customWidth="1"/>
    <col min="15" max="15" width="6.125" style="97" customWidth="1"/>
    <col min="16" max="18" width="5.125" style="97" customWidth="1"/>
    <col min="19" max="19" width="4.375" style="97" customWidth="1"/>
    <col min="20" max="20" width="5.625" style="97" customWidth="1"/>
    <col min="21" max="21" width="5.00390625" style="97" customWidth="1"/>
    <col min="22" max="23" width="5.125" style="97" customWidth="1"/>
    <col min="24" max="24" width="5.875" style="97" customWidth="1"/>
    <col min="25" max="25" width="6.125" style="97" customWidth="1"/>
    <col min="26" max="27" width="5.625" style="97" customWidth="1"/>
    <col min="28" max="29" width="4.25390625" style="97" customWidth="1"/>
    <col min="30" max="31" width="6.625" style="97" customWidth="1"/>
    <col min="32" max="33" width="5.125" style="97" customWidth="1"/>
    <col min="34" max="35" width="4.625" style="97" customWidth="1"/>
    <col min="36" max="16384" width="9.00390625" style="97" customWidth="1"/>
  </cols>
  <sheetData>
    <row r="1" spans="1:13" ht="18.75" customHeight="1">
      <c r="A1" s="95" t="s">
        <v>172</v>
      </c>
      <c r="B1" s="95"/>
      <c r="C1" s="95"/>
      <c r="D1" s="95"/>
      <c r="E1" s="95"/>
      <c r="F1" s="95"/>
      <c r="G1" s="95"/>
      <c r="H1" s="95"/>
      <c r="I1" s="95"/>
      <c r="J1" s="95"/>
      <c r="K1" s="95"/>
      <c r="L1" s="96"/>
      <c r="M1" s="96"/>
    </row>
    <row r="2" spans="1:35" ht="13.5" customHeight="1">
      <c r="A2" s="2"/>
      <c r="B2" s="2"/>
      <c r="C2" s="2"/>
      <c r="D2" s="2"/>
      <c r="E2" s="2"/>
      <c r="F2" s="2"/>
      <c r="G2" s="2"/>
      <c r="H2" s="2"/>
      <c r="I2" s="2"/>
      <c r="J2" s="2"/>
      <c r="K2" s="2"/>
      <c r="AI2" s="141" t="s">
        <v>337</v>
      </c>
    </row>
    <row r="3" spans="1:36" ht="18" customHeight="1">
      <c r="A3" s="380" t="s">
        <v>173</v>
      </c>
      <c r="B3" s="385" t="s">
        <v>328</v>
      </c>
      <c r="C3" s="386"/>
      <c r="D3" s="386"/>
      <c r="E3" s="386"/>
      <c r="F3" s="386"/>
      <c r="G3" s="386"/>
      <c r="H3" s="386"/>
      <c r="I3" s="386"/>
      <c r="J3" s="386"/>
      <c r="K3" s="386"/>
      <c r="L3" s="386"/>
      <c r="M3" s="387"/>
      <c r="N3" s="378" t="s">
        <v>244</v>
      </c>
      <c r="O3" s="379"/>
      <c r="P3" s="379"/>
      <c r="Q3" s="379"/>
      <c r="R3" s="379"/>
      <c r="S3" s="379"/>
      <c r="T3" s="127"/>
      <c r="U3" s="378" t="s">
        <v>174</v>
      </c>
      <c r="V3" s="379"/>
      <c r="W3" s="379"/>
      <c r="X3" s="379"/>
      <c r="Y3" s="379"/>
      <c r="Z3" s="379"/>
      <c r="AA3" s="379"/>
      <c r="AB3" s="379"/>
      <c r="AC3" s="379"/>
      <c r="AD3" s="379"/>
      <c r="AE3" s="379"/>
      <c r="AF3" s="379"/>
      <c r="AG3" s="379"/>
      <c r="AH3" s="379"/>
      <c r="AI3" s="379"/>
      <c r="AJ3" s="98"/>
    </row>
    <row r="4" spans="1:36" ht="45.75" customHeight="1">
      <c r="A4" s="381"/>
      <c r="B4" s="382" t="s">
        <v>175</v>
      </c>
      <c r="C4" s="382"/>
      <c r="D4" s="382" t="s">
        <v>62</v>
      </c>
      <c r="E4" s="382"/>
      <c r="F4" s="382" t="s">
        <v>176</v>
      </c>
      <c r="G4" s="382"/>
      <c r="H4" s="382" t="s">
        <v>14</v>
      </c>
      <c r="I4" s="382"/>
      <c r="J4" s="382" t="s">
        <v>177</v>
      </c>
      <c r="K4" s="382"/>
      <c r="L4" s="383" t="s">
        <v>178</v>
      </c>
      <c r="M4" s="384"/>
      <c r="N4" s="376" t="s">
        <v>179</v>
      </c>
      <c r="O4" s="152" t="s">
        <v>258</v>
      </c>
      <c r="P4" s="167" t="s">
        <v>259</v>
      </c>
      <c r="Q4" s="151" t="s">
        <v>69</v>
      </c>
      <c r="R4" s="294" t="s">
        <v>180</v>
      </c>
      <c r="S4" s="292" t="s">
        <v>319</v>
      </c>
      <c r="T4" s="128" t="s">
        <v>73</v>
      </c>
      <c r="U4" s="373" t="s">
        <v>181</v>
      </c>
      <c r="V4" s="102" t="s">
        <v>182</v>
      </c>
      <c r="W4" s="103" t="s">
        <v>66</v>
      </c>
      <c r="X4" s="103" t="s">
        <v>320</v>
      </c>
      <c r="Y4" s="87" t="s">
        <v>183</v>
      </c>
      <c r="Z4" s="375" t="s">
        <v>184</v>
      </c>
      <c r="AA4" s="375"/>
      <c r="AB4" s="104" t="s">
        <v>185</v>
      </c>
      <c r="AC4" s="105" t="s">
        <v>19</v>
      </c>
      <c r="AD4" s="87" t="s">
        <v>186</v>
      </c>
      <c r="AE4" s="86" t="s">
        <v>260</v>
      </c>
      <c r="AF4" s="69" t="s">
        <v>243</v>
      </c>
      <c r="AG4" s="24" t="s">
        <v>187</v>
      </c>
      <c r="AH4" s="69" t="s">
        <v>311</v>
      </c>
      <c r="AI4" s="24" t="s">
        <v>312</v>
      </c>
      <c r="AJ4" s="98"/>
    </row>
    <row r="5" spans="1:36" ht="24" customHeight="1">
      <c r="A5" s="381"/>
      <c r="B5" s="100" t="s">
        <v>188</v>
      </c>
      <c r="C5" s="22" t="s">
        <v>189</v>
      </c>
      <c r="D5" s="100" t="s">
        <v>188</v>
      </c>
      <c r="E5" s="22" t="s">
        <v>189</v>
      </c>
      <c r="F5" s="100" t="s">
        <v>188</v>
      </c>
      <c r="G5" s="22" t="s">
        <v>189</v>
      </c>
      <c r="H5" s="100" t="s">
        <v>188</v>
      </c>
      <c r="I5" s="22" t="s">
        <v>189</v>
      </c>
      <c r="J5" s="100" t="s">
        <v>188</v>
      </c>
      <c r="K5" s="22" t="s">
        <v>189</v>
      </c>
      <c r="L5" s="100" t="s">
        <v>188</v>
      </c>
      <c r="M5" s="69" t="s">
        <v>190</v>
      </c>
      <c r="N5" s="377"/>
      <c r="O5" s="106" t="s">
        <v>188</v>
      </c>
      <c r="P5" s="100" t="s">
        <v>188</v>
      </c>
      <c r="Q5" s="101" t="s">
        <v>188</v>
      </c>
      <c r="R5" s="106" t="s">
        <v>188</v>
      </c>
      <c r="S5" s="101" t="s">
        <v>188</v>
      </c>
      <c r="T5" s="101" t="s">
        <v>27</v>
      </c>
      <c r="U5" s="374"/>
      <c r="V5" s="100" t="s">
        <v>188</v>
      </c>
      <c r="W5" s="100" t="s">
        <v>188</v>
      </c>
      <c r="X5" s="100" t="s">
        <v>188</v>
      </c>
      <c r="Y5" s="106" t="s">
        <v>188</v>
      </c>
      <c r="Z5" s="22" t="s">
        <v>29</v>
      </c>
      <c r="AA5" s="107" t="s">
        <v>191</v>
      </c>
      <c r="AB5" s="100" t="s">
        <v>188</v>
      </c>
      <c r="AC5" s="100" t="s">
        <v>188</v>
      </c>
      <c r="AD5" s="100" t="s">
        <v>188</v>
      </c>
      <c r="AE5" s="106" t="s">
        <v>192</v>
      </c>
      <c r="AF5" s="100" t="s">
        <v>188</v>
      </c>
      <c r="AG5" s="100" t="s">
        <v>188</v>
      </c>
      <c r="AH5" s="106" t="s">
        <v>192</v>
      </c>
      <c r="AI5" s="106" t="s">
        <v>192</v>
      </c>
      <c r="AJ5" s="98"/>
    </row>
    <row r="6" spans="1:36" s="109" customFormat="1" ht="18" customHeight="1">
      <c r="A6" s="99" t="s">
        <v>11</v>
      </c>
      <c r="B6" s="154">
        <f>SUM(B7:B18)</f>
        <v>106</v>
      </c>
      <c r="C6" s="154">
        <f aca="true" t="shared" si="0" ref="C6:AI6">SUM(C7:C18)</f>
        <v>22</v>
      </c>
      <c r="D6" s="154">
        <f t="shared" si="0"/>
        <v>0</v>
      </c>
      <c r="E6" s="154">
        <f t="shared" si="0"/>
        <v>0</v>
      </c>
      <c r="F6" s="154">
        <f t="shared" si="0"/>
        <v>1</v>
      </c>
      <c r="G6" s="154">
        <f t="shared" si="0"/>
        <v>0</v>
      </c>
      <c r="H6" s="154">
        <f t="shared" si="0"/>
        <v>0</v>
      </c>
      <c r="I6" s="154">
        <f t="shared" si="0"/>
        <v>0</v>
      </c>
      <c r="J6" s="154">
        <f t="shared" si="0"/>
        <v>0</v>
      </c>
      <c r="K6" s="154">
        <f t="shared" si="0"/>
        <v>0</v>
      </c>
      <c r="L6" s="154">
        <f t="shared" si="0"/>
        <v>105</v>
      </c>
      <c r="M6" s="176">
        <f t="shared" si="0"/>
        <v>22</v>
      </c>
      <c r="N6" s="154">
        <f>SUM(N7:N18)</f>
        <v>52</v>
      </c>
      <c r="O6" s="154">
        <f t="shared" si="0"/>
        <v>26</v>
      </c>
      <c r="P6" s="176">
        <f t="shared" si="0"/>
        <v>2</v>
      </c>
      <c r="Q6" s="154">
        <f t="shared" si="0"/>
        <v>2</v>
      </c>
      <c r="R6" s="295">
        <f t="shared" si="0"/>
        <v>3</v>
      </c>
      <c r="S6" s="293">
        <f t="shared" si="0"/>
        <v>0</v>
      </c>
      <c r="T6" s="154">
        <f t="shared" si="0"/>
        <v>19</v>
      </c>
      <c r="U6" s="154">
        <f>SUM(U7:U18)</f>
        <v>76</v>
      </c>
      <c r="V6" s="154">
        <f t="shared" si="0"/>
        <v>15</v>
      </c>
      <c r="W6" s="176">
        <f t="shared" si="0"/>
        <v>0</v>
      </c>
      <c r="X6" s="154">
        <f t="shared" si="0"/>
        <v>4</v>
      </c>
      <c r="Y6" s="176">
        <f t="shared" si="0"/>
        <v>3</v>
      </c>
      <c r="Z6" s="176">
        <f t="shared" si="0"/>
        <v>18</v>
      </c>
      <c r="AA6" s="176">
        <f t="shared" si="0"/>
        <v>5</v>
      </c>
      <c r="AB6" s="176">
        <f t="shared" si="0"/>
        <v>14</v>
      </c>
      <c r="AC6" s="176">
        <f t="shared" si="0"/>
        <v>4</v>
      </c>
      <c r="AD6" s="176">
        <f t="shared" si="0"/>
        <v>0</v>
      </c>
      <c r="AE6" s="176">
        <f t="shared" si="0"/>
        <v>1</v>
      </c>
      <c r="AF6" s="176">
        <f>SUM(AF7:AF18)</f>
        <v>1</v>
      </c>
      <c r="AG6" s="176">
        <f>SUM(AG7:AG18)</f>
        <v>7</v>
      </c>
      <c r="AH6" s="176">
        <f t="shared" si="0"/>
        <v>9</v>
      </c>
      <c r="AI6" s="284">
        <f t="shared" si="0"/>
        <v>0</v>
      </c>
      <c r="AJ6" s="108"/>
    </row>
    <row r="7" spans="1:36" s="109" customFormat="1" ht="18" customHeight="1">
      <c r="A7" s="110" t="s">
        <v>193</v>
      </c>
      <c r="B7" s="285">
        <f>SUM(D7,F7,H7,J7,L7)</f>
        <v>0</v>
      </c>
      <c r="C7" s="285">
        <f>SUM(E7,G7,I7,K7,M7)</f>
        <v>0</v>
      </c>
      <c r="D7" s="155">
        <v>0</v>
      </c>
      <c r="E7" s="155">
        <v>0</v>
      </c>
      <c r="F7" s="155">
        <v>0</v>
      </c>
      <c r="G7" s="155">
        <v>0</v>
      </c>
      <c r="H7" s="155">
        <v>0</v>
      </c>
      <c r="I7" s="155">
        <v>0</v>
      </c>
      <c r="J7" s="155">
        <v>0</v>
      </c>
      <c r="K7" s="155">
        <v>0</v>
      </c>
      <c r="L7" s="155">
        <v>0</v>
      </c>
      <c r="M7" s="157">
        <v>0</v>
      </c>
      <c r="N7" s="285">
        <f>SUM(O7:T7)</f>
        <v>7</v>
      </c>
      <c r="O7" s="155">
        <v>5</v>
      </c>
      <c r="P7" s="155">
        <v>1</v>
      </c>
      <c r="Q7" s="155">
        <v>0</v>
      </c>
      <c r="R7" s="296">
        <v>0</v>
      </c>
      <c r="S7" s="301">
        <v>0</v>
      </c>
      <c r="T7" s="155">
        <v>1</v>
      </c>
      <c r="U7" s="154">
        <f>SUM(V7:Z7)+SUM(AB7:AI7)</f>
        <v>8</v>
      </c>
      <c r="V7" s="155">
        <v>0</v>
      </c>
      <c r="W7" s="157">
        <v>0</v>
      </c>
      <c r="X7" s="155">
        <v>0</v>
      </c>
      <c r="Y7" s="157">
        <v>1</v>
      </c>
      <c r="Z7" s="157">
        <v>3</v>
      </c>
      <c r="AA7" s="157">
        <v>2</v>
      </c>
      <c r="AB7" s="157">
        <v>1</v>
      </c>
      <c r="AC7" s="157">
        <v>1</v>
      </c>
      <c r="AD7" s="157">
        <v>0</v>
      </c>
      <c r="AE7" s="157">
        <v>0</v>
      </c>
      <c r="AF7" s="157">
        <v>0</v>
      </c>
      <c r="AG7" s="157">
        <v>2</v>
      </c>
      <c r="AH7" s="157">
        <v>0</v>
      </c>
      <c r="AI7" s="282">
        <v>0</v>
      </c>
      <c r="AJ7" s="108"/>
    </row>
    <row r="8" spans="1:36" s="109" customFormat="1" ht="18" customHeight="1">
      <c r="A8" s="111" t="s">
        <v>194</v>
      </c>
      <c r="B8" s="286">
        <f aca="true" t="shared" si="1" ref="B8:B18">SUM(D8,F8,H8,J8,L8)</f>
        <v>0</v>
      </c>
      <c r="C8" s="286">
        <f aca="true" t="shared" si="2" ref="C8:C18">SUM(E8,G8,I8,K8,M8)</f>
        <v>0</v>
      </c>
      <c r="D8" s="157">
        <v>0</v>
      </c>
      <c r="E8" s="157">
        <v>0</v>
      </c>
      <c r="F8" s="157">
        <v>0</v>
      </c>
      <c r="G8" s="157">
        <v>0</v>
      </c>
      <c r="H8" s="157">
        <v>0</v>
      </c>
      <c r="I8" s="157">
        <v>0</v>
      </c>
      <c r="J8" s="157">
        <v>0</v>
      </c>
      <c r="K8" s="157">
        <v>0</v>
      </c>
      <c r="L8" s="157">
        <v>0</v>
      </c>
      <c r="M8" s="157">
        <v>0</v>
      </c>
      <c r="N8" s="286">
        <f aca="true" t="shared" si="3" ref="N8:N18">SUM(O8:T8)</f>
        <v>9</v>
      </c>
      <c r="O8" s="157">
        <v>7</v>
      </c>
      <c r="P8" s="157">
        <v>0</v>
      </c>
      <c r="Q8" s="157">
        <v>1</v>
      </c>
      <c r="R8" s="282">
        <v>0</v>
      </c>
      <c r="S8" s="302">
        <v>0</v>
      </c>
      <c r="T8" s="157">
        <v>1</v>
      </c>
      <c r="U8" s="156">
        <f>SUM(V8:Z8)+SUM(AB8:AI8)</f>
        <v>6</v>
      </c>
      <c r="V8" s="157">
        <v>0</v>
      </c>
      <c r="W8" s="157">
        <v>0</v>
      </c>
      <c r="X8" s="157">
        <v>2</v>
      </c>
      <c r="Y8" s="157">
        <v>0</v>
      </c>
      <c r="Z8" s="157">
        <v>3</v>
      </c>
      <c r="AA8" s="157">
        <v>0</v>
      </c>
      <c r="AB8" s="157">
        <v>0</v>
      </c>
      <c r="AC8" s="157">
        <v>0</v>
      </c>
      <c r="AD8" s="157">
        <v>0</v>
      </c>
      <c r="AE8" s="157">
        <v>0</v>
      </c>
      <c r="AF8" s="157">
        <v>0</v>
      </c>
      <c r="AG8" s="157">
        <v>1</v>
      </c>
      <c r="AH8" s="157">
        <v>0</v>
      </c>
      <c r="AI8" s="282">
        <v>0</v>
      </c>
      <c r="AJ8" s="108"/>
    </row>
    <row r="9" spans="1:36" s="109" customFormat="1" ht="18" customHeight="1">
      <c r="A9" s="111" t="s">
        <v>195</v>
      </c>
      <c r="B9" s="286">
        <f t="shared" si="1"/>
        <v>1</v>
      </c>
      <c r="C9" s="286">
        <f t="shared" si="2"/>
        <v>0</v>
      </c>
      <c r="D9" s="157">
        <v>0</v>
      </c>
      <c r="E9" s="157">
        <v>0</v>
      </c>
      <c r="F9" s="157">
        <v>1</v>
      </c>
      <c r="G9" s="157">
        <v>0</v>
      </c>
      <c r="H9" s="157">
        <v>0</v>
      </c>
      <c r="I9" s="157">
        <v>0</v>
      </c>
      <c r="J9" s="157">
        <v>0</v>
      </c>
      <c r="K9" s="157">
        <v>0</v>
      </c>
      <c r="L9" s="157">
        <v>0</v>
      </c>
      <c r="M9" s="157">
        <v>0</v>
      </c>
      <c r="N9" s="286">
        <f t="shared" si="3"/>
        <v>4</v>
      </c>
      <c r="O9" s="157">
        <v>2</v>
      </c>
      <c r="P9" s="157">
        <v>0</v>
      </c>
      <c r="Q9" s="157">
        <v>0</v>
      </c>
      <c r="R9" s="282">
        <v>0</v>
      </c>
      <c r="S9" s="302">
        <v>0</v>
      </c>
      <c r="T9" s="157">
        <v>2</v>
      </c>
      <c r="U9" s="156">
        <f aca="true" t="shared" si="4" ref="U9:U18">SUM(V9:Z9)+SUM(AB9:AI9)</f>
        <v>5</v>
      </c>
      <c r="V9" s="157">
        <v>2</v>
      </c>
      <c r="W9" s="157">
        <v>0</v>
      </c>
      <c r="X9" s="157">
        <v>0</v>
      </c>
      <c r="Y9" s="157">
        <v>0</v>
      </c>
      <c r="Z9" s="157">
        <v>0</v>
      </c>
      <c r="AA9" s="157">
        <v>0</v>
      </c>
      <c r="AB9" s="157">
        <v>1</v>
      </c>
      <c r="AC9" s="157">
        <v>0</v>
      </c>
      <c r="AD9" s="157">
        <v>0</v>
      </c>
      <c r="AE9" s="157">
        <v>0</v>
      </c>
      <c r="AF9" s="157">
        <v>0</v>
      </c>
      <c r="AG9" s="157">
        <v>2</v>
      </c>
      <c r="AH9" s="157">
        <v>0</v>
      </c>
      <c r="AI9" s="282">
        <v>0</v>
      </c>
      <c r="AJ9" s="108"/>
    </row>
    <row r="10" spans="1:36" s="109" customFormat="1" ht="18" customHeight="1">
      <c r="A10" s="111" t="s">
        <v>196</v>
      </c>
      <c r="B10" s="286">
        <f t="shared" si="1"/>
        <v>0</v>
      </c>
      <c r="C10" s="286">
        <f t="shared" si="2"/>
        <v>0</v>
      </c>
      <c r="D10" s="157">
        <v>0</v>
      </c>
      <c r="E10" s="157">
        <v>0</v>
      </c>
      <c r="F10" s="157">
        <v>0</v>
      </c>
      <c r="G10" s="157">
        <v>0</v>
      </c>
      <c r="H10" s="157">
        <v>0</v>
      </c>
      <c r="I10" s="157">
        <v>0</v>
      </c>
      <c r="J10" s="157">
        <v>0</v>
      </c>
      <c r="K10" s="157">
        <v>0</v>
      </c>
      <c r="L10" s="157">
        <v>0</v>
      </c>
      <c r="M10" s="157">
        <v>0</v>
      </c>
      <c r="N10" s="286">
        <f t="shared" si="3"/>
        <v>5</v>
      </c>
      <c r="O10" s="157">
        <v>3</v>
      </c>
      <c r="P10" s="157">
        <v>0</v>
      </c>
      <c r="Q10" s="157">
        <v>0</v>
      </c>
      <c r="R10" s="282">
        <v>0</v>
      </c>
      <c r="S10" s="302">
        <v>0</v>
      </c>
      <c r="T10" s="157">
        <v>2</v>
      </c>
      <c r="U10" s="156">
        <f t="shared" si="4"/>
        <v>4</v>
      </c>
      <c r="V10" s="157">
        <v>0</v>
      </c>
      <c r="W10" s="157">
        <v>0</v>
      </c>
      <c r="X10" s="157">
        <v>0</v>
      </c>
      <c r="Y10" s="157">
        <v>0</v>
      </c>
      <c r="Z10" s="157">
        <v>2</v>
      </c>
      <c r="AA10" s="157">
        <v>1</v>
      </c>
      <c r="AB10" s="157">
        <v>0</v>
      </c>
      <c r="AC10" s="157">
        <v>1</v>
      </c>
      <c r="AD10" s="157">
        <v>0</v>
      </c>
      <c r="AE10" s="157">
        <v>0</v>
      </c>
      <c r="AF10" s="157">
        <v>0</v>
      </c>
      <c r="AG10" s="157">
        <v>1</v>
      </c>
      <c r="AH10" s="157">
        <v>0</v>
      </c>
      <c r="AI10" s="282">
        <v>0</v>
      </c>
      <c r="AJ10" s="108"/>
    </row>
    <row r="11" spans="1:36" s="109" customFormat="1" ht="18" customHeight="1">
      <c r="A11" s="111" t="s">
        <v>197</v>
      </c>
      <c r="B11" s="286">
        <f t="shared" si="1"/>
        <v>0</v>
      </c>
      <c r="C11" s="286">
        <f t="shared" si="2"/>
        <v>0</v>
      </c>
      <c r="D11" s="157">
        <v>0</v>
      </c>
      <c r="E11" s="157">
        <v>0</v>
      </c>
      <c r="F11" s="157">
        <v>0</v>
      </c>
      <c r="G11" s="157">
        <v>0</v>
      </c>
      <c r="H11" s="157">
        <v>0</v>
      </c>
      <c r="I11" s="157">
        <v>0</v>
      </c>
      <c r="J11" s="157">
        <v>0</v>
      </c>
      <c r="K11" s="157">
        <v>0</v>
      </c>
      <c r="L11" s="157">
        <v>0</v>
      </c>
      <c r="M11" s="157">
        <v>0</v>
      </c>
      <c r="N11" s="286">
        <f t="shared" si="3"/>
        <v>4</v>
      </c>
      <c r="O11" s="157">
        <v>3</v>
      </c>
      <c r="P11" s="157">
        <v>0</v>
      </c>
      <c r="Q11" s="157">
        <v>0</v>
      </c>
      <c r="R11" s="282">
        <v>0</v>
      </c>
      <c r="S11" s="302">
        <v>0</v>
      </c>
      <c r="T11" s="157">
        <v>1</v>
      </c>
      <c r="U11" s="156">
        <f t="shared" si="4"/>
        <v>11</v>
      </c>
      <c r="V11" s="157">
        <v>3</v>
      </c>
      <c r="W11" s="157">
        <v>0</v>
      </c>
      <c r="X11" s="157">
        <v>2</v>
      </c>
      <c r="Y11" s="157">
        <v>2</v>
      </c>
      <c r="Z11" s="157">
        <v>0</v>
      </c>
      <c r="AA11" s="157">
        <v>0</v>
      </c>
      <c r="AB11" s="157">
        <v>3</v>
      </c>
      <c r="AC11" s="157">
        <v>0</v>
      </c>
      <c r="AD11" s="157">
        <v>0</v>
      </c>
      <c r="AE11" s="157">
        <v>1</v>
      </c>
      <c r="AF11" s="157">
        <v>0</v>
      </c>
      <c r="AG11" s="157">
        <v>0</v>
      </c>
      <c r="AH11" s="157">
        <v>0</v>
      </c>
      <c r="AI11" s="282">
        <v>0</v>
      </c>
      <c r="AJ11" s="108"/>
    </row>
    <row r="12" spans="1:36" s="109" customFormat="1" ht="18" customHeight="1">
      <c r="A12" s="111" t="s">
        <v>198</v>
      </c>
      <c r="B12" s="286">
        <f t="shared" si="1"/>
        <v>1</v>
      </c>
      <c r="C12" s="286">
        <f t="shared" si="2"/>
        <v>2</v>
      </c>
      <c r="D12" s="157">
        <v>0</v>
      </c>
      <c r="E12" s="157">
        <v>0</v>
      </c>
      <c r="F12" s="157">
        <v>0</v>
      </c>
      <c r="G12" s="157">
        <v>0</v>
      </c>
      <c r="H12" s="157">
        <v>0</v>
      </c>
      <c r="I12" s="157">
        <v>0</v>
      </c>
      <c r="J12" s="157">
        <v>0</v>
      </c>
      <c r="K12" s="157">
        <v>0</v>
      </c>
      <c r="L12" s="157">
        <v>1</v>
      </c>
      <c r="M12" s="157">
        <v>2</v>
      </c>
      <c r="N12" s="286">
        <f t="shared" si="3"/>
        <v>2</v>
      </c>
      <c r="O12" s="157">
        <v>1</v>
      </c>
      <c r="P12" s="157">
        <v>0</v>
      </c>
      <c r="Q12" s="157">
        <v>0</v>
      </c>
      <c r="R12" s="282">
        <v>1</v>
      </c>
      <c r="S12" s="302">
        <v>0</v>
      </c>
      <c r="T12" s="157">
        <v>0</v>
      </c>
      <c r="U12" s="156">
        <f t="shared" si="4"/>
        <v>5</v>
      </c>
      <c r="V12" s="157">
        <v>0</v>
      </c>
      <c r="W12" s="157">
        <v>0</v>
      </c>
      <c r="X12" s="157">
        <v>0</v>
      </c>
      <c r="Y12" s="157">
        <v>0</v>
      </c>
      <c r="Z12" s="157">
        <v>0</v>
      </c>
      <c r="AA12" s="157">
        <v>0</v>
      </c>
      <c r="AB12" s="157">
        <v>4</v>
      </c>
      <c r="AC12" s="157">
        <v>1</v>
      </c>
      <c r="AD12" s="157">
        <v>0</v>
      </c>
      <c r="AE12" s="157">
        <v>0</v>
      </c>
      <c r="AF12" s="157">
        <v>0</v>
      </c>
      <c r="AG12" s="157">
        <v>0</v>
      </c>
      <c r="AH12" s="157">
        <v>0</v>
      </c>
      <c r="AI12" s="282">
        <v>0</v>
      </c>
      <c r="AJ12" s="108"/>
    </row>
    <row r="13" spans="1:36" s="109" customFormat="1" ht="18" customHeight="1">
      <c r="A13" s="111" t="s">
        <v>199</v>
      </c>
      <c r="B13" s="286">
        <f t="shared" si="1"/>
        <v>1</v>
      </c>
      <c r="C13" s="286">
        <f t="shared" si="2"/>
        <v>0</v>
      </c>
      <c r="D13" s="157">
        <v>0</v>
      </c>
      <c r="E13" s="157">
        <v>0</v>
      </c>
      <c r="F13" s="157">
        <v>0</v>
      </c>
      <c r="G13" s="157">
        <v>0</v>
      </c>
      <c r="H13" s="157">
        <v>0</v>
      </c>
      <c r="I13" s="157">
        <v>0</v>
      </c>
      <c r="J13" s="157">
        <v>0</v>
      </c>
      <c r="K13" s="157">
        <v>0</v>
      </c>
      <c r="L13" s="157">
        <v>1</v>
      </c>
      <c r="M13" s="157">
        <v>0</v>
      </c>
      <c r="N13" s="286">
        <f t="shared" si="3"/>
        <v>1</v>
      </c>
      <c r="O13" s="157">
        <v>0</v>
      </c>
      <c r="P13" s="157">
        <v>0</v>
      </c>
      <c r="Q13" s="157">
        <v>1</v>
      </c>
      <c r="R13" s="282">
        <v>0</v>
      </c>
      <c r="S13" s="302">
        <v>0</v>
      </c>
      <c r="T13" s="157">
        <v>0</v>
      </c>
      <c r="U13" s="156">
        <f t="shared" si="4"/>
        <v>7</v>
      </c>
      <c r="V13" s="157">
        <v>3</v>
      </c>
      <c r="W13" s="157">
        <v>0</v>
      </c>
      <c r="X13" s="157">
        <v>0</v>
      </c>
      <c r="Y13" s="157">
        <v>0</v>
      </c>
      <c r="Z13" s="157">
        <v>2</v>
      </c>
      <c r="AA13" s="157">
        <v>1</v>
      </c>
      <c r="AB13" s="157">
        <v>0</v>
      </c>
      <c r="AC13" s="157">
        <v>1</v>
      </c>
      <c r="AD13" s="157">
        <v>0</v>
      </c>
      <c r="AE13" s="157">
        <v>0</v>
      </c>
      <c r="AF13" s="157">
        <v>0</v>
      </c>
      <c r="AG13" s="157">
        <v>0</v>
      </c>
      <c r="AH13" s="157">
        <v>1</v>
      </c>
      <c r="AI13" s="282">
        <v>0</v>
      </c>
      <c r="AJ13" s="108"/>
    </row>
    <row r="14" spans="1:36" s="109" customFormat="1" ht="18" customHeight="1">
      <c r="A14" s="111" t="s">
        <v>200</v>
      </c>
      <c r="B14" s="286">
        <f t="shared" si="1"/>
        <v>88</v>
      </c>
      <c r="C14" s="286">
        <f t="shared" si="2"/>
        <v>13</v>
      </c>
      <c r="D14" s="157">
        <v>0</v>
      </c>
      <c r="E14" s="157">
        <v>0</v>
      </c>
      <c r="F14" s="157">
        <v>0</v>
      </c>
      <c r="G14" s="157">
        <v>0</v>
      </c>
      <c r="H14" s="157">
        <v>0</v>
      </c>
      <c r="I14" s="157">
        <v>0</v>
      </c>
      <c r="J14" s="157">
        <v>0</v>
      </c>
      <c r="K14" s="157">
        <v>0</v>
      </c>
      <c r="L14" s="157">
        <v>88</v>
      </c>
      <c r="M14" s="157">
        <v>13</v>
      </c>
      <c r="N14" s="286">
        <f t="shared" si="3"/>
        <v>5</v>
      </c>
      <c r="O14" s="157">
        <v>1</v>
      </c>
      <c r="P14" s="157">
        <v>1</v>
      </c>
      <c r="Q14" s="157">
        <v>0</v>
      </c>
      <c r="R14" s="282">
        <v>0</v>
      </c>
      <c r="S14" s="302">
        <v>0</v>
      </c>
      <c r="T14" s="157">
        <v>3</v>
      </c>
      <c r="U14" s="156">
        <f t="shared" si="4"/>
        <v>12</v>
      </c>
      <c r="V14" s="157">
        <v>1</v>
      </c>
      <c r="W14" s="157">
        <v>0</v>
      </c>
      <c r="X14" s="157">
        <v>0</v>
      </c>
      <c r="Y14" s="157">
        <v>0</v>
      </c>
      <c r="Z14" s="157">
        <v>4</v>
      </c>
      <c r="AA14" s="157">
        <v>0</v>
      </c>
      <c r="AB14" s="157">
        <v>0</v>
      </c>
      <c r="AC14" s="157">
        <v>0</v>
      </c>
      <c r="AD14" s="157">
        <v>0</v>
      </c>
      <c r="AE14" s="157">
        <v>0</v>
      </c>
      <c r="AF14" s="157">
        <v>1</v>
      </c>
      <c r="AG14" s="157">
        <v>0</v>
      </c>
      <c r="AH14" s="157">
        <v>6</v>
      </c>
      <c r="AI14" s="282">
        <v>0</v>
      </c>
      <c r="AJ14" s="108"/>
    </row>
    <row r="15" spans="1:36" s="109" customFormat="1" ht="18" customHeight="1">
      <c r="A15" s="111" t="s">
        <v>201</v>
      </c>
      <c r="B15" s="286">
        <f t="shared" si="1"/>
        <v>14</v>
      </c>
      <c r="C15" s="286">
        <f t="shared" si="2"/>
        <v>2</v>
      </c>
      <c r="D15" s="157">
        <v>0</v>
      </c>
      <c r="E15" s="157">
        <v>0</v>
      </c>
      <c r="F15" s="157">
        <v>0</v>
      </c>
      <c r="G15" s="157">
        <v>0</v>
      </c>
      <c r="H15" s="157">
        <v>0</v>
      </c>
      <c r="I15" s="157">
        <v>0</v>
      </c>
      <c r="J15" s="157">
        <v>0</v>
      </c>
      <c r="K15" s="157">
        <v>0</v>
      </c>
      <c r="L15" s="157">
        <v>14</v>
      </c>
      <c r="M15" s="157">
        <v>2</v>
      </c>
      <c r="N15" s="286">
        <f t="shared" si="3"/>
        <v>2</v>
      </c>
      <c r="O15" s="157">
        <v>1</v>
      </c>
      <c r="P15" s="157">
        <v>0</v>
      </c>
      <c r="Q15" s="157">
        <v>0</v>
      </c>
      <c r="R15" s="282">
        <v>1</v>
      </c>
      <c r="S15" s="302">
        <v>0</v>
      </c>
      <c r="T15" s="157">
        <v>0</v>
      </c>
      <c r="U15" s="156">
        <f t="shared" si="4"/>
        <v>4</v>
      </c>
      <c r="V15" s="157">
        <v>2</v>
      </c>
      <c r="W15" s="157">
        <v>0</v>
      </c>
      <c r="X15" s="157">
        <v>0</v>
      </c>
      <c r="Y15" s="157">
        <v>0</v>
      </c>
      <c r="Z15" s="157">
        <v>1</v>
      </c>
      <c r="AA15" s="157">
        <v>0</v>
      </c>
      <c r="AB15" s="157">
        <v>0</v>
      </c>
      <c r="AC15" s="157">
        <v>0</v>
      </c>
      <c r="AD15" s="157">
        <v>0</v>
      </c>
      <c r="AE15" s="157">
        <v>0</v>
      </c>
      <c r="AF15" s="157">
        <v>0</v>
      </c>
      <c r="AG15" s="157">
        <v>1</v>
      </c>
      <c r="AH15" s="157">
        <v>0</v>
      </c>
      <c r="AI15" s="282">
        <v>0</v>
      </c>
      <c r="AJ15" s="108"/>
    </row>
    <row r="16" spans="1:36" s="109" customFormat="1" ht="18" customHeight="1">
      <c r="A16" s="111" t="s">
        <v>202</v>
      </c>
      <c r="B16" s="286">
        <f t="shared" si="1"/>
        <v>1</v>
      </c>
      <c r="C16" s="286">
        <f t="shared" si="2"/>
        <v>1</v>
      </c>
      <c r="D16" s="157">
        <v>0</v>
      </c>
      <c r="E16" s="157">
        <v>0</v>
      </c>
      <c r="F16" s="157">
        <v>0</v>
      </c>
      <c r="G16" s="157">
        <v>0</v>
      </c>
      <c r="H16" s="157">
        <v>0</v>
      </c>
      <c r="I16" s="157">
        <v>0</v>
      </c>
      <c r="J16" s="157">
        <v>0</v>
      </c>
      <c r="K16" s="157">
        <v>0</v>
      </c>
      <c r="L16" s="157">
        <v>1</v>
      </c>
      <c r="M16" s="157">
        <v>1</v>
      </c>
      <c r="N16" s="286">
        <f t="shared" si="3"/>
        <v>6</v>
      </c>
      <c r="O16" s="157">
        <v>0</v>
      </c>
      <c r="P16" s="157">
        <v>0</v>
      </c>
      <c r="Q16" s="157">
        <v>0</v>
      </c>
      <c r="R16" s="282">
        <v>1</v>
      </c>
      <c r="S16" s="302">
        <v>0</v>
      </c>
      <c r="T16" s="157">
        <v>5</v>
      </c>
      <c r="U16" s="156">
        <f t="shared" si="4"/>
        <v>5</v>
      </c>
      <c r="V16" s="157">
        <v>2</v>
      </c>
      <c r="W16" s="157">
        <v>0</v>
      </c>
      <c r="X16" s="157">
        <v>0</v>
      </c>
      <c r="Y16" s="157">
        <v>0</v>
      </c>
      <c r="Z16" s="157">
        <v>1</v>
      </c>
      <c r="AA16" s="157">
        <v>1</v>
      </c>
      <c r="AB16" s="157">
        <v>2</v>
      </c>
      <c r="AC16" s="157">
        <v>0</v>
      </c>
      <c r="AD16" s="157">
        <v>0</v>
      </c>
      <c r="AE16" s="157">
        <v>0</v>
      </c>
      <c r="AF16" s="157">
        <v>0</v>
      </c>
      <c r="AG16" s="157">
        <v>0</v>
      </c>
      <c r="AH16" s="157">
        <v>0</v>
      </c>
      <c r="AI16" s="282">
        <v>0</v>
      </c>
      <c r="AJ16" s="108"/>
    </row>
    <row r="17" spans="1:36" s="109" customFormat="1" ht="18" customHeight="1">
      <c r="A17" s="112" t="s">
        <v>203</v>
      </c>
      <c r="B17" s="286">
        <f t="shared" si="1"/>
        <v>0</v>
      </c>
      <c r="C17" s="286">
        <f t="shared" si="2"/>
        <v>1</v>
      </c>
      <c r="D17" s="157">
        <v>0</v>
      </c>
      <c r="E17" s="157">
        <v>0</v>
      </c>
      <c r="F17" s="157">
        <v>0</v>
      </c>
      <c r="G17" s="157">
        <v>0</v>
      </c>
      <c r="H17" s="157">
        <v>0</v>
      </c>
      <c r="I17" s="157">
        <v>0</v>
      </c>
      <c r="J17" s="157">
        <v>0</v>
      </c>
      <c r="K17" s="157">
        <v>0</v>
      </c>
      <c r="L17" s="157">
        <v>0</v>
      </c>
      <c r="M17" s="157">
        <v>1</v>
      </c>
      <c r="N17" s="286">
        <f t="shared" si="3"/>
        <v>4</v>
      </c>
      <c r="O17" s="157">
        <v>2</v>
      </c>
      <c r="P17" s="157">
        <v>0</v>
      </c>
      <c r="Q17" s="157">
        <v>0</v>
      </c>
      <c r="R17" s="282">
        <v>0</v>
      </c>
      <c r="S17" s="302">
        <v>0</v>
      </c>
      <c r="T17" s="157">
        <v>2</v>
      </c>
      <c r="U17" s="156">
        <f t="shared" si="4"/>
        <v>3</v>
      </c>
      <c r="V17" s="157">
        <v>1</v>
      </c>
      <c r="W17" s="157">
        <v>0</v>
      </c>
      <c r="X17" s="157">
        <v>0</v>
      </c>
      <c r="Y17" s="157">
        <v>0</v>
      </c>
      <c r="Z17" s="157">
        <v>1</v>
      </c>
      <c r="AA17" s="157">
        <v>0</v>
      </c>
      <c r="AB17" s="157">
        <v>1</v>
      </c>
      <c r="AC17" s="157">
        <v>0</v>
      </c>
      <c r="AD17" s="157">
        <v>0</v>
      </c>
      <c r="AE17" s="157">
        <v>0</v>
      </c>
      <c r="AF17" s="157">
        <v>0</v>
      </c>
      <c r="AG17" s="157">
        <v>0</v>
      </c>
      <c r="AH17" s="157">
        <v>0</v>
      </c>
      <c r="AI17" s="282">
        <v>0</v>
      </c>
      <c r="AJ17" s="108"/>
    </row>
    <row r="18" spans="1:36" s="109" customFormat="1" ht="18" customHeight="1">
      <c r="A18" s="113" t="s">
        <v>204</v>
      </c>
      <c r="B18" s="287">
        <f t="shared" si="1"/>
        <v>0</v>
      </c>
      <c r="C18" s="287">
        <f t="shared" si="2"/>
        <v>3</v>
      </c>
      <c r="D18" s="158">
        <v>0</v>
      </c>
      <c r="E18" s="158">
        <v>0</v>
      </c>
      <c r="F18" s="158">
        <v>0</v>
      </c>
      <c r="G18" s="158">
        <v>0</v>
      </c>
      <c r="H18" s="158">
        <v>0</v>
      </c>
      <c r="I18" s="158">
        <v>0</v>
      </c>
      <c r="J18" s="158">
        <v>0</v>
      </c>
      <c r="K18" s="158">
        <v>0</v>
      </c>
      <c r="L18" s="158">
        <v>0</v>
      </c>
      <c r="M18" s="158">
        <v>3</v>
      </c>
      <c r="N18" s="287">
        <f t="shared" si="3"/>
        <v>3</v>
      </c>
      <c r="O18" s="158">
        <v>1</v>
      </c>
      <c r="P18" s="158">
        <v>0</v>
      </c>
      <c r="Q18" s="158">
        <v>0</v>
      </c>
      <c r="R18" s="283">
        <v>0</v>
      </c>
      <c r="S18" s="303">
        <v>0</v>
      </c>
      <c r="T18" s="158">
        <v>2</v>
      </c>
      <c r="U18" s="159">
        <f t="shared" si="4"/>
        <v>6</v>
      </c>
      <c r="V18" s="158">
        <v>1</v>
      </c>
      <c r="W18" s="158">
        <v>0</v>
      </c>
      <c r="X18" s="158">
        <v>0</v>
      </c>
      <c r="Y18" s="158">
        <v>0</v>
      </c>
      <c r="Z18" s="158">
        <v>1</v>
      </c>
      <c r="AA18" s="158">
        <v>0</v>
      </c>
      <c r="AB18" s="158">
        <v>2</v>
      </c>
      <c r="AC18" s="158">
        <v>0</v>
      </c>
      <c r="AD18" s="158">
        <v>0</v>
      </c>
      <c r="AE18" s="158">
        <v>0</v>
      </c>
      <c r="AF18" s="158">
        <v>0</v>
      </c>
      <c r="AG18" s="158">
        <v>0</v>
      </c>
      <c r="AH18" s="158">
        <v>2</v>
      </c>
      <c r="AI18" s="283">
        <v>0</v>
      </c>
      <c r="AJ18" s="108"/>
    </row>
    <row r="19" spans="1:35" s="108" customFormat="1" ht="7.5" customHeight="1">
      <c r="A19" s="114"/>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3"/>
      <c r="AD19" s="142"/>
      <c r="AE19" s="142"/>
      <c r="AF19" s="142"/>
      <c r="AG19" s="142"/>
      <c r="AH19" s="143"/>
      <c r="AI19" s="143"/>
    </row>
    <row r="20" spans="1:35" ht="13.5">
      <c r="A20" s="6" t="s">
        <v>359</v>
      </c>
      <c r="B20" s="144"/>
      <c r="C20" s="145"/>
      <c r="D20" s="144"/>
      <c r="E20" s="145"/>
      <c r="F20" s="144"/>
      <c r="G20" s="145"/>
      <c r="H20" s="145"/>
      <c r="I20" s="145"/>
      <c r="J20" s="144"/>
      <c r="K20" s="145"/>
      <c r="L20" s="144"/>
      <c r="M20" s="146"/>
      <c r="N20" s="144"/>
      <c r="O20" s="145"/>
      <c r="P20" s="144"/>
      <c r="Q20" s="145"/>
      <c r="R20" s="144"/>
      <c r="S20" s="145"/>
      <c r="T20" s="145"/>
      <c r="U20" s="144"/>
      <c r="V20" s="145"/>
      <c r="W20" s="144"/>
      <c r="X20" s="145"/>
      <c r="Y20" s="144"/>
      <c r="Z20" s="145"/>
      <c r="AA20" s="147"/>
      <c r="AB20" s="147"/>
      <c r="AC20" s="140"/>
      <c r="AD20" s="148"/>
      <c r="AE20" s="140"/>
      <c r="AF20" s="145"/>
      <c r="AG20" s="144"/>
      <c r="AH20" s="140"/>
      <c r="AI20" s="141" t="s">
        <v>241</v>
      </c>
    </row>
    <row r="21" spans="1:12" ht="13.5" customHeight="1">
      <c r="A21" s="38"/>
      <c r="B21" s="115"/>
      <c r="C21" s="115"/>
      <c r="D21" s="115"/>
      <c r="E21" s="115"/>
      <c r="F21" s="115"/>
      <c r="G21" s="115"/>
      <c r="H21" s="115"/>
      <c r="I21" s="115"/>
      <c r="J21" s="115"/>
      <c r="K21" s="115"/>
      <c r="L21" s="115"/>
    </row>
  </sheetData>
  <sheetProtection/>
  <mergeCells count="13">
    <mergeCell ref="H4:I4"/>
    <mergeCell ref="F4:G4"/>
    <mergeCell ref="B3:M3"/>
    <mergeCell ref="U4:U5"/>
    <mergeCell ref="Z4:AA4"/>
    <mergeCell ref="N4:N5"/>
    <mergeCell ref="N3:S3"/>
    <mergeCell ref="U3:AI3"/>
    <mergeCell ref="A3:A5"/>
    <mergeCell ref="B4:C4"/>
    <mergeCell ref="L4:M4"/>
    <mergeCell ref="D4:E4"/>
    <mergeCell ref="J4:K4"/>
  </mergeCells>
  <printOptions horizontalCentered="1"/>
  <pageMargins left="0.6299212598425197" right="0.6299212598425197" top="0.7874015748031497" bottom="0.7874015748031497" header="0.4724409448818898" footer="0.4724409448818898"/>
  <pageSetup horizontalDpi="600" verticalDpi="600" orientation="portrait" paperSize="9" scale="96" r:id="rId1"/>
  <colBreaks count="1" manualBreakCount="1">
    <brk id="18" max="65535" man="1"/>
  </colBreaks>
</worksheet>
</file>

<file path=xl/worksheets/sheet30.xml><?xml version="1.0" encoding="utf-8"?>
<worksheet xmlns="http://schemas.openxmlformats.org/spreadsheetml/2006/main" xmlns:r="http://schemas.openxmlformats.org/officeDocument/2006/relationships">
  <dimension ref="A1:G30"/>
  <sheetViews>
    <sheetView view="pageBreakPreview" zoomScale="60" zoomScalePageLayoutView="0" workbookViewId="0" topLeftCell="A1">
      <selection activeCell="F20" sqref="F20"/>
    </sheetView>
  </sheetViews>
  <sheetFormatPr defaultColWidth="9.00390625" defaultRowHeight="13.5"/>
  <cols>
    <col min="1" max="1" width="2.75390625" style="18" customWidth="1"/>
    <col min="2" max="2" width="12.50390625" style="18" customWidth="1"/>
    <col min="3" max="3" width="0.875" style="18" customWidth="1"/>
    <col min="4" max="6" width="23.50390625" style="18" customWidth="1"/>
    <col min="7" max="16384" width="9.00390625" style="18" customWidth="1"/>
  </cols>
  <sheetData>
    <row r="1" spans="1:4" ht="18.75" customHeight="1">
      <c r="A1" s="95" t="s">
        <v>771</v>
      </c>
      <c r="B1" s="95"/>
      <c r="C1" s="95"/>
      <c r="D1" s="95"/>
    </row>
    <row r="2" ht="13.5">
      <c r="F2" s="53" t="s">
        <v>409</v>
      </c>
    </row>
    <row r="3" spans="1:6" ht="12.75" customHeight="1">
      <c r="A3" s="1169" t="s">
        <v>713</v>
      </c>
      <c r="B3" s="1169"/>
      <c r="C3" s="1168"/>
      <c r="D3" s="463" t="s">
        <v>710</v>
      </c>
      <c r="E3" s="502" t="s">
        <v>770</v>
      </c>
      <c r="F3" s="501"/>
    </row>
    <row r="4" spans="1:6" ht="12.75" customHeight="1">
      <c r="A4" s="1167"/>
      <c r="B4" s="1167"/>
      <c r="C4" s="1166"/>
      <c r="D4" s="456"/>
      <c r="E4" s="454" t="s">
        <v>769</v>
      </c>
      <c r="F4" s="1053" t="s">
        <v>692</v>
      </c>
    </row>
    <row r="5" spans="1:6" ht="6" customHeight="1">
      <c r="A5" s="1165"/>
      <c r="B5" s="1165"/>
      <c r="C5" s="1164"/>
      <c r="D5" s="1163"/>
      <c r="E5" s="1163"/>
      <c r="F5" s="1162"/>
    </row>
    <row r="6" spans="1:6" s="66" customFormat="1" ht="12.75" customHeight="1">
      <c r="A6" s="1161" t="s">
        <v>768</v>
      </c>
      <c r="B6" s="1160"/>
      <c r="C6" s="1159"/>
      <c r="D6" s="1158">
        <v>1</v>
      </c>
      <c r="E6" s="1158">
        <v>18</v>
      </c>
      <c r="F6" s="1157">
        <v>18</v>
      </c>
    </row>
    <row r="7" spans="1:6" s="66" customFormat="1" ht="12.75" customHeight="1">
      <c r="A7" s="1148"/>
      <c r="B7" s="1148" t="s">
        <v>690</v>
      </c>
      <c r="C7" s="1147"/>
      <c r="D7" s="1092">
        <v>0</v>
      </c>
      <c r="E7" s="1092">
        <v>0</v>
      </c>
      <c r="F7" s="1091">
        <v>0</v>
      </c>
    </row>
    <row r="8" spans="1:6" s="66" customFormat="1" ht="12.75" customHeight="1">
      <c r="A8" s="1148"/>
      <c r="B8" s="1148" t="s">
        <v>689</v>
      </c>
      <c r="C8" s="1147"/>
      <c r="D8" s="1092">
        <v>0</v>
      </c>
      <c r="E8" s="1092">
        <v>0</v>
      </c>
      <c r="F8" s="1091">
        <v>0</v>
      </c>
    </row>
    <row r="9" spans="1:6" s="66" customFormat="1" ht="12.75" customHeight="1">
      <c r="A9" s="1148"/>
      <c r="B9" s="1148" t="s">
        <v>688</v>
      </c>
      <c r="C9" s="1147"/>
      <c r="D9" s="1092">
        <v>0</v>
      </c>
      <c r="E9" s="1092">
        <v>0</v>
      </c>
      <c r="F9" s="1091">
        <v>0</v>
      </c>
    </row>
    <row r="10" spans="1:6" s="66" customFormat="1" ht="12.75" customHeight="1">
      <c r="A10" s="1148"/>
      <c r="B10" s="1148" t="s">
        <v>687</v>
      </c>
      <c r="C10" s="1147"/>
      <c r="D10" s="1092">
        <v>0</v>
      </c>
      <c r="E10" s="1092">
        <v>0</v>
      </c>
      <c r="F10" s="1091">
        <v>0</v>
      </c>
    </row>
    <row r="11" spans="1:6" s="66" customFormat="1" ht="12.75" customHeight="1">
      <c r="A11" s="1148"/>
      <c r="B11" s="1148" t="s">
        <v>686</v>
      </c>
      <c r="C11" s="1147"/>
      <c r="D11" s="1092">
        <v>0</v>
      </c>
      <c r="E11" s="1092">
        <v>0</v>
      </c>
      <c r="F11" s="1091">
        <v>0</v>
      </c>
    </row>
    <row r="12" spans="1:6" s="66" customFormat="1" ht="12.75" customHeight="1">
      <c r="A12" s="1148"/>
      <c r="B12" s="1148" t="s">
        <v>685</v>
      </c>
      <c r="C12" s="1147"/>
      <c r="D12" s="1092">
        <v>0</v>
      </c>
      <c r="E12" s="1092">
        <v>0</v>
      </c>
      <c r="F12" s="1091">
        <v>0</v>
      </c>
    </row>
    <row r="13" spans="1:6" s="66" customFormat="1" ht="12.75" customHeight="1">
      <c r="A13" s="1148"/>
      <c r="B13" s="1148" t="s">
        <v>684</v>
      </c>
      <c r="C13" s="1147"/>
      <c r="D13" s="1092">
        <v>1</v>
      </c>
      <c r="E13" s="1092">
        <v>18</v>
      </c>
      <c r="F13" s="1091">
        <v>18</v>
      </c>
    </row>
    <row r="14" spans="1:6" s="66" customFormat="1" ht="12.75" customHeight="1">
      <c r="A14" s="1148"/>
      <c r="B14" s="1148" t="s">
        <v>683</v>
      </c>
      <c r="C14" s="1147"/>
      <c r="D14" s="1092">
        <v>0</v>
      </c>
      <c r="E14" s="1092">
        <v>0</v>
      </c>
      <c r="F14" s="1091">
        <v>0</v>
      </c>
    </row>
    <row r="15" spans="1:6" s="66" customFormat="1" ht="12.75" customHeight="1">
      <c r="A15" s="1148"/>
      <c r="B15" s="1148" t="s">
        <v>682</v>
      </c>
      <c r="C15" s="1147"/>
      <c r="D15" s="1092">
        <v>0</v>
      </c>
      <c r="E15" s="1092">
        <v>0</v>
      </c>
      <c r="F15" s="1091">
        <v>0</v>
      </c>
    </row>
    <row r="16" spans="1:6" s="66" customFormat="1" ht="12.75" customHeight="1">
      <c r="A16" s="1148"/>
      <c r="B16" s="1148" t="s">
        <v>681</v>
      </c>
      <c r="C16" s="1147"/>
      <c r="D16" s="1092">
        <v>0</v>
      </c>
      <c r="E16" s="1092">
        <v>0</v>
      </c>
      <c r="F16" s="1091">
        <v>0</v>
      </c>
    </row>
    <row r="17" spans="1:6" s="66" customFormat="1" ht="4.5" customHeight="1">
      <c r="A17" s="1156"/>
      <c r="B17" s="1156"/>
      <c r="C17" s="1155"/>
      <c r="D17" s="1154"/>
      <c r="E17" s="1154"/>
      <c r="F17" s="1153"/>
    </row>
    <row r="18" spans="1:6" s="66" customFormat="1" ht="12.75" customHeight="1">
      <c r="A18" s="1152" t="s">
        <v>767</v>
      </c>
      <c r="B18" s="1152"/>
      <c r="C18" s="1151"/>
      <c r="D18" s="1150">
        <f>SUM(D19:D28)</f>
        <v>8</v>
      </c>
      <c r="E18" s="1150">
        <f>SUM(E19:E28)</f>
        <v>610</v>
      </c>
      <c r="F18" s="1149">
        <f>SUM(F19:F28)</f>
        <v>610</v>
      </c>
    </row>
    <row r="19" spans="1:6" s="66" customFormat="1" ht="12.75" customHeight="1">
      <c r="A19" s="1148"/>
      <c r="B19" s="1148" t="s">
        <v>690</v>
      </c>
      <c r="C19" s="1147"/>
      <c r="D19" s="1092">
        <v>4</v>
      </c>
      <c r="E19" s="1092">
        <v>288</v>
      </c>
      <c r="F19" s="1091">
        <v>288</v>
      </c>
    </row>
    <row r="20" spans="1:6" s="66" customFormat="1" ht="12.75" customHeight="1">
      <c r="A20" s="1148"/>
      <c r="B20" s="1148" t="s">
        <v>689</v>
      </c>
      <c r="C20" s="1147"/>
      <c r="D20" s="1092">
        <v>2</v>
      </c>
      <c r="E20" s="1092">
        <v>220</v>
      </c>
      <c r="F20" s="1091">
        <v>220</v>
      </c>
    </row>
    <row r="21" spans="1:6" s="66" customFormat="1" ht="12.75" customHeight="1">
      <c r="A21" s="1148"/>
      <c r="B21" s="1148" t="s">
        <v>688</v>
      </c>
      <c r="C21" s="1147"/>
      <c r="D21" s="1092">
        <v>0</v>
      </c>
      <c r="E21" s="1092">
        <v>0</v>
      </c>
      <c r="F21" s="1091">
        <v>0</v>
      </c>
    </row>
    <row r="22" spans="1:6" s="66" customFormat="1" ht="12.75" customHeight="1">
      <c r="A22" s="1148"/>
      <c r="B22" s="1148" t="s">
        <v>687</v>
      </c>
      <c r="C22" s="1147"/>
      <c r="D22" s="1092">
        <v>1</v>
      </c>
      <c r="E22" s="1092">
        <v>2</v>
      </c>
      <c r="F22" s="1091">
        <v>2</v>
      </c>
    </row>
    <row r="23" spans="1:6" s="66" customFormat="1" ht="12.75" customHeight="1">
      <c r="A23" s="1148"/>
      <c r="B23" s="1148" t="s">
        <v>686</v>
      </c>
      <c r="C23" s="1147"/>
      <c r="D23" s="1092">
        <v>1</v>
      </c>
      <c r="E23" s="1092">
        <v>100</v>
      </c>
      <c r="F23" s="1091">
        <v>100</v>
      </c>
    </row>
    <row r="24" spans="1:6" s="66" customFormat="1" ht="12.75" customHeight="1">
      <c r="A24" s="1148"/>
      <c r="B24" s="1148" t="s">
        <v>685</v>
      </c>
      <c r="C24" s="1147"/>
      <c r="D24" s="1092">
        <v>0</v>
      </c>
      <c r="E24" s="1092">
        <v>0</v>
      </c>
      <c r="F24" s="1091">
        <v>0</v>
      </c>
    </row>
    <row r="25" spans="1:6" s="66" customFormat="1" ht="12.75" customHeight="1">
      <c r="A25" s="1148"/>
      <c r="B25" s="1148" t="s">
        <v>684</v>
      </c>
      <c r="C25" s="1147"/>
      <c r="D25" s="1092">
        <v>0</v>
      </c>
      <c r="E25" s="1092">
        <v>0</v>
      </c>
      <c r="F25" s="1091">
        <v>0</v>
      </c>
    </row>
    <row r="26" spans="1:6" s="66" customFormat="1" ht="12.75" customHeight="1">
      <c r="A26" s="1148"/>
      <c r="B26" s="1148" t="s">
        <v>683</v>
      </c>
      <c r="C26" s="1147"/>
      <c r="D26" s="1092">
        <v>0</v>
      </c>
      <c r="E26" s="1092">
        <v>0</v>
      </c>
      <c r="F26" s="1091">
        <v>0</v>
      </c>
    </row>
    <row r="27" spans="1:6" s="66" customFormat="1" ht="12.75" customHeight="1">
      <c r="A27" s="1148"/>
      <c r="B27" s="1148" t="s">
        <v>682</v>
      </c>
      <c r="C27" s="1147"/>
      <c r="D27" s="1092">
        <v>0</v>
      </c>
      <c r="E27" s="1092">
        <v>0</v>
      </c>
      <c r="F27" s="1091">
        <v>0</v>
      </c>
    </row>
    <row r="28" spans="1:6" s="66" customFormat="1" ht="12.75" customHeight="1">
      <c r="A28" s="1148"/>
      <c r="B28" s="1148" t="s">
        <v>681</v>
      </c>
      <c r="C28" s="1147"/>
      <c r="D28" s="1092">
        <v>0</v>
      </c>
      <c r="E28" s="1092">
        <v>0</v>
      </c>
      <c r="F28" s="1091">
        <v>0</v>
      </c>
    </row>
    <row r="29" spans="1:6" s="66" customFormat="1" ht="4.5" customHeight="1">
      <c r="A29" s="1146"/>
      <c r="B29" s="1146"/>
      <c r="C29" s="1145"/>
      <c r="D29" s="1144"/>
      <c r="E29" s="1144"/>
      <c r="F29" s="1143"/>
    </row>
    <row r="30" spans="6:7" ht="16.5" customHeight="1">
      <c r="F30" s="406" t="s">
        <v>639</v>
      </c>
      <c r="G30" s="109"/>
    </row>
  </sheetData>
  <sheetProtection/>
  <mergeCells count="5">
    <mergeCell ref="E3:F3"/>
    <mergeCell ref="A6:B6"/>
    <mergeCell ref="A18:B18"/>
    <mergeCell ref="A3:B4"/>
    <mergeCell ref="D3:D4"/>
  </mergeCells>
  <conditionalFormatting sqref="F7:F16 F19:F28">
    <cfRule type="cellIs" priority="1" dxfId="0" operator="lessThan" stopIfTrue="1">
      <formula>E7</formula>
    </cfRule>
  </conditionalFormatting>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6"/>
  <sheetViews>
    <sheetView view="pageBreakPreview" zoomScale="60" zoomScalePageLayoutView="0" workbookViewId="0" topLeftCell="A1">
      <selection activeCell="F20" sqref="F20"/>
    </sheetView>
  </sheetViews>
  <sheetFormatPr defaultColWidth="9.00390625" defaultRowHeight="13.5"/>
  <cols>
    <col min="1" max="1" width="17.625" style="18" customWidth="1"/>
    <col min="2" max="5" width="17.25390625" style="18" customWidth="1"/>
    <col min="6" max="16384" width="9.00390625" style="18" customWidth="1"/>
  </cols>
  <sheetData>
    <row r="1" spans="1:4" ht="18.75" customHeight="1">
      <c r="A1" s="95" t="s">
        <v>776</v>
      </c>
      <c r="B1" s="95"/>
      <c r="C1" s="95"/>
      <c r="D1" s="97"/>
    </row>
    <row r="2" ht="13.5" customHeight="1">
      <c r="E2" s="53" t="s">
        <v>409</v>
      </c>
    </row>
    <row r="3" spans="1:5" ht="13.5" customHeight="1">
      <c r="A3" s="553" t="s">
        <v>717</v>
      </c>
      <c r="B3" s="389" t="s">
        <v>775</v>
      </c>
      <c r="C3" s="389" t="s">
        <v>774</v>
      </c>
      <c r="D3" s="389" t="s">
        <v>773</v>
      </c>
      <c r="E3" s="502" t="s">
        <v>772</v>
      </c>
    </row>
    <row r="4" spans="1:5" ht="13.5" customHeight="1">
      <c r="A4" s="381"/>
      <c r="B4" s="1048"/>
      <c r="C4" s="1048"/>
      <c r="D4" s="1048"/>
      <c r="E4" s="549"/>
    </row>
    <row r="5" spans="1:5" ht="13.5" customHeight="1">
      <c r="A5" s="99" t="s">
        <v>691</v>
      </c>
      <c r="B5" s="1177">
        <v>368</v>
      </c>
      <c r="C5" s="1177">
        <v>344</v>
      </c>
      <c r="D5" s="1177">
        <v>324</v>
      </c>
      <c r="E5" s="1176">
        <v>347</v>
      </c>
    </row>
    <row r="6" spans="1:5" ht="13.5" customHeight="1">
      <c r="A6" s="1043" t="s">
        <v>690</v>
      </c>
      <c r="B6" s="1175">
        <v>42</v>
      </c>
      <c r="C6" s="1175">
        <v>36</v>
      </c>
      <c r="D6" s="1174">
        <v>36</v>
      </c>
      <c r="E6" s="1174">
        <v>40</v>
      </c>
    </row>
    <row r="7" spans="1:5" ht="13.5" customHeight="1">
      <c r="A7" s="1039" t="s">
        <v>689</v>
      </c>
      <c r="B7" s="1173">
        <v>47</v>
      </c>
      <c r="C7" s="1173">
        <v>46</v>
      </c>
      <c r="D7" s="1172">
        <v>42</v>
      </c>
      <c r="E7" s="1172">
        <v>42</v>
      </c>
    </row>
    <row r="8" spans="1:5" ht="13.5" customHeight="1">
      <c r="A8" s="1039" t="s">
        <v>688</v>
      </c>
      <c r="B8" s="1173">
        <v>46</v>
      </c>
      <c r="C8" s="1173">
        <v>46</v>
      </c>
      <c r="D8" s="1172">
        <v>42</v>
      </c>
      <c r="E8" s="1172">
        <v>46</v>
      </c>
    </row>
    <row r="9" spans="1:5" ht="13.5" customHeight="1">
      <c r="A9" s="1039" t="s">
        <v>687</v>
      </c>
      <c r="B9" s="1173">
        <v>47</v>
      </c>
      <c r="C9" s="1173">
        <v>42</v>
      </c>
      <c r="D9" s="1172">
        <v>36</v>
      </c>
      <c r="E9" s="1172">
        <v>40</v>
      </c>
    </row>
    <row r="10" spans="1:5" ht="13.5" customHeight="1">
      <c r="A10" s="1039" t="s">
        <v>686</v>
      </c>
      <c r="B10" s="1173">
        <v>24</v>
      </c>
      <c r="C10" s="1173">
        <v>24</v>
      </c>
      <c r="D10" s="1172">
        <v>24</v>
      </c>
      <c r="E10" s="1172">
        <v>24</v>
      </c>
    </row>
    <row r="11" spans="1:5" ht="13.5" customHeight="1">
      <c r="A11" s="1039" t="s">
        <v>685</v>
      </c>
      <c r="B11" s="1173">
        <v>48</v>
      </c>
      <c r="C11" s="1173">
        <v>42</v>
      </c>
      <c r="D11" s="1172">
        <v>36</v>
      </c>
      <c r="E11" s="1172">
        <v>41</v>
      </c>
    </row>
    <row r="12" spans="1:5" ht="13.5" customHeight="1">
      <c r="A12" s="1039" t="s">
        <v>684</v>
      </c>
      <c r="B12" s="1173">
        <v>24</v>
      </c>
      <c r="C12" s="1173">
        <v>24</v>
      </c>
      <c r="D12" s="1172">
        <v>24</v>
      </c>
      <c r="E12" s="1172">
        <v>24</v>
      </c>
    </row>
    <row r="13" spans="1:5" ht="13.5" customHeight="1">
      <c r="A13" s="1039" t="s">
        <v>683</v>
      </c>
      <c r="B13" s="1173">
        <v>24</v>
      </c>
      <c r="C13" s="1173">
        <v>24</v>
      </c>
      <c r="D13" s="1172">
        <v>24</v>
      </c>
      <c r="E13" s="1172">
        <v>24</v>
      </c>
    </row>
    <row r="14" spans="1:5" ht="13.5" customHeight="1">
      <c r="A14" s="1039" t="s">
        <v>682</v>
      </c>
      <c r="B14" s="1173">
        <v>42</v>
      </c>
      <c r="C14" s="1173">
        <v>36</v>
      </c>
      <c r="D14" s="1172">
        <v>36</v>
      </c>
      <c r="E14" s="1172">
        <v>42</v>
      </c>
    </row>
    <row r="15" spans="1:5" ht="13.5" customHeight="1">
      <c r="A15" s="484" t="s">
        <v>681</v>
      </c>
      <c r="B15" s="1171">
        <v>24</v>
      </c>
      <c r="C15" s="1171">
        <v>24</v>
      </c>
      <c r="D15" s="1170">
        <v>24</v>
      </c>
      <c r="E15" s="1170">
        <v>24</v>
      </c>
    </row>
    <row r="16" spans="4:5" ht="16.5" customHeight="1">
      <c r="D16" s="1076" t="s">
        <v>639</v>
      </c>
      <c r="E16" s="1076"/>
    </row>
  </sheetData>
  <sheetProtection/>
  <mergeCells count="6">
    <mergeCell ref="E3:E4"/>
    <mergeCell ref="D16:E16"/>
    <mergeCell ref="A3:A4"/>
    <mergeCell ref="B3:B4"/>
    <mergeCell ref="C3:C4"/>
    <mergeCell ref="D3:D4"/>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zoomScalePageLayoutView="0" workbookViewId="0" topLeftCell="A1">
      <selection activeCell="F20" sqref="F20"/>
    </sheetView>
  </sheetViews>
  <sheetFormatPr defaultColWidth="9.00390625" defaultRowHeight="13.5"/>
  <cols>
    <col min="1" max="1" width="8.125" style="18" customWidth="1"/>
    <col min="2" max="3" width="6.25390625" style="18" customWidth="1"/>
    <col min="4" max="5" width="6.125" style="18" customWidth="1"/>
    <col min="6" max="7" width="5.625" style="18" customWidth="1"/>
    <col min="8" max="8" width="5.375" style="18" customWidth="1"/>
    <col min="9" max="10" width="5.875" style="18" customWidth="1"/>
    <col min="11" max="11" width="5.50390625" style="18" customWidth="1"/>
    <col min="12" max="13" width="5.625" style="18" customWidth="1"/>
    <col min="14" max="14" width="6.125" style="18" customWidth="1"/>
    <col min="15" max="18" width="5.625" style="18" customWidth="1"/>
    <col min="19" max="16384" width="9.00390625" style="18" customWidth="1"/>
  </cols>
  <sheetData>
    <row r="1" spans="1:4" ht="18.75" customHeight="1">
      <c r="A1" s="1195" t="s">
        <v>795</v>
      </c>
      <c r="B1" s="95"/>
      <c r="C1" s="95"/>
      <c r="D1" s="97"/>
    </row>
    <row r="2" spans="1:4" ht="18.75" customHeight="1">
      <c r="A2" s="1194" t="s">
        <v>794</v>
      </c>
      <c r="B2" s="1194"/>
      <c r="C2" s="1193"/>
      <c r="D2" s="97"/>
    </row>
    <row r="3" ht="13.5" customHeight="1">
      <c r="R3" s="53" t="s">
        <v>793</v>
      </c>
    </row>
    <row r="4" spans="1:18" ht="18" customHeight="1">
      <c r="A4" s="503" t="s">
        <v>792</v>
      </c>
      <c r="B4" s="550" t="s">
        <v>791</v>
      </c>
      <c r="C4" s="550"/>
      <c r="D4" s="389" t="s">
        <v>790</v>
      </c>
      <c r="E4" s="1192"/>
      <c r="F4" s="1192"/>
      <c r="G4" s="1192"/>
      <c r="H4" s="389" t="s">
        <v>789</v>
      </c>
      <c r="I4" s="1192"/>
      <c r="J4" s="1192"/>
      <c r="K4" s="1192"/>
      <c r="L4" s="1192"/>
      <c r="M4" s="1192"/>
      <c r="N4" s="502" t="s">
        <v>788</v>
      </c>
      <c r="O4" s="501"/>
      <c r="P4" s="553"/>
      <c r="Q4" s="1191" t="s">
        <v>787</v>
      </c>
      <c r="R4" s="1190"/>
    </row>
    <row r="5" spans="1:18" ht="18" customHeight="1">
      <c r="A5" s="1189"/>
      <c r="B5" s="1049"/>
      <c r="C5" s="1049"/>
      <c r="D5" s="1049" t="s">
        <v>786</v>
      </c>
      <c r="E5" s="1049"/>
      <c r="F5" s="1049" t="s">
        <v>785</v>
      </c>
      <c r="G5" s="1049"/>
      <c r="H5" s="1049" t="s">
        <v>784</v>
      </c>
      <c r="I5" s="1049"/>
      <c r="J5" s="1049" t="s">
        <v>783</v>
      </c>
      <c r="K5" s="1049"/>
      <c r="L5" s="1049" t="s">
        <v>782</v>
      </c>
      <c r="M5" s="1049"/>
      <c r="N5" s="451" t="s">
        <v>781</v>
      </c>
      <c r="O5" s="451" t="s">
        <v>780</v>
      </c>
      <c r="P5" s="451" t="s">
        <v>779</v>
      </c>
      <c r="Q5" s="333"/>
      <c r="R5" s="1187" t="s">
        <v>778</v>
      </c>
    </row>
    <row r="6" spans="1:18" ht="18" customHeight="1">
      <c r="A6" s="1189"/>
      <c r="B6" s="22" t="s">
        <v>730</v>
      </c>
      <c r="C6" s="22" t="s">
        <v>777</v>
      </c>
      <c r="D6" s="22" t="s">
        <v>730</v>
      </c>
      <c r="E6" s="22" t="s">
        <v>777</v>
      </c>
      <c r="F6" s="22" t="s">
        <v>730</v>
      </c>
      <c r="G6" s="22" t="s">
        <v>777</v>
      </c>
      <c r="H6" s="22" t="s">
        <v>730</v>
      </c>
      <c r="I6" s="22" t="s">
        <v>777</v>
      </c>
      <c r="J6" s="22" t="s">
        <v>730</v>
      </c>
      <c r="K6" s="22" t="s">
        <v>777</v>
      </c>
      <c r="L6" s="22" t="s">
        <v>730</v>
      </c>
      <c r="M6" s="22" t="s">
        <v>777</v>
      </c>
      <c r="N6" s="1188"/>
      <c r="O6" s="1188"/>
      <c r="P6" s="1188"/>
      <c r="Q6" s="333"/>
      <c r="R6" s="1187"/>
    </row>
    <row r="7" spans="1:18" ht="18" customHeight="1">
      <c r="A7" s="99" t="s">
        <v>708</v>
      </c>
      <c r="B7" s="1186">
        <v>28673</v>
      </c>
      <c r="C7" s="1186">
        <v>29643</v>
      </c>
      <c r="D7" s="1186">
        <v>23387</v>
      </c>
      <c r="E7" s="1186">
        <v>23933</v>
      </c>
      <c r="F7" s="1186">
        <v>2798</v>
      </c>
      <c r="G7" s="1186">
        <v>3123</v>
      </c>
      <c r="H7" s="1186">
        <v>1422</v>
      </c>
      <c r="I7" s="1186">
        <v>1478</v>
      </c>
      <c r="J7" s="1186">
        <v>1051</v>
      </c>
      <c r="K7" s="1186">
        <v>1094</v>
      </c>
      <c r="L7" s="1186">
        <v>15</v>
      </c>
      <c r="M7" s="1186">
        <v>15</v>
      </c>
      <c r="N7" s="1186">
        <v>14571</v>
      </c>
      <c r="O7" s="1186">
        <v>4359</v>
      </c>
      <c r="P7" s="1186">
        <v>9740</v>
      </c>
      <c r="Q7" s="1186">
        <v>1466</v>
      </c>
      <c r="R7" s="1185">
        <v>805</v>
      </c>
    </row>
    <row r="8" spans="1:19" ht="18" customHeight="1">
      <c r="A8" s="1043" t="s">
        <v>707</v>
      </c>
      <c r="B8" s="1184">
        <v>3264</v>
      </c>
      <c r="C8" s="1184">
        <v>3417</v>
      </c>
      <c r="D8" s="1184">
        <v>2648</v>
      </c>
      <c r="E8" s="1184">
        <v>2701</v>
      </c>
      <c r="F8" s="1184">
        <v>355</v>
      </c>
      <c r="G8" s="1184">
        <v>441</v>
      </c>
      <c r="H8" s="1184">
        <v>153</v>
      </c>
      <c r="I8" s="1184">
        <v>160</v>
      </c>
      <c r="J8" s="1184">
        <v>108</v>
      </c>
      <c r="K8" s="1184">
        <v>115</v>
      </c>
      <c r="L8" s="1184">
        <v>0</v>
      </c>
      <c r="M8" s="1184">
        <v>0</v>
      </c>
      <c r="N8" s="1184">
        <v>1477</v>
      </c>
      <c r="O8" s="1184">
        <v>674</v>
      </c>
      <c r="P8" s="1184">
        <v>1297</v>
      </c>
      <c r="Q8" s="1184">
        <v>173</v>
      </c>
      <c r="R8" s="1183">
        <v>104</v>
      </c>
      <c r="S8" s="478"/>
    </row>
    <row r="9" spans="1:19" ht="18" customHeight="1">
      <c r="A9" s="1039" t="s">
        <v>689</v>
      </c>
      <c r="B9" s="1181">
        <v>3812</v>
      </c>
      <c r="C9" s="1181">
        <v>4013</v>
      </c>
      <c r="D9" s="1181">
        <v>3160</v>
      </c>
      <c r="E9" s="1181">
        <v>3309</v>
      </c>
      <c r="F9" s="1181">
        <v>494</v>
      </c>
      <c r="G9" s="1181">
        <v>543</v>
      </c>
      <c r="H9" s="1181">
        <v>105</v>
      </c>
      <c r="I9" s="1181">
        <v>107</v>
      </c>
      <c r="J9" s="1181">
        <v>43</v>
      </c>
      <c r="K9" s="1181">
        <v>44</v>
      </c>
      <c r="L9" s="1181">
        <v>10</v>
      </c>
      <c r="M9" s="1181">
        <v>10</v>
      </c>
      <c r="N9" s="1181">
        <v>2112</v>
      </c>
      <c r="O9" s="1181">
        <v>451</v>
      </c>
      <c r="P9" s="1181">
        <v>1398</v>
      </c>
      <c r="Q9" s="1181">
        <v>105</v>
      </c>
      <c r="R9" s="1180">
        <v>59</v>
      </c>
      <c r="S9" s="478"/>
    </row>
    <row r="10" spans="1:19" ht="18" customHeight="1">
      <c r="A10" s="1039" t="s">
        <v>688</v>
      </c>
      <c r="B10" s="1181">
        <v>4221</v>
      </c>
      <c r="C10" s="1181">
        <v>4370</v>
      </c>
      <c r="D10" s="1181">
        <v>3241</v>
      </c>
      <c r="E10" s="1181">
        <v>3303</v>
      </c>
      <c r="F10" s="1181">
        <v>564</v>
      </c>
      <c r="G10" s="1181">
        <v>636</v>
      </c>
      <c r="H10" s="1181">
        <v>223</v>
      </c>
      <c r="I10" s="1181">
        <v>234</v>
      </c>
      <c r="J10" s="1181">
        <v>192</v>
      </c>
      <c r="K10" s="1181">
        <v>196</v>
      </c>
      <c r="L10" s="1181">
        <v>1</v>
      </c>
      <c r="M10" s="1181">
        <v>1</v>
      </c>
      <c r="N10" s="1181">
        <v>2220</v>
      </c>
      <c r="O10" s="1181">
        <v>426</v>
      </c>
      <c r="P10" s="1181">
        <v>1827</v>
      </c>
      <c r="Q10" s="1181">
        <v>195</v>
      </c>
      <c r="R10" s="1180">
        <v>107</v>
      </c>
      <c r="S10" s="478"/>
    </row>
    <row r="11" spans="1:19" ht="18" customHeight="1">
      <c r="A11" s="1039" t="s">
        <v>706</v>
      </c>
      <c r="B11" s="1181">
        <v>3780</v>
      </c>
      <c r="C11" s="1181">
        <v>3892</v>
      </c>
      <c r="D11" s="1181">
        <v>2985</v>
      </c>
      <c r="E11" s="1181">
        <v>3037</v>
      </c>
      <c r="F11" s="1181">
        <v>396</v>
      </c>
      <c r="G11" s="1181">
        <v>437</v>
      </c>
      <c r="H11" s="1181">
        <v>223</v>
      </c>
      <c r="I11" s="1181">
        <v>233</v>
      </c>
      <c r="J11" s="1182">
        <v>176</v>
      </c>
      <c r="K11" s="1182">
        <v>185</v>
      </c>
      <c r="L11" s="1182">
        <v>0</v>
      </c>
      <c r="M11" s="1182">
        <v>0</v>
      </c>
      <c r="N11" s="1182">
        <v>2231</v>
      </c>
      <c r="O11" s="1182">
        <v>571</v>
      </c>
      <c r="P11" s="1182">
        <v>1313</v>
      </c>
      <c r="Q11" s="1181">
        <v>207</v>
      </c>
      <c r="R11" s="1180">
        <v>125</v>
      </c>
      <c r="S11" s="478"/>
    </row>
    <row r="12" spans="1:19" ht="18" customHeight="1">
      <c r="A12" s="1039" t="s">
        <v>705</v>
      </c>
      <c r="B12" s="1181">
        <v>1510</v>
      </c>
      <c r="C12" s="1181">
        <v>1546</v>
      </c>
      <c r="D12" s="1181">
        <v>1140</v>
      </c>
      <c r="E12" s="1181">
        <v>1160</v>
      </c>
      <c r="F12" s="1181">
        <v>157</v>
      </c>
      <c r="G12" s="1181">
        <v>168</v>
      </c>
      <c r="H12" s="1181">
        <v>166</v>
      </c>
      <c r="I12" s="1181">
        <v>169</v>
      </c>
      <c r="J12" s="1181">
        <v>47</v>
      </c>
      <c r="K12" s="1181">
        <v>49</v>
      </c>
      <c r="L12" s="1181">
        <v>0</v>
      </c>
      <c r="M12" s="1181">
        <v>0</v>
      </c>
      <c r="N12" s="1181">
        <v>782</v>
      </c>
      <c r="O12" s="1181">
        <v>274</v>
      </c>
      <c r="P12" s="1181">
        <v>471</v>
      </c>
      <c r="Q12" s="1181">
        <v>180</v>
      </c>
      <c r="R12" s="1180">
        <v>104</v>
      </c>
      <c r="S12" s="478"/>
    </row>
    <row r="13" spans="1:19" ht="18" customHeight="1">
      <c r="A13" s="1039" t="s">
        <v>704</v>
      </c>
      <c r="B13" s="1181">
        <v>3587</v>
      </c>
      <c r="C13" s="1181">
        <v>3716</v>
      </c>
      <c r="D13" s="1181">
        <v>2934</v>
      </c>
      <c r="E13" s="1181">
        <v>3022</v>
      </c>
      <c r="F13" s="1181">
        <v>268</v>
      </c>
      <c r="G13" s="1181">
        <v>284</v>
      </c>
      <c r="H13" s="1181">
        <v>237</v>
      </c>
      <c r="I13" s="1181">
        <v>250</v>
      </c>
      <c r="J13" s="1181">
        <v>144</v>
      </c>
      <c r="K13" s="1181">
        <v>156</v>
      </c>
      <c r="L13" s="1181">
        <v>4</v>
      </c>
      <c r="M13" s="1181">
        <v>4</v>
      </c>
      <c r="N13" s="1181">
        <v>2029</v>
      </c>
      <c r="O13" s="1181">
        <v>790</v>
      </c>
      <c r="P13" s="1181">
        <v>1080</v>
      </c>
      <c r="Q13" s="1181">
        <v>254</v>
      </c>
      <c r="R13" s="1180">
        <v>133</v>
      </c>
      <c r="S13" s="478"/>
    </row>
    <row r="14" spans="1:19" ht="18" customHeight="1">
      <c r="A14" s="1039" t="s">
        <v>703</v>
      </c>
      <c r="B14" s="1181">
        <v>1593</v>
      </c>
      <c r="C14" s="1181">
        <v>1630</v>
      </c>
      <c r="D14" s="1181">
        <v>1340</v>
      </c>
      <c r="E14" s="1181">
        <v>1363</v>
      </c>
      <c r="F14" s="1181">
        <v>120</v>
      </c>
      <c r="G14" s="1181">
        <v>133</v>
      </c>
      <c r="H14" s="1181">
        <v>84</v>
      </c>
      <c r="I14" s="1181">
        <v>85</v>
      </c>
      <c r="J14" s="1181">
        <v>49</v>
      </c>
      <c r="K14" s="1181">
        <v>49</v>
      </c>
      <c r="L14" s="1181">
        <v>0</v>
      </c>
      <c r="M14" s="1181">
        <v>0</v>
      </c>
      <c r="N14" s="1181">
        <v>681</v>
      </c>
      <c r="O14" s="1181">
        <v>204</v>
      </c>
      <c r="P14" s="1181">
        <v>370</v>
      </c>
      <c r="Q14" s="1181">
        <v>89</v>
      </c>
      <c r="R14" s="1180">
        <v>53</v>
      </c>
      <c r="S14" s="478"/>
    </row>
    <row r="15" spans="1:19" ht="18" customHeight="1">
      <c r="A15" s="1039" t="s">
        <v>683</v>
      </c>
      <c r="B15" s="1181">
        <v>1657</v>
      </c>
      <c r="C15" s="1181">
        <v>1696</v>
      </c>
      <c r="D15" s="1181">
        <v>1437</v>
      </c>
      <c r="E15" s="1181">
        <v>1472</v>
      </c>
      <c r="F15" s="1181">
        <v>93</v>
      </c>
      <c r="G15" s="1181">
        <v>96</v>
      </c>
      <c r="H15" s="1181">
        <v>48</v>
      </c>
      <c r="I15" s="1181">
        <v>48</v>
      </c>
      <c r="J15" s="1181">
        <v>79</v>
      </c>
      <c r="K15" s="1181">
        <v>80</v>
      </c>
      <c r="L15" s="1181">
        <v>0</v>
      </c>
      <c r="M15" s="1181">
        <v>0</v>
      </c>
      <c r="N15" s="1181">
        <v>708</v>
      </c>
      <c r="O15" s="1181">
        <v>379</v>
      </c>
      <c r="P15" s="1181">
        <v>523</v>
      </c>
      <c r="Q15" s="1181">
        <v>51</v>
      </c>
      <c r="R15" s="1180">
        <v>22</v>
      </c>
      <c r="S15" s="478"/>
    </row>
    <row r="16" spans="1:19" ht="18" customHeight="1">
      <c r="A16" s="1039" t="s">
        <v>682</v>
      </c>
      <c r="B16" s="1181">
        <v>3283</v>
      </c>
      <c r="C16" s="1181">
        <v>3379</v>
      </c>
      <c r="D16" s="1181">
        <v>2752</v>
      </c>
      <c r="E16" s="1181">
        <v>2801</v>
      </c>
      <c r="F16" s="1181">
        <v>245</v>
      </c>
      <c r="G16" s="1181">
        <v>277</v>
      </c>
      <c r="H16" s="1181">
        <v>139</v>
      </c>
      <c r="I16" s="1181">
        <v>147</v>
      </c>
      <c r="J16" s="1181">
        <v>147</v>
      </c>
      <c r="K16" s="1181">
        <v>154</v>
      </c>
      <c r="L16" s="1181">
        <v>0</v>
      </c>
      <c r="M16" s="1181">
        <v>0</v>
      </c>
      <c r="N16" s="1181">
        <v>1553</v>
      </c>
      <c r="O16" s="1181">
        <v>384</v>
      </c>
      <c r="P16" s="1181">
        <v>966</v>
      </c>
      <c r="Q16" s="1181">
        <v>163</v>
      </c>
      <c r="R16" s="1180">
        <v>73</v>
      </c>
      <c r="S16" s="478"/>
    </row>
    <row r="17" spans="1:19" ht="18" customHeight="1">
      <c r="A17" s="484" t="s">
        <v>702</v>
      </c>
      <c r="B17" s="1179">
        <v>1966</v>
      </c>
      <c r="C17" s="1179">
        <v>1984</v>
      </c>
      <c r="D17" s="1179">
        <v>1750</v>
      </c>
      <c r="E17" s="1179">
        <v>1765</v>
      </c>
      <c r="F17" s="1179">
        <v>106</v>
      </c>
      <c r="G17" s="1179">
        <v>108</v>
      </c>
      <c r="H17" s="1179">
        <v>44</v>
      </c>
      <c r="I17" s="1179">
        <v>45</v>
      </c>
      <c r="J17" s="1179">
        <v>66</v>
      </c>
      <c r="K17" s="1179">
        <v>66</v>
      </c>
      <c r="L17" s="1179">
        <v>0</v>
      </c>
      <c r="M17" s="1179">
        <v>0</v>
      </c>
      <c r="N17" s="1179">
        <v>778</v>
      </c>
      <c r="O17" s="1179">
        <v>206</v>
      </c>
      <c r="P17" s="1179">
        <v>495</v>
      </c>
      <c r="Q17" s="1179">
        <v>49</v>
      </c>
      <c r="R17" s="1178">
        <v>25</v>
      </c>
      <c r="S17" s="478"/>
    </row>
    <row r="18" ht="7.5" customHeight="1"/>
    <row r="19" ht="13.5">
      <c r="R19" s="406" t="s">
        <v>639</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5905511811023623" right="0.5905511811023623" top="3.7401574803149606" bottom="0.7874015748031497" header="0.4724409448818898" footer="0.4724409448818898"/>
  <pageSetup fitToHeight="1" fitToWidth="1" horizontalDpi="600" verticalDpi="600" orientation="portrait" paperSize="9" scale="86" r:id="rId1"/>
</worksheet>
</file>

<file path=xl/worksheets/sheet33.xml><?xml version="1.0" encoding="utf-8"?>
<worksheet xmlns="http://schemas.openxmlformats.org/spreadsheetml/2006/main" xmlns:r="http://schemas.openxmlformats.org/officeDocument/2006/relationships">
  <dimension ref="A1:P17"/>
  <sheetViews>
    <sheetView view="pageBreakPreview" zoomScale="60" zoomScalePageLayoutView="0" workbookViewId="0" topLeftCell="A1">
      <selection activeCell="F20" sqref="F20"/>
    </sheetView>
  </sheetViews>
  <sheetFormatPr defaultColWidth="9.00390625" defaultRowHeight="13.5"/>
  <cols>
    <col min="1" max="1" width="8.125" style="18" customWidth="1"/>
    <col min="2" max="3" width="6.00390625" style="18" customWidth="1"/>
    <col min="4" max="5" width="6.125" style="18" customWidth="1"/>
    <col min="6" max="7" width="5.625" style="18" customWidth="1"/>
    <col min="8" max="8" width="5.50390625" style="18" customWidth="1"/>
    <col min="9" max="10" width="6.00390625" style="18" customWidth="1"/>
    <col min="11" max="15" width="5.625" style="18" customWidth="1"/>
    <col min="16" max="17" width="8.625" style="18" customWidth="1"/>
    <col min="18" max="16384" width="9.00390625" style="18" customWidth="1"/>
  </cols>
  <sheetData>
    <row r="1" spans="1:3" ht="18.75" customHeight="1">
      <c r="A1" s="1205" t="s">
        <v>806</v>
      </c>
      <c r="B1" s="1205"/>
      <c r="C1" s="1204"/>
    </row>
    <row r="2" ht="13.5" customHeight="1">
      <c r="O2" s="53" t="s">
        <v>793</v>
      </c>
    </row>
    <row r="3" spans="1:15" ht="18" customHeight="1">
      <c r="A3" s="503" t="s">
        <v>792</v>
      </c>
      <c r="B3" s="389" t="s">
        <v>805</v>
      </c>
      <c r="C3" s="1192"/>
      <c r="D3" s="1192"/>
      <c r="E3" s="1192"/>
      <c r="F3" s="1192"/>
      <c r="G3" s="1192"/>
      <c r="H3" s="1192"/>
      <c r="I3" s="389" t="s">
        <v>804</v>
      </c>
      <c r="J3" s="1192"/>
      <c r="K3" s="1192"/>
      <c r="L3" s="1192"/>
      <c r="M3" s="1192"/>
      <c r="N3" s="1192"/>
      <c r="O3" s="1203"/>
    </row>
    <row r="4" spans="1:15" ht="18" customHeight="1">
      <c r="A4" s="1189"/>
      <c r="B4" s="383" t="s">
        <v>803</v>
      </c>
      <c r="C4" s="1048" t="s">
        <v>802</v>
      </c>
      <c r="D4" s="1202"/>
      <c r="E4" s="1202"/>
      <c r="F4" s="1048" t="s">
        <v>789</v>
      </c>
      <c r="G4" s="1202"/>
      <c r="H4" s="1202"/>
      <c r="I4" s="335" t="s">
        <v>803</v>
      </c>
      <c r="J4" s="1048" t="s">
        <v>802</v>
      </c>
      <c r="K4" s="1202"/>
      <c r="L4" s="1202"/>
      <c r="M4" s="1048" t="s">
        <v>789</v>
      </c>
      <c r="N4" s="1202"/>
      <c r="O4" s="1201"/>
    </row>
    <row r="5" spans="1:15" ht="18" customHeight="1">
      <c r="A5" s="1189"/>
      <c r="B5" s="1200"/>
      <c r="C5" s="22" t="s">
        <v>801</v>
      </c>
      <c r="D5" s="22" t="s">
        <v>800</v>
      </c>
      <c r="E5" s="22" t="s">
        <v>799</v>
      </c>
      <c r="F5" s="22" t="s">
        <v>798</v>
      </c>
      <c r="G5" s="22" t="s">
        <v>797</v>
      </c>
      <c r="H5" s="22" t="s">
        <v>796</v>
      </c>
      <c r="I5" s="1199"/>
      <c r="J5" s="22" t="s">
        <v>801</v>
      </c>
      <c r="K5" s="22" t="s">
        <v>800</v>
      </c>
      <c r="L5" s="22" t="s">
        <v>799</v>
      </c>
      <c r="M5" s="22" t="s">
        <v>798</v>
      </c>
      <c r="N5" s="22" t="s">
        <v>797</v>
      </c>
      <c r="O5" s="23" t="s">
        <v>796</v>
      </c>
    </row>
    <row r="6" spans="1:16" ht="18" customHeight="1">
      <c r="A6" s="99" t="s">
        <v>708</v>
      </c>
      <c r="B6" s="1198">
        <v>15683</v>
      </c>
      <c r="C6" s="1186">
        <v>6507</v>
      </c>
      <c r="D6" s="1186">
        <v>6142</v>
      </c>
      <c r="E6" s="1186">
        <v>2069</v>
      </c>
      <c r="F6" s="1186">
        <v>501</v>
      </c>
      <c r="G6" s="1186">
        <v>457</v>
      </c>
      <c r="H6" s="1186">
        <v>7</v>
      </c>
      <c r="I6" s="1198">
        <v>14012</v>
      </c>
      <c r="J6" s="1186">
        <v>6843</v>
      </c>
      <c r="K6" s="1186">
        <v>4489</v>
      </c>
      <c r="L6" s="1186">
        <v>1271</v>
      </c>
      <c r="M6" s="1186">
        <v>908</v>
      </c>
      <c r="N6" s="1186">
        <v>497</v>
      </c>
      <c r="O6" s="1185">
        <v>4</v>
      </c>
      <c r="P6" s="478"/>
    </row>
    <row r="7" spans="1:16" ht="18" customHeight="1">
      <c r="A7" s="1043" t="s">
        <v>707</v>
      </c>
      <c r="B7" s="1184">
        <v>1776</v>
      </c>
      <c r="C7" s="1184">
        <v>661</v>
      </c>
      <c r="D7" s="1184">
        <v>709</v>
      </c>
      <c r="E7" s="1184">
        <v>317</v>
      </c>
      <c r="F7" s="1184">
        <v>36</v>
      </c>
      <c r="G7" s="1184">
        <v>53</v>
      </c>
      <c r="H7" s="1184">
        <v>0</v>
      </c>
      <c r="I7" s="1184">
        <v>1445</v>
      </c>
      <c r="J7" s="1184">
        <v>688</v>
      </c>
      <c r="K7" s="1184">
        <v>593</v>
      </c>
      <c r="L7" s="1184">
        <v>56</v>
      </c>
      <c r="M7" s="1184">
        <v>66</v>
      </c>
      <c r="N7" s="1184">
        <v>42</v>
      </c>
      <c r="O7" s="1197">
        <v>0</v>
      </c>
      <c r="P7" s="478"/>
    </row>
    <row r="8" spans="1:16" ht="18" customHeight="1">
      <c r="A8" s="1039" t="s">
        <v>689</v>
      </c>
      <c r="B8" s="1181">
        <v>2159</v>
      </c>
      <c r="C8" s="1181">
        <v>961</v>
      </c>
      <c r="D8" s="1181">
        <v>868</v>
      </c>
      <c r="E8" s="1181">
        <v>273</v>
      </c>
      <c r="F8" s="1181">
        <v>36</v>
      </c>
      <c r="G8" s="1182">
        <v>19</v>
      </c>
      <c r="H8" s="1182">
        <v>2</v>
      </c>
      <c r="I8" s="1181">
        <v>2036</v>
      </c>
      <c r="J8" s="1181">
        <v>1064</v>
      </c>
      <c r="K8" s="1181">
        <v>643</v>
      </c>
      <c r="L8" s="1181">
        <v>225</v>
      </c>
      <c r="M8" s="1181">
        <v>84</v>
      </c>
      <c r="N8" s="1181">
        <v>20</v>
      </c>
      <c r="O8" s="1196">
        <v>0</v>
      </c>
      <c r="P8" s="478"/>
    </row>
    <row r="9" spans="1:16" ht="18" customHeight="1">
      <c r="A9" s="1039" t="s">
        <v>688</v>
      </c>
      <c r="B9" s="1181">
        <v>2303</v>
      </c>
      <c r="C9" s="1181">
        <v>959</v>
      </c>
      <c r="D9" s="1181">
        <v>644</v>
      </c>
      <c r="E9" s="1181">
        <v>528</v>
      </c>
      <c r="F9" s="1181">
        <v>79</v>
      </c>
      <c r="G9" s="1182">
        <v>93</v>
      </c>
      <c r="H9" s="1182">
        <v>0</v>
      </c>
      <c r="I9" s="1181">
        <v>1947</v>
      </c>
      <c r="J9" s="1181">
        <v>1009</v>
      </c>
      <c r="K9" s="1181">
        <v>383</v>
      </c>
      <c r="L9" s="1181">
        <v>361</v>
      </c>
      <c r="M9" s="1181">
        <v>118</v>
      </c>
      <c r="N9" s="1181">
        <v>76</v>
      </c>
      <c r="O9" s="1180">
        <v>0</v>
      </c>
      <c r="P9" s="478"/>
    </row>
    <row r="10" spans="1:16" ht="18" customHeight="1">
      <c r="A10" s="1039" t="s">
        <v>706</v>
      </c>
      <c r="B10" s="1181">
        <v>1962</v>
      </c>
      <c r="C10" s="1181">
        <v>680</v>
      </c>
      <c r="D10" s="1181">
        <v>1000</v>
      </c>
      <c r="E10" s="1181">
        <v>137</v>
      </c>
      <c r="F10" s="1181">
        <v>80</v>
      </c>
      <c r="G10" s="1181">
        <v>64</v>
      </c>
      <c r="H10" s="1181">
        <v>1</v>
      </c>
      <c r="I10" s="1181">
        <v>1601</v>
      </c>
      <c r="J10" s="1181">
        <v>726</v>
      </c>
      <c r="K10" s="1181">
        <v>626</v>
      </c>
      <c r="L10" s="1181">
        <v>89</v>
      </c>
      <c r="M10" s="1181">
        <v>94</v>
      </c>
      <c r="N10" s="1181">
        <v>66</v>
      </c>
      <c r="O10" s="1180">
        <v>0</v>
      </c>
      <c r="P10" s="478"/>
    </row>
    <row r="11" spans="1:16" ht="18" customHeight="1">
      <c r="A11" s="1039" t="s">
        <v>705</v>
      </c>
      <c r="B11" s="1181">
        <v>965</v>
      </c>
      <c r="C11" s="1181">
        <v>391</v>
      </c>
      <c r="D11" s="1181">
        <v>444</v>
      </c>
      <c r="E11" s="1181">
        <v>67</v>
      </c>
      <c r="F11" s="1181">
        <v>41</v>
      </c>
      <c r="G11" s="1181">
        <v>22</v>
      </c>
      <c r="H11" s="1181">
        <v>0</v>
      </c>
      <c r="I11" s="1181">
        <v>880</v>
      </c>
      <c r="J11" s="1181">
        <v>426</v>
      </c>
      <c r="K11" s="1181">
        <v>251</v>
      </c>
      <c r="L11" s="1181">
        <v>70</v>
      </c>
      <c r="M11" s="1181">
        <v>104</v>
      </c>
      <c r="N11" s="1181">
        <v>29</v>
      </c>
      <c r="O11" s="1180">
        <v>0</v>
      </c>
      <c r="P11" s="478"/>
    </row>
    <row r="12" spans="1:16" ht="18" customHeight="1">
      <c r="A12" s="1039" t="s">
        <v>704</v>
      </c>
      <c r="B12" s="1181">
        <v>1797</v>
      </c>
      <c r="C12" s="1181">
        <v>683</v>
      </c>
      <c r="D12" s="1181">
        <v>812</v>
      </c>
      <c r="E12" s="1181">
        <v>169</v>
      </c>
      <c r="F12" s="1181">
        <v>72</v>
      </c>
      <c r="G12" s="1181">
        <v>61</v>
      </c>
      <c r="H12" s="1181">
        <v>0</v>
      </c>
      <c r="I12" s="1181">
        <v>1579</v>
      </c>
      <c r="J12" s="1181">
        <v>692</v>
      </c>
      <c r="K12" s="1181">
        <v>562</v>
      </c>
      <c r="L12" s="1181">
        <v>87</v>
      </c>
      <c r="M12" s="1181">
        <v>162</v>
      </c>
      <c r="N12" s="1181">
        <v>75</v>
      </c>
      <c r="O12" s="1180">
        <v>1</v>
      </c>
      <c r="P12" s="478"/>
    </row>
    <row r="13" spans="1:16" ht="18" customHeight="1">
      <c r="A13" s="1039" t="s">
        <v>703</v>
      </c>
      <c r="B13" s="1181">
        <v>860</v>
      </c>
      <c r="C13" s="1181">
        <v>445</v>
      </c>
      <c r="D13" s="1181">
        <v>298</v>
      </c>
      <c r="E13" s="1181">
        <v>83</v>
      </c>
      <c r="F13" s="1181">
        <v>19</v>
      </c>
      <c r="G13" s="1181">
        <v>15</v>
      </c>
      <c r="H13" s="1181">
        <v>0</v>
      </c>
      <c r="I13" s="1181">
        <v>978</v>
      </c>
      <c r="J13" s="1181">
        <v>495</v>
      </c>
      <c r="K13" s="1181">
        <v>312</v>
      </c>
      <c r="L13" s="1181">
        <v>54</v>
      </c>
      <c r="M13" s="1181">
        <v>83</v>
      </c>
      <c r="N13" s="1181">
        <v>34</v>
      </c>
      <c r="O13" s="1180">
        <v>0</v>
      </c>
      <c r="P13" s="478"/>
    </row>
    <row r="14" spans="1:16" ht="18" customHeight="1">
      <c r="A14" s="1039" t="s">
        <v>683</v>
      </c>
      <c r="B14" s="1181">
        <v>932</v>
      </c>
      <c r="C14" s="1181">
        <v>492</v>
      </c>
      <c r="D14" s="1181">
        <v>286</v>
      </c>
      <c r="E14" s="1181">
        <v>107</v>
      </c>
      <c r="F14" s="1181">
        <v>18</v>
      </c>
      <c r="G14" s="1181">
        <v>29</v>
      </c>
      <c r="H14" s="1181">
        <v>0</v>
      </c>
      <c r="I14" s="1181">
        <v>909</v>
      </c>
      <c r="J14" s="1181">
        <v>418</v>
      </c>
      <c r="K14" s="1181">
        <v>299</v>
      </c>
      <c r="L14" s="1181">
        <v>104</v>
      </c>
      <c r="M14" s="1181">
        <v>37</v>
      </c>
      <c r="N14" s="1181">
        <v>51</v>
      </c>
      <c r="O14" s="1196">
        <v>0</v>
      </c>
      <c r="P14" s="478"/>
    </row>
    <row r="15" spans="1:16" ht="18" customHeight="1">
      <c r="A15" s="1039" t="s">
        <v>682</v>
      </c>
      <c r="B15" s="1181">
        <v>1815</v>
      </c>
      <c r="C15" s="1181">
        <v>755</v>
      </c>
      <c r="D15" s="1181">
        <v>606</v>
      </c>
      <c r="E15" s="1181">
        <v>280</v>
      </c>
      <c r="F15" s="1181">
        <v>101</v>
      </c>
      <c r="G15" s="1181">
        <v>69</v>
      </c>
      <c r="H15" s="1181">
        <v>4</v>
      </c>
      <c r="I15" s="1181">
        <v>1496</v>
      </c>
      <c r="J15" s="1181">
        <v>669</v>
      </c>
      <c r="K15" s="1181">
        <v>479</v>
      </c>
      <c r="L15" s="1181">
        <v>168</v>
      </c>
      <c r="M15" s="1181">
        <v>105</v>
      </c>
      <c r="N15" s="1181">
        <v>72</v>
      </c>
      <c r="O15" s="1180">
        <v>3</v>
      </c>
      <c r="P15" s="478"/>
    </row>
    <row r="16" spans="1:16" ht="18" customHeight="1">
      <c r="A16" s="484" t="s">
        <v>702</v>
      </c>
      <c r="B16" s="1179">
        <v>1114</v>
      </c>
      <c r="C16" s="1179">
        <v>480</v>
      </c>
      <c r="D16" s="1179">
        <v>475</v>
      </c>
      <c r="E16" s="1179">
        <v>108</v>
      </c>
      <c r="F16" s="1179">
        <v>19</v>
      </c>
      <c r="G16" s="1179">
        <v>32</v>
      </c>
      <c r="H16" s="1179">
        <v>0</v>
      </c>
      <c r="I16" s="1179">
        <v>1141</v>
      </c>
      <c r="J16" s="1179">
        <v>656</v>
      </c>
      <c r="K16" s="1179">
        <v>341</v>
      </c>
      <c r="L16" s="1179">
        <v>57</v>
      </c>
      <c r="M16" s="1179">
        <v>55</v>
      </c>
      <c r="N16" s="1179">
        <v>32</v>
      </c>
      <c r="O16" s="1178">
        <v>0</v>
      </c>
      <c r="P16" s="478"/>
    </row>
    <row r="17" ht="16.5" customHeight="1">
      <c r="O17" s="406" t="s">
        <v>639</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7.4015748031496065" bottom="0"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R19"/>
  <sheetViews>
    <sheetView view="pageBreakPreview" zoomScale="85" zoomScaleSheetLayoutView="85" zoomScalePageLayoutView="0" workbookViewId="0" topLeftCell="A1">
      <selection activeCell="F20" sqref="F20"/>
    </sheetView>
  </sheetViews>
  <sheetFormatPr defaultColWidth="9.00390625" defaultRowHeight="13.5"/>
  <cols>
    <col min="1" max="1" width="8.125" style="18" customWidth="1"/>
    <col min="2" max="12" width="6.375" style="18" customWidth="1"/>
    <col min="13" max="18" width="4.875" style="18" customWidth="1"/>
    <col min="19" max="19" width="8.125" style="18" customWidth="1"/>
    <col min="20" max="16384" width="9.00390625" style="18" customWidth="1"/>
  </cols>
  <sheetData>
    <row r="1" spans="1:4" ht="18.75" customHeight="1">
      <c r="A1" s="1234" t="s">
        <v>815</v>
      </c>
      <c r="B1" s="1097"/>
      <c r="C1" s="1097"/>
      <c r="D1" s="1097"/>
    </row>
    <row r="2" spans="1:4" ht="18.75" customHeight="1">
      <c r="A2" s="1194" t="s">
        <v>814</v>
      </c>
      <c r="B2" s="1194"/>
      <c r="C2" s="1233"/>
      <c r="D2" s="1097"/>
    </row>
    <row r="3" spans="12:18" ht="13.5" customHeight="1">
      <c r="L3" s="1206"/>
      <c r="M3" s="53" t="s">
        <v>793</v>
      </c>
      <c r="R3" s="1206"/>
    </row>
    <row r="4" spans="1:13" ht="18" customHeight="1">
      <c r="A4" s="503" t="s">
        <v>792</v>
      </c>
      <c r="B4" s="1232" t="s">
        <v>813</v>
      </c>
      <c r="C4" s="1225" t="s">
        <v>812</v>
      </c>
      <c r="D4" s="1231"/>
      <c r="E4" s="1230" t="s">
        <v>811</v>
      </c>
      <c r="F4" s="1229"/>
      <c r="G4" s="1228"/>
      <c r="H4" s="1225" t="s">
        <v>810</v>
      </c>
      <c r="I4" s="1227"/>
      <c r="J4" s="1226"/>
      <c r="K4" s="1225" t="s">
        <v>788</v>
      </c>
      <c r="L4" s="1224"/>
      <c r="M4" s="1223" t="s">
        <v>809</v>
      </c>
    </row>
    <row r="5" spans="1:13" ht="18" customHeight="1">
      <c r="A5" s="1211"/>
      <c r="B5" s="382"/>
      <c r="C5" s="1222"/>
      <c r="D5" s="1221"/>
      <c r="E5" s="1220"/>
      <c r="F5" s="1219"/>
      <c r="G5" s="1218"/>
      <c r="H5" s="1217"/>
      <c r="I5" s="1216"/>
      <c r="J5" s="1215"/>
      <c r="K5" s="1214"/>
      <c r="L5" s="1213"/>
      <c r="M5" s="1212"/>
    </row>
    <row r="6" spans="1:13" ht="18" customHeight="1">
      <c r="A6" s="1211"/>
      <c r="B6" s="382"/>
      <c r="C6" s="22" t="s">
        <v>730</v>
      </c>
      <c r="D6" s="22" t="s">
        <v>777</v>
      </c>
      <c r="E6" s="441" t="s">
        <v>808</v>
      </c>
      <c r="F6" s="1053" t="s">
        <v>800</v>
      </c>
      <c r="G6" s="454" t="s">
        <v>799</v>
      </c>
      <c r="H6" s="454" t="s">
        <v>807</v>
      </c>
      <c r="I6" s="454" t="s">
        <v>797</v>
      </c>
      <c r="J6" s="454" t="s">
        <v>796</v>
      </c>
      <c r="K6" s="454" t="s">
        <v>781</v>
      </c>
      <c r="L6" s="454" t="s">
        <v>779</v>
      </c>
      <c r="M6" s="1210"/>
    </row>
    <row r="7" spans="1:14" ht="18" customHeight="1">
      <c r="A7" s="99" t="s">
        <v>708</v>
      </c>
      <c r="B7" s="486">
        <v>14977</v>
      </c>
      <c r="C7" s="486">
        <v>14399</v>
      </c>
      <c r="D7" s="486">
        <v>14607</v>
      </c>
      <c r="E7" s="486">
        <v>6204</v>
      </c>
      <c r="F7" s="486">
        <v>5604</v>
      </c>
      <c r="G7" s="486">
        <v>1751</v>
      </c>
      <c r="H7" s="486">
        <v>430</v>
      </c>
      <c r="I7" s="486">
        <v>406</v>
      </c>
      <c r="J7" s="486">
        <v>4</v>
      </c>
      <c r="K7" s="486">
        <v>7380</v>
      </c>
      <c r="L7" s="1186">
        <v>3691</v>
      </c>
      <c r="M7" s="1185">
        <v>413</v>
      </c>
      <c r="N7" s="478"/>
    </row>
    <row r="8" spans="1:14" ht="18" customHeight="1">
      <c r="A8" s="1043" t="s">
        <v>707</v>
      </c>
      <c r="B8" s="1184">
        <v>1711</v>
      </c>
      <c r="C8" s="1184">
        <v>1646</v>
      </c>
      <c r="D8" s="1184">
        <v>1675</v>
      </c>
      <c r="E8" s="1184">
        <v>657</v>
      </c>
      <c r="F8" s="1184">
        <v>652</v>
      </c>
      <c r="G8" s="1184">
        <v>261</v>
      </c>
      <c r="H8" s="1184">
        <v>27</v>
      </c>
      <c r="I8" s="1184">
        <v>49</v>
      </c>
      <c r="J8" s="1184">
        <v>0</v>
      </c>
      <c r="K8" s="1183">
        <v>782</v>
      </c>
      <c r="L8" s="1183">
        <v>392</v>
      </c>
      <c r="M8" s="1183">
        <v>35</v>
      </c>
      <c r="N8" s="478"/>
    </row>
    <row r="9" spans="1:14" ht="18" customHeight="1">
      <c r="A9" s="1039" t="s">
        <v>689</v>
      </c>
      <c r="B9" s="1181">
        <v>2118</v>
      </c>
      <c r="C9" s="1181">
        <v>2034</v>
      </c>
      <c r="D9" s="1181">
        <v>2107</v>
      </c>
      <c r="E9" s="1181">
        <v>930</v>
      </c>
      <c r="F9" s="1181">
        <v>795</v>
      </c>
      <c r="G9" s="1181">
        <v>257</v>
      </c>
      <c r="H9" s="1181">
        <v>31</v>
      </c>
      <c r="I9" s="1181">
        <v>19</v>
      </c>
      <c r="J9" s="1182">
        <v>2</v>
      </c>
      <c r="K9" s="1196">
        <v>1067</v>
      </c>
      <c r="L9" s="1196">
        <v>654</v>
      </c>
      <c r="M9" s="1180">
        <v>27</v>
      </c>
      <c r="N9" s="478"/>
    </row>
    <row r="10" spans="1:14" ht="18" customHeight="1">
      <c r="A10" s="1039" t="s">
        <v>688</v>
      </c>
      <c r="B10" s="1181">
        <v>2141</v>
      </c>
      <c r="C10" s="1181">
        <v>2047</v>
      </c>
      <c r="D10" s="1181">
        <v>2082</v>
      </c>
      <c r="E10" s="1181">
        <v>909</v>
      </c>
      <c r="F10" s="1181">
        <v>579</v>
      </c>
      <c r="G10" s="1181">
        <v>407</v>
      </c>
      <c r="H10" s="1181">
        <v>67</v>
      </c>
      <c r="I10" s="1181">
        <v>85</v>
      </c>
      <c r="J10" s="1182">
        <v>0</v>
      </c>
      <c r="K10" s="1196">
        <v>983</v>
      </c>
      <c r="L10" s="1196">
        <v>452</v>
      </c>
      <c r="M10" s="1180">
        <v>70</v>
      </c>
      <c r="N10" s="478"/>
    </row>
    <row r="11" spans="1:14" ht="18" customHeight="1">
      <c r="A11" s="1039" t="s">
        <v>706</v>
      </c>
      <c r="B11" s="1181">
        <v>1891</v>
      </c>
      <c r="C11" s="1181">
        <v>1810</v>
      </c>
      <c r="D11" s="1181">
        <v>1821</v>
      </c>
      <c r="E11" s="1181">
        <v>649</v>
      </c>
      <c r="F11" s="1181">
        <v>926</v>
      </c>
      <c r="G11" s="1181">
        <v>113</v>
      </c>
      <c r="H11" s="1181">
        <v>69</v>
      </c>
      <c r="I11" s="1181">
        <v>52</v>
      </c>
      <c r="J11" s="1181">
        <v>1</v>
      </c>
      <c r="K11" s="1180">
        <v>982</v>
      </c>
      <c r="L11" s="1180">
        <v>427</v>
      </c>
      <c r="M11" s="1180">
        <v>38</v>
      </c>
      <c r="N11" s="478"/>
    </row>
    <row r="12" spans="1:14" ht="18" customHeight="1">
      <c r="A12" s="1039" t="s">
        <v>705</v>
      </c>
      <c r="B12" s="1181">
        <v>851</v>
      </c>
      <c r="C12" s="1181">
        <v>828</v>
      </c>
      <c r="D12" s="1181">
        <v>839</v>
      </c>
      <c r="E12" s="1181">
        <v>361</v>
      </c>
      <c r="F12" s="1181">
        <v>373</v>
      </c>
      <c r="G12" s="1181">
        <v>48</v>
      </c>
      <c r="H12" s="1181">
        <v>29</v>
      </c>
      <c r="I12" s="1181">
        <v>17</v>
      </c>
      <c r="J12" s="1181">
        <v>0</v>
      </c>
      <c r="K12" s="1180">
        <v>365</v>
      </c>
      <c r="L12" s="1180">
        <v>216</v>
      </c>
      <c r="M12" s="1180">
        <v>28</v>
      </c>
      <c r="N12" s="478"/>
    </row>
    <row r="13" spans="1:14" ht="18" customHeight="1">
      <c r="A13" s="1039" t="s">
        <v>704</v>
      </c>
      <c r="B13" s="1181">
        <v>1760</v>
      </c>
      <c r="C13" s="1181">
        <v>1683</v>
      </c>
      <c r="D13" s="1181">
        <v>1683</v>
      </c>
      <c r="E13" s="1181">
        <v>647</v>
      </c>
      <c r="F13" s="1181">
        <v>758</v>
      </c>
      <c r="G13" s="1181">
        <v>153</v>
      </c>
      <c r="H13" s="1181">
        <v>68</v>
      </c>
      <c r="I13" s="1181">
        <v>57</v>
      </c>
      <c r="J13" s="1181">
        <v>0</v>
      </c>
      <c r="K13" s="1180">
        <v>1070</v>
      </c>
      <c r="L13" s="1180">
        <v>530</v>
      </c>
      <c r="M13" s="1180">
        <v>68</v>
      </c>
      <c r="N13" s="478"/>
    </row>
    <row r="14" spans="1:14" ht="18" customHeight="1">
      <c r="A14" s="1039" t="s">
        <v>703</v>
      </c>
      <c r="B14" s="1181">
        <v>848</v>
      </c>
      <c r="C14" s="1181">
        <v>829</v>
      </c>
      <c r="D14" s="1181">
        <v>837</v>
      </c>
      <c r="E14" s="1181">
        <v>436</v>
      </c>
      <c r="F14" s="1181">
        <v>284</v>
      </c>
      <c r="G14" s="1181">
        <v>77</v>
      </c>
      <c r="H14" s="1181">
        <v>19</v>
      </c>
      <c r="I14" s="1181">
        <v>13</v>
      </c>
      <c r="J14" s="1181">
        <v>0</v>
      </c>
      <c r="K14" s="1180">
        <v>332</v>
      </c>
      <c r="L14" s="1180">
        <v>186</v>
      </c>
      <c r="M14" s="1180">
        <v>20</v>
      </c>
      <c r="N14" s="478"/>
    </row>
    <row r="15" spans="1:14" ht="18" customHeight="1">
      <c r="A15" s="1039" t="s">
        <v>683</v>
      </c>
      <c r="B15" s="1181">
        <v>884</v>
      </c>
      <c r="C15" s="1181">
        <v>859</v>
      </c>
      <c r="D15" s="1181">
        <v>869</v>
      </c>
      <c r="E15" s="1181">
        <v>468</v>
      </c>
      <c r="F15" s="1181">
        <v>251</v>
      </c>
      <c r="G15" s="1181">
        <v>97</v>
      </c>
      <c r="H15" s="1181">
        <v>16</v>
      </c>
      <c r="I15" s="1181">
        <v>27</v>
      </c>
      <c r="J15" s="1181">
        <v>0</v>
      </c>
      <c r="K15" s="1180">
        <v>388</v>
      </c>
      <c r="L15" s="1180">
        <v>250</v>
      </c>
      <c r="M15" s="1180">
        <v>15</v>
      </c>
      <c r="N15" s="478"/>
    </row>
    <row r="16" spans="1:14" ht="18" customHeight="1">
      <c r="A16" s="1039" t="s">
        <v>682</v>
      </c>
      <c r="B16" s="1181">
        <v>1730</v>
      </c>
      <c r="C16" s="1181">
        <v>1652</v>
      </c>
      <c r="D16" s="1181">
        <v>1673</v>
      </c>
      <c r="E16" s="1181">
        <v>688</v>
      </c>
      <c r="F16" s="1181">
        <v>554</v>
      </c>
      <c r="G16" s="1181">
        <v>258</v>
      </c>
      <c r="H16" s="1181">
        <v>90</v>
      </c>
      <c r="I16" s="1181">
        <v>61</v>
      </c>
      <c r="J16" s="1181">
        <v>1</v>
      </c>
      <c r="K16" s="1180">
        <v>944</v>
      </c>
      <c r="L16" s="1180">
        <v>373</v>
      </c>
      <c r="M16" s="1180">
        <v>95</v>
      </c>
      <c r="N16" s="478"/>
    </row>
    <row r="17" spans="1:14" ht="18" customHeight="1">
      <c r="A17" s="484" t="s">
        <v>702</v>
      </c>
      <c r="B17" s="1179">
        <v>1043</v>
      </c>
      <c r="C17" s="1179">
        <v>1011</v>
      </c>
      <c r="D17" s="1179">
        <v>1021</v>
      </c>
      <c r="E17" s="1179">
        <v>459</v>
      </c>
      <c r="F17" s="1179">
        <v>432</v>
      </c>
      <c r="G17" s="1179">
        <v>80</v>
      </c>
      <c r="H17" s="1179">
        <v>14</v>
      </c>
      <c r="I17" s="1179">
        <v>26</v>
      </c>
      <c r="J17" s="1209">
        <v>0</v>
      </c>
      <c r="K17" s="1208">
        <v>467</v>
      </c>
      <c r="L17" s="1208">
        <v>211</v>
      </c>
      <c r="M17" s="1178">
        <v>17</v>
      </c>
      <c r="N17" s="478"/>
    </row>
    <row r="18" spans="7:18" ht="16.5" customHeight="1">
      <c r="G18" s="1207"/>
      <c r="H18" s="1207"/>
      <c r="I18" s="1207"/>
      <c r="J18" s="1207"/>
      <c r="K18" s="1207"/>
      <c r="L18" s="1207"/>
      <c r="M18" s="406" t="s">
        <v>639</v>
      </c>
      <c r="N18" s="406"/>
      <c r="Q18" s="1079"/>
      <c r="R18" s="406"/>
    </row>
    <row r="19" spans="10:13" ht="13.5">
      <c r="J19" s="1206"/>
      <c r="K19" s="1206"/>
      <c r="L19" s="1206"/>
      <c r="M19" s="1206"/>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1496062992125984" footer="0.31496062992125984"/>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92D050"/>
  </sheetPr>
  <dimension ref="A1:L18"/>
  <sheetViews>
    <sheetView view="pageBreakPreview" zoomScale="115" zoomScaleSheetLayoutView="115" zoomScalePageLayoutView="0" workbookViewId="0" topLeftCell="A1">
      <selection activeCell="F20" sqref="F20"/>
    </sheetView>
  </sheetViews>
  <sheetFormatPr defaultColWidth="9.00390625" defaultRowHeight="13.5"/>
  <cols>
    <col min="1" max="5" width="7.25390625" style="18" customWidth="1"/>
    <col min="6" max="9" width="7.125" style="18" customWidth="1"/>
    <col min="10" max="12" width="7.25390625" style="18" customWidth="1"/>
    <col min="13" max="13" width="8.125" style="18" customWidth="1"/>
    <col min="14" max="16384" width="9.00390625" style="18" customWidth="1"/>
  </cols>
  <sheetData>
    <row r="1" spans="1:3" ht="18.75" customHeight="1">
      <c r="A1" s="1246" t="s">
        <v>830</v>
      </c>
      <c r="B1" s="1246"/>
      <c r="C1" s="1246"/>
    </row>
    <row r="2" spans="1:12" ht="13.5">
      <c r="A2" s="1246"/>
      <c r="B2" s="1246"/>
      <c r="C2" s="1246"/>
      <c r="L2" s="1245" t="s">
        <v>829</v>
      </c>
    </row>
    <row r="3" spans="1:12" ht="18" customHeight="1">
      <c r="A3" s="553" t="s">
        <v>792</v>
      </c>
      <c r="B3" s="341" t="s">
        <v>812</v>
      </c>
      <c r="C3" s="1244" t="s">
        <v>828</v>
      </c>
      <c r="D3" s="1244"/>
      <c r="E3" s="1244"/>
      <c r="F3" s="1244" t="s">
        <v>827</v>
      </c>
      <c r="G3" s="1243"/>
      <c r="H3" s="1243"/>
      <c r="I3" s="1243"/>
      <c r="J3" s="341" t="s">
        <v>826</v>
      </c>
      <c r="K3" s="341"/>
      <c r="L3" s="1242" t="s">
        <v>825</v>
      </c>
    </row>
    <row r="4" spans="1:12" ht="18" customHeight="1">
      <c r="A4" s="1241"/>
      <c r="B4" s="1199"/>
      <c r="C4" s="22" t="s">
        <v>819</v>
      </c>
      <c r="D4" s="22" t="s">
        <v>824</v>
      </c>
      <c r="E4" s="22" t="s">
        <v>823</v>
      </c>
      <c r="F4" s="22" t="s">
        <v>819</v>
      </c>
      <c r="G4" s="22" t="s">
        <v>822</v>
      </c>
      <c r="H4" s="22" t="s">
        <v>821</v>
      </c>
      <c r="I4" s="22" t="s">
        <v>820</v>
      </c>
      <c r="J4" s="22" t="s">
        <v>819</v>
      </c>
      <c r="K4" s="441" t="s">
        <v>818</v>
      </c>
      <c r="L4" s="1240"/>
    </row>
    <row r="5" spans="1:12" ht="21" customHeight="1">
      <c r="A5" s="99" t="s">
        <v>708</v>
      </c>
      <c r="B5" s="486">
        <f>SUM(B6,B7,B8,B9,B10,B11,B12,B13,B14,B15)</f>
        <v>14258</v>
      </c>
      <c r="C5" s="486">
        <f>SUM(C6,C7,C8,C9,C10,C11,C12,C13,C14,C15)</f>
        <v>13877</v>
      </c>
      <c r="D5" s="486">
        <f>SUM(D6,D7,D8,D9,D10,D11,D12,D13,D14,D15)</f>
        <v>9029</v>
      </c>
      <c r="E5" s="486">
        <f>SUM(E6,E7,E8,E9,E10,E11,E12,E13,E14,E15)</f>
        <v>4848</v>
      </c>
      <c r="F5" s="486">
        <f>SUM(F6,F7,F8,F9,F10,F11,F12,F13,F14,F15)</f>
        <v>381</v>
      </c>
      <c r="G5" s="486">
        <f>SUM(G6,G7,G8,G9,G10,G11,G12,G13,G14,G15)</f>
        <v>342</v>
      </c>
      <c r="H5" s="486">
        <f>SUM(H6,H7,H8,H9,H10,H11,H12,H13,H14,H15)</f>
        <v>28</v>
      </c>
      <c r="I5" s="486">
        <f>SUM(I6,I7,I8,I9,I10,I11,I12,I13,I14,I15)</f>
        <v>11</v>
      </c>
      <c r="J5" s="486">
        <f>SUM(J6,J7,J8,J9,J10,J11,J12,J13,J14,J15)</f>
        <v>1195</v>
      </c>
      <c r="K5" s="1239">
        <v>0.08</v>
      </c>
      <c r="L5" s="1185">
        <f>SUM(L6,L7,L8,L9,L10,L11,L12,L13,L14,L15)</f>
        <v>418</v>
      </c>
    </row>
    <row r="6" spans="1:12" ht="21" customHeight="1">
      <c r="A6" s="1043" t="s">
        <v>707</v>
      </c>
      <c r="B6" s="1184">
        <v>1618</v>
      </c>
      <c r="C6" s="1184">
        <v>1587</v>
      </c>
      <c r="D6" s="1184">
        <v>1047</v>
      </c>
      <c r="E6" s="1184">
        <v>540</v>
      </c>
      <c r="F6" s="1184">
        <v>31</v>
      </c>
      <c r="G6" s="1184">
        <v>26</v>
      </c>
      <c r="H6" s="1184">
        <v>4</v>
      </c>
      <c r="I6" s="1184">
        <v>1</v>
      </c>
      <c r="J6" s="1184">
        <v>104</v>
      </c>
      <c r="K6" s="1238">
        <v>0.06</v>
      </c>
      <c r="L6" s="1183">
        <v>46</v>
      </c>
    </row>
    <row r="7" spans="1:12" ht="21" customHeight="1">
      <c r="A7" s="1039" t="s">
        <v>689</v>
      </c>
      <c r="B7" s="1181">
        <v>2003</v>
      </c>
      <c r="C7" s="1181">
        <v>1945</v>
      </c>
      <c r="D7" s="1181">
        <v>1212</v>
      </c>
      <c r="E7" s="1181">
        <v>733</v>
      </c>
      <c r="F7" s="1181">
        <v>58</v>
      </c>
      <c r="G7" s="1181">
        <v>56</v>
      </c>
      <c r="H7" s="1181">
        <v>2</v>
      </c>
      <c r="I7" s="1181">
        <v>0</v>
      </c>
      <c r="J7" s="1181">
        <v>136</v>
      </c>
      <c r="K7" s="1237">
        <v>0.07</v>
      </c>
      <c r="L7" s="1180">
        <v>85</v>
      </c>
    </row>
    <row r="8" spans="1:12" ht="21" customHeight="1">
      <c r="A8" s="1039" t="s">
        <v>688</v>
      </c>
      <c r="B8" s="1181">
        <v>1992</v>
      </c>
      <c r="C8" s="1181">
        <v>1924</v>
      </c>
      <c r="D8" s="1181">
        <v>1281</v>
      </c>
      <c r="E8" s="1181">
        <v>643</v>
      </c>
      <c r="F8" s="1181">
        <v>68</v>
      </c>
      <c r="G8" s="1181">
        <v>61</v>
      </c>
      <c r="H8" s="1181">
        <v>5</v>
      </c>
      <c r="I8" s="1181">
        <v>2</v>
      </c>
      <c r="J8" s="1181">
        <v>215</v>
      </c>
      <c r="K8" s="1237">
        <v>0.11</v>
      </c>
      <c r="L8" s="1180">
        <v>33</v>
      </c>
    </row>
    <row r="9" spans="1:12" ht="21" customHeight="1">
      <c r="A9" s="1039" t="s">
        <v>706</v>
      </c>
      <c r="B9" s="1181">
        <v>1764</v>
      </c>
      <c r="C9" s="1181">
        <v>1734</v>
      </c>
      <c r="D9" s="1181">
        <v>1197</v>
      </c>
      <c r="E9" s="1181">
        <v>537</v>
      </c>
      <c r="F9" s="1181">
        <v>30</v>
      </c>
      <c r="G9" s="1181">
        <v>26</v>
      </c>
      <c r="H9" s="1181">
        <v>3</v>
      </c>
      <c r="I9" s="1181">
        <v>1</v>
      </c>
      <c r="J9" s="1181">
        <v>112</v>
      </c>
      <c r="K9" s="1237">
        <v>0.06</v>
      </c>
      <c r="L9" s="1180">
        <v>6</v>
      </c>
    </row>
    <row r="10" spans="1:12" ht="21" customHeight="1">
      <c r="A10" s="1039" t="s">
        <v>705</v>
      </c>
      <c r="B10" s="1181">
        <v>831</v>
      </c>
      <c r="C10" s="1181">
        <v>806</v>
      </c>
      <c r="D10" s="1181">
        <v>599</v>
      </c>
      <c r="E10" s="1181">
        <v>207</v>
      </c>
      <c r="F10" s="1181">
        <v>25</v>
      </c>
      <c r="G10" s="1181">
        <v>24</v>
      </c>
      <c r="H10" s="1181">
        <v>1</v>
      </c>
      <c r="I10" s="1181">
        <v>0</v>
      </c>
      <c r="J10" s="1181">
        <v>81</v>
      </c>
      <c r="K10" s="1237">
        <v>0.1</v>
      </c>
      <c r="L10" s="1180">
        <v>15</v>
      </c>
    </row>
    <row r="11" spans="1:12" ht="21" customHeight="1">
      <c r="A11" s="1039" t="s">
        <v>704</v>
      </c>
      <c r="B11" s="1181">
        <v>1696</v>
      </c>
      <c r="C11" s="1181">
        <v>1660</v>
      </c>
      <c r="D11" s="1181">
        <v>1119</v>
      </c>
      <c r="E11" s="1181">
        <v>541</v>
      </c>
      <c r="F11" s="1181">
        <v>36</v>
      </c>
      <c r="G11" s="1181">
        <v>33</v>
      </c>
      <c r="H11" s="1181">
        <v>2</v>
      </c>
      <c r="I11" s="1181">
        <v>1</v>
      </c>
      <c r="J11" s="1181">
        <v>99</v>
      </c>
      <c r="K11" s="1237">
        <v>0.06</v>
      </c>
      <c r="L11" s="1180">
        <v>26</v>
      </c>
    </row>
    <row r="12" spans="1:12" ht="21" customHeight="1">
      <c r="A12" s="1039" t="s">
        <v>703</v>
      </c>
      <c r="B12" s="1181">
        <v>818</v>
      </c>
      <c r="C12" s="1181">
        <v>801</v>
      </c>
      <c r="D12" s="1181">
        <v>482</v>
      </c>
      <c r="E12" s="1181">
        <v>319</v>
      </c>
      <c r="F12" s="1181">
        <v>17</v>
      </c>
      <c r="G12" s="1181">
        <v>13</v>
      </c>
      <c r="H12" s="1181">
        <v>3</v>
      </c>
      <c r="I12" s="1181">
        <v>1</v>
      </c>
      <c r="J12" s="1181">
        <v>54</v>
      </c>
      <c r="K12" s="1237">
        <v>0.07</v>
      </c>
      <c r="L12" s="1180">
        <v>38</v>
      </c>
    </row>
    <row r="13" spans="1:12" ht="21" customHeight="1">
      <c r="A13" s="1039" t="s">
        <v>683</v>
      </c>
      <c r="B13" s="1181">
        <v>863</v>
      </c>
      <c r="C13" s="1181">
        <v>836</v>
      </c>
      <c r="D13" s="1181">
        <v>535</v>
      </c>
      <c r="E13" s="1181">
        <v>301</v>
      </c>
      <c r="F13" s="1181">
        <v>27</v>
      </c>
      <c r="G13" s="1181">
        <v>22</v>
      </c>
      <c r="H13" s="1181">
        <v>4</v>
      </c>
      <c r="I13" s="1181">
        <v>1</v>
      </c>
      <c r="J13" s="1181">
        <v>84</v>
      </c>
      <c r="K13" s="1237">
        <v>0.1</v>
      </c>
      <c r="L13" s="1180">
        <v>8</v>
      </c>
    </row>
    <row r="14" spans="1:12" ht="21" customHeight="1">
      <c r="A14" s="1039" t="s">
        <v>682</v>
      </c>
      <c r="B14" s="1181">
        <v>1676</v>
      </c>
      <c r="C14" s="1181">
        <v>1618</v>
      </c>
      <c r="D14" s="1181">
        <v>948</v>
      </c>
      <c r="E14" s="1181">
        <v>670</v>
      </c>
      <c r="F14" s="1181">
        <v>58</v>
      </c>
      <c r="G14" s="1181">
        <v>52</v>
      </c>
      <c r="H14" s="1181">
        <v>2</v>
      </c>
      <c r="I14" s="1181">
        <v>4</v>
      </c>
      <c r="J14" s="1181">
        <v>198</v>
      </c>
      <c r="K14" s="1237">
        <v>0.12</v>
      </c>
      <c r="L14" s="1180">
        <v>81</v>
      </c>
    </row>
    <row r="15" spans="1:12" ht="21" customHeight="1">
      <c r="A15" s="484" t="s">
        <v>702</v>
      </c>
      <c r="B15" s="1179">
        <v>997</v>
      </c>
      <c r="C15" s="1179">
        <v>966</v>
      </c>
      <c r="D15" s="1179">
        <v>609</v>
      </c>
      <c r="E15" s="1179">
        <v>357</v>
      </c>
      <c r="F15" s="1179">
        <v>31</v>
      </c>
      <c r="G15" s="1179">
        <v>29</v>
      </c>
      <c r="H15" s="1179">
        <v>2</v>
      </c>
      <c r="I15" s="1179">
        <v>0</v>
      </c>
      <c r="J15" s="1179">
        <v>112</v>
      </c>
      <c r="K15" s="1236">
        <v>0.11</v>
      </c>
      <c r="L15" s="1178">
        <v>80</v>
      </c>
    </row>
    <row r="16" spans="1:12" s="66" customFormat="1" ht="16.5" customHeight="1">
      <c r="A16" s="1235" t="s">
        <v>817</v>
      </c>
      <c r="L16" s="406" t="s">
        <v>816</v>
      </c>
    </row>
    <row r="17" spans="2:12" ht="13.5">
      <c r="B17" s="478"/>
      <c r="F17" s="478"/>
      <c r="G17" s="478"/>
      <c r="H17" s="478"/>
      <c r="J17" s="478"/>
      <c r="L17" s="478"/>
    </row>
    <row r="18" spans="3:5" ht="13.5">
      <c r="C18" s="478"/>
      <c r="D18" s="478"/>
      <c r="E18" s="478"/>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R19"/>
  <sheetViews>
    <sheetView view="pageBreakPreview" zoomScaleSheetLayoutView="100" zoomScalePageLayoutView="0" workbookViewId="0" topLeftCell="A1">
      <selection activeCell="F20" sqref="F20"/>
    </sheetView>
  </sheetViews>
  <sheetFormatPr defaultColWidth="9.00390625" defaultRowHeight="13.5"/>
  <cols>
    <col min="1" max="1" width="6.25390625" style="18" customWidth="1"/>
    <col min="2" max="12" width="6.125" style="18" customWidth="1"/>
    <col min="13" max="13" width="4.875" style="18" customWidth="1"/>
    <col min="14" max="15" width="4.50390625" style="18" customWidth="1"/>
    <col min="16" max="16" width="4.375" style="18" customWidth="1"/>
    <col min="17" max="17" width="0.2421875" style="18" customWidth="1"/>
    <col min="18" max="18" width="4.50390625" style="18" customWidth="1"/>
    <col min="19" max="16384" width="9.00390625" style="18" customWidth="1"/>
  </cols>
  <sheetData>
    <row r="1" spans="1:4" ht="18.75" customHeight="1">
      <c r="A1" s="1234" t="s">
        <v>837</v>
      </c>
      <c r="B1" s="95"/>
      <c r="C1" s="95"/>
      <c r="D1" s="95"/>
    </row>
    <row r="2" spans="1:17" ht="18.75" customHeight="1">
      <c r="A2" s="15" t="s">
        <v>836</v>
      </c>
      <c r="B2" s="15"/>
      <c r="Q2" s="108"/>
    </row>
    <row r="3" spans="1:18" ht="13.5" customHeight="1">
      <c r="A3" s="15"/>
      <c r="B3" s="15"/>
      <c r="L3" s="1275"/>
      <c r="M3" s="1274"/>
      <c r="N3" s="1273"/>
      <c r="O3" s="83" t="s">
        <v>829</v>
      </c>
      <c r="Q3" s="108"/>
      <c r="R3" s="53"/>
    </row>
    <row r="4" spans="1:15" ht="17.25" customHeight="1">
      <c r="A4" s="1231" t="s">
        <v>713</v>
      </c>
      <c r="B4" s="1272" t="s">
        <v>813</v>
      </c>
      <c r="C4" s="1225" t="s">
        <v>812</v>
      </c>
      <c r="D4" s="1231"/>
      <c r="E4" s="1230" t="s">
        <v>835</v>
      </c>
      <c r="F4" s="1271"/>
      <c r="G4" s="1270"/>
      <c r="H4" s="1225" t="s">
        <v>834</v>
      </c>
      <c r="I4" s="1169"/>
      <c r="J4" s="1231"/>
      <c r="K4" s="1225" t="s">
        <v>833</v>
      </c>
      <c r="L4" s="1231"/>
      <c r="M4" s="1269" t="s">
        <v>809</v>
      </c>
      <c r="N4" s="1268"/>
      <c r="O4" s="1268"/>
    </row>
    <row r="5" spans="1:15" ht="17.25" customHeight="1">
      <c r="A5" s="1267"/>
      <c r="B5" s="1266"/>
      <c r="C5" s="1222"/>
      <c r="D5" s="1221"/>
      <c r="E5" s="1265"/>
      <c r="F5" s="1160"/>
      <c r="G5" s="1161"/>
      <c r="H5" s="1222"/>
      <c r="I5" s="1167"/>
      <c r="J5" s="1221"/>
      <c r="K5" s="1222"/>
      <c r="L5" s="1221"/>
      <c r="M5" s="1264"/>
      <c r="N5" s="1263" t="s">
        <v>832</v>
      </c>
      <c r="O5" s="1262" t="s">
        <v>831</v>
      </c>
    </row>
    <row r="6" spans="1:15" ht="17.25" customHeight="1">
      <c r="A6" s="1221"/>
      <c r="B6" s="1261"/>
      <c r="C6" s="22" t="s">
        <v>730</v>
      </c>
      <c r="D6" s="22" t="s">
        <v>777</v>
      </c>
      <c r="E6" s="441" t="s">
        <v>808</v>
      </c>
      <c r="F6" s="454" t="s">
        <v>800</v>
      </c>
      <c r="G6" s="454" t="s">
        <v>799</v>
      </c>
      <c r="H6" s="454" t="s">
        <v>807</v>
      </c>
      <c r="I6" s="454" t="s">
        <v>797</v>
      </c>
      <c r="J6" s="454" t="s">
        <v>796</v>
      </c>
      <c r="K6" s="454" t="s">
        <v>781</v>
      </c>
      <c r="L6" s="100" t="s">
        <v>779</v>
      </c>
      <c r="M6" s="1260"/>
      <c r="N6" s="1259"/>
      <c r="O6" s="1210"/>
    </row>
    <row r="7" spans="1:15" ht="17.25" customHeight="1">
      <c r="A7" s="99" t="s">
        <v>708</v>
      </c>
      <c r="B7" s="1258">
        <v>14969</v>
      </c>
      <c r="C7" s="1258">
        <v>13980</v>
      </c>
      <c r="D7" s="1258">
        <v>14101</v>
      </c>
      <c r="E7" s="1258">
        <v>6834</v>
      </c>
      <c r="F7" s="1258">
        <v>4475</v>
      </c>
      <c r="G7" s="1258">
        <v>1268</v>
      </c>
      <c r="H7" s="1258">
        <v>904</v>
      </c>
      <c r="I7" s="1258">
        <v>495</v>
      </c>
      <c r="J7" s="1258">
        <v>4</v>
      </c>
      <c r="K7" s="1258">
        <v>6449</v>
      </c>
      <c r="L7" s="1258">
        <v>1951</v>
      </c>
      <c r="M7" s="1258">
        <v>925</v>
      </c>
      <c r="N7" s="1257">
        <v>491</v>
      </c>
      <c r="O7" s="1257">
        <v>111</v>
      </c>
    </row>
    <row r="8" spans="1:15" ht="17.25" customHeight="1">
      <c r="A8" s="1043" t="s">
        <v>707</v>
      </c>
      <c r="B8" s="1255">
        <v>1523</v>
      </c>
      <c r="C8" s="1255">
        <v>1442</v>
      </c>
      <c r="D8" s="1255">
        <v>1458</v>
      </c>
      <c r="E8" s="1255">
        <v>687</v>
      </c>
      <c r="F8" s="1255">
        <v>592</v>
      </c>
      <c r="G8" s="1255">
        <v>56</v>
      </c>
      <c r="H8" s="1255">
        <v>66</v>
      </c>
      <c r="I8" s="1255">
        <v>41</v>
      </c>
      <c r="J8" s="1256">
        <v>0</v>
      </c>
      <c r="K8" s="1255">
        <v>578</v>
      </c>
      <c r="L8" s="1255">
        <v>180</v>
      </c>
      <c r="M8" s="1255">
        <v>70</v>
      </c>
      <c r="N8" s="1254">
        <v>39</v>
      </c>
      <c r="O8" s="1254">
        <v>7</v>
      </c>
    </row>
    <row r="9" spans="1:15" ht="17.25" customHeight="1">
      <c r="A9" s="1039" t="s">
        <v>689</v>
      </c>
      <c r="B9" s="1252">
        <v>2173</v>
      </c>
      <c r="C9" s="1252">
        <v>2031</v>
      </c>
      <c r="D9" s="1252">
        <v>2059</v>
      </c>
      <c r="E9" s="1252">
        <v>1063</v>
      </c>
      <c r="F9" s="1252">
        <v>641</v>
      </c>
      <c r="G9" s="1252">
        <v>224</v>
      </c>
      <c r="H9" s="1252">
        <v>83</v>
      </c>
      <c r="I9" s="1252">
        <v>20</v>
      </c>
      <c r="J9" s="1253">
        <v>0</v>
      </c>
      <c r="K9" s="1252">
        <v>968</v>
      </c>
      <c r="L9" s="1252">
        <v>338</v>
      </c>
      <c r="M9" s="1252">
        <v>82</v>
      </c>
      <c r="N9" s="1251">
        <v>59</v>
      </c>
      <c r="O9" s="1251">
        <v>7</v>
      </c>
    </row>
    <row r="10" spans="1:15" ht="17.25" customHeight="1">
      <c r="A10" s="1039" t="s">
        <v>688</v>
      </c>
      <c r="B10" s="1252">
        <v>2105</v>
      </c>
      <c r="C10" s="1252">
        <v>1942</v>
      </c>
      <c r="D10" s="1252">
        <v>1957</v>
      </c>
      <c r="E10" s="1252">
        <v>1006</v>
      </c>
      <c r="F10" s="1252">
        <v>382</v>
      </c>
      <c r="G10" s="1252">
        <v>361</v>
      </c>
      <c r="H10" s="1252">
        <v>117</v>
      </c>
      <c r="I10" s="1252">
        <v>76</v>
      </c>
      <c r="J10" s="1252">
        <v>0</v>
      </c>
      <c r="K10" s="1252">
        <v>918</v>
      </c>
      <c r="L10" s="1252">
        <v>156</v>
      </c>
      <c r="M10" s="1252">
        <v>113</v>
      </c>
      <c r="N10" s="1251">
        <v>60</v>
      </c>
      <c r="O10" s="1251">
        <v>15</v>
      </c>
    </row>
    <row r="11" spans="1:15" ht="17.25" customHeight="1">
      <c r="A11" s="1039" t="s">
        <v>706</v>
      </c>
      <c r="B11" s="1252">
        <v>1727</v>
      </c>
      <c r="C11" s="1252">
        <v>1597</v>
      </c>
      <c r="D11" s="1252">
        <v>1603</v>
      </c>
      <c r="E11" s="1252">
        <v>726</v>
      </c>
      <c r="F11" s="1252">
        <v>623</v>
      </c>
      <c r="G11" s="1252">
        <v>88</v>
      </c>
      <c r="H11" s="1252">
        <v>94</v>
      </c>
      <c r="I11" s="1252">
        <v>66</v>
      </c>
      <c r="J11" s="1252">
        <v>0</v>
      </c>
      <c r="K11" s="1252">
        <v>757</v>
      </c>
      <c r="L11" s="1252">
        <v>184</v>
      </c>
      <c r="M11" s="1252">
        <v>50</v>
      </c>
      <c r="N11" s="1251">
        <v>28</v>
      </c>
      <c r="O11" s="1251">
        <v>6</v>
      </c>
    </row>
    <row r="12" spans="1:15" ht="17.25" customHeight="1">
      <c r="A12" s="1039" t="s">
        <v>705</v>
      </c>
      <c r="B12" s="1252">
        <v>945</v>
      </c>
      <c r="C12" s="1252">
        <v>878</v>
      </c>
      <c r="D12" s="1252">
        <v>881</v>
      </c>
      <c r="E12" s="1252">
        <v>425</v>
      </c>
      <c r="F12" s="1252">
        <v>250</v>
      </c>
      <c r="G12" s="1252">
        <v>70</v>
      </c>
      <c r="H12" s="1252">
        <v>104</v>
      </c>
      <c r="I12" s="1252">
        <v>29</v>
      </c>
      <c r="J12" s="1253">
        <v>0</v>
      </c>
      <c r="K12" s="1252">
        <v>394</v>
      </c>
      <c r="L12" s="1252">
        <v>261</v>
      </c>
      <c r="M12" s="1252">
        <v>121</v>
      </c>
      <c r="N12" s="1251">
        <v>53</v>
      </c>
      <c r="O12" s="1251">
        <v>9</v>
      </c>
    </row>
    <row r="13" spans="1:15" ht="17.25" customHeight="1">
      <c r="A13" s="1039" t="s">
        <v>704</v>
      </c>
      <c r="B13" s="1252">
        <v>1673</v>
      </c>
      <c r="C13" s="1252">
        <v>1579</v>
      </c>
      <c r="D13" s="1252">
        <v>1600</v>
      </c>
      <c r="E13" s="1252">
        <v>692</v>
      </c>
      <c r="F13" s="1252">
        <v>562</v>
      </c>
      <c r="G13" s="1252">
        <v>87</v>
      </c>
      <c r="H13" s="1252">
        <v>162</v>
      </c>
      <c r="I13" s="1252">
        <v>75</v>
      </c>
      <c r="J13" s="1252">
        <v>1</v>
      </c>
      <c r="K13" s="1252">
        <v>944</v>
      </c>
      <c r="L13" s="1252">
        <v>298</v>
      </c>
      <c r="M13" s="1252">
        <v>185</v>
      </c>
      <c r="N13" s="1251">
        <v>75</v>
      </c>
      <c r="O13" s="1251">
        <v>37</v>
      </c>
    </row>
    <row r="14" spans="1:15" ht="17.25" customHeight="1">
      <c r="A14" s="1039" t="s">
        <v>703</v>
      </c>
      <c r="B14" s="1252">
        <v>1050</v>
      </c>
      <c r="C14" s="1252">
        <v>977</v>
      </c>
      <c r="D14" s="1252">
        <v>983</v>
      </c>
      <c r="E14" s="1252">
        <v>494</v>
      </c>
      <c r="F14" s="1252">
        <v>312</v>
      </c>
      <c r="G14" s="1252">
        <v>54</v>
      </c>
      <c r="H14" s="1252">
        <v>83</v>
      </c>
      <c r="I14" s="1252">
        <v>34</v>
      </c>
      <c r="J14" s="1252">
        <v>0</v>
      </c>
      <c r="K14" s="1252">
        <v>350</v>
      </c>
      <c r="L14" s="1252">
        <v>129</v>
      </c>
      <c r="M14" s="1252">
        <v>80</v>
      </c>
      <c r="N14" s="1251">
        <v>46</v>
      </c>
      <c r="O14" s="1251">
        <v>10</v>
      </c>
    </row>
    <row r="15" spans="1:15" ht="17.25" customHeight="1">
      <c r="A15" s="1039" t="s">
        <v>683</v>
      </c>
      <c r="B15" s="1252">
        <v>972</v>
      </c>
      <c r="C15" s="1252">
        <v>906</v>
      </c>
      <c r="D15" s="1252">
        <v>913</v>
      </c>
      <c r="E15" s="1252">
        <v>418</v>
      </c>
      <c r="F15" s="1252">
        <v>297</v>
      </c>
      <c r="G15" s="1252">
        <v>103</v>
      </c>
      <c r="H15" s="1252">
        <v>37</v>
      </c>
      <c r="I15" s="1252">
        <v>51</v>
      </c>
      <c r="J15" s="1253">
        <v>0</v>
      </c>
      <c r="K15" s="1252">
        <v>395</v>
      </c>
      <c r="L15" s="1252">
        <v>126</v>
      </c>
      <c r="M15" s="1252">
        <v>42</v>
      </c>
      <c r="N15" s="1251">
        <v>26</v>
      </c>
      <c r="O15" s="1251">
        <v>0</v>
      </c>
    </row>
    <row r="16" spans="1:15" ht="17.25" customHeight="1">
      <c r="A16" s="1039" t="s">
        <v>682</v>
      </c>
      <c r="B16" s="1252">
        <v>1615</v>
      </c>
      <c r="C16" s="1252">
        <v>1493</v>
      </c>
      <c r="D16" s="1252">
        <v>1505</v>
      </c>
      <c r="E16" s="1252">
        <v>669</v>
      </c>
      <c r="F16" s="1252">
        <v>478</v>
      </c>
      <c r="G16" s="1252">
        <v>168</v>
      </c>
      <c r="H16" s="1252">
        <v>104</v>
      </c>
      <c r="I16" s="1252">
        <v>71</v>
      </c>
      <c r="J16" s="1252">
        <v>3</v>
      </c>
      <c r="K16" s="1252">
        <v>702</v>
      </c>
      <c r="L16" s="1252">
        <v>187</v>
      </c>
      <c r="M16" s="1252">
        <v>121</v>
      </c>
      <c r="N16" s="1251">
        <v>65</v>
      </c>
      <c r="O16" s="1251">
        <v>13</v>
      </c>
    </row>
    <row r="17" spans="1:15" ht="17.25" customHeight="1">
      <c r="A17" s="484" t="s">
        <v>702</v>
      </c>
      <c r="B17" s="1250">
        <v>1186</v>
      </c>
      <c r="C17" s="1250">
        <v>1135</v>
      </c>
      <c r="D17" s="1250">
        <v>1142</v>
      </c>
      <c r="E17" s="1250">
        <v>654</v>
      </c>
      <c r="F17" s="1250">
        <v>338</v>
      </c>
      <c r="G17" s="1250">
        <v>57</v>
      </c>
      <c r="H17" s="1250">
        <v>54</v>
      </c>
      <c r="I17" s="1250">
        <v>32</v>
      </c>
      <c r="J17" s="1250">
        <v>0</v>
      </c>
      <c r="K17" s="1250">
        <v>443</v>
      </c>
      <c r="L17" s="1250">
        <v>92</v>
      </c>
      <c r="M17" s="1250">
        <v>61</v>
      </c>
      <c r="N17" s="1249">
        <v>40</v>
      </c>
      <c r="O17" s="1249">
        <v>7</v>
      </c>
    </row>
    <row r="18" spans="10:18" ht="16.5" customHeight="1">
      <c r="J18" s="1077"/>
      <c r="K18" s="1248"/>
      <c r="L18" s="1247"/>
      <c r="M18" s="1247"/>
      <c r="N18" s="1247"/>
      <c r="O18" s="1207" t="s">
        <v>639</v>
      </c>
      <c r="P18" s="1079"/>
      <c r="Q18" s="1079"/>
      <c r="R18" s="406"/>
    </row>
    <row r="19" spans="16:18" ht="13.5">
      <c r="P19" s="1079"/>
      <c r="Q19" s="1079"/>
      <c r="R19" s="1079"/>
    </row>
  </sheetData>
  <sheetProtection/>
  <mergeCells count="9">
    <mergeCell ref="O5:O6"/>
    <mergeCell ref="A4:A6"/>
    <mergeCell ref="B4:B6"/>
    <mergeCell ref="C4:D5"/>
    <mergeCell ref="E4:G5"/>
    <mergeCell ref="N5:N6"/>
    <mergeCell ref="M4:M6"/>
    <mergeCell ref="H4:J5"/>
    <mergeCell ref="K4:L5"/>
  </mergeCells>
  <conditionalFormatting sqref="D8:D17">
    <cfRule type="cellIs" priority="1" dxfId="0" operator="lessThan" stopIfTrue="1">
      <formula>C8</formula>
    </cfRule>
  </conditionalFormatting>
  <printOptions horizontalCentered="1"/>
  <pageMargins left="0.2362204724409449" right="0.2362204724409449" top="0.7874015748031497" bottom="0.7480314960629921"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8"/>
  <sheetViews>
    <sheetView view="pageBreakPreview" zoomScale="85" zoomScaleSheetLayoutView="85" zoomScalePageLayoutView="0" workbookViewId="0" topLeftCell="A1">
      <selection activeCell="F20" sqref="F20"/>
    </sheetView>
  </sheetViews>
  <sheetFormatPr defaultColWidth="9.00390625" defaultRowHeight="13.5"/>
  <cols>
    <col min="1" max="9" width="9.625" style="18" customWidth="1"/>
    <col min="10" max="10" width="4.875" style="18" customWidth="1"/>
    <col min="11" max="15" width="5.125" style="18" customWidth="1"/>
    <col min="16" max="17" width="6.125" style="18" customWidth="1"/>
    <col min="18" max="16384" width="9.00390625" style="18" customWidth="1"/>
  </cols>
  <sheetData>
    <row r="1" ht="18.75" customHeight="1">
      <c r="A1" s="1246" t="s">
        <v>845</v>
      </c>
    </row>
    <row r="2" spans="2:9" ht="13.5">
      <c r="B2" s="1246"/>
      <c r="C2" s="1097"/>
      <c r="H2" s="53" t="s">
        <v>793</v>
      </c>
      <c r="I2" s="53"/>
    </row>
    <row r="3" spans="1:8" ht="21" customHeight="1">
      <c r="A3" s="503" t="s">
        <v>792</v>
      </c>
      <c r="B3" s="550" t="s">
        <v>812</v>
      </c>
      <c r="C3" s="463" t="s">
        <v>790</v>
      </c>
      <c r="D3" s="550" t="s">
        <v>785</v>
      </c>
      <c r="E3" s="550"/>
      <c r="F3" s="550" t="s">
        <v>844</v>
      </c>
      <c r="G3" s="550" t="s">
        <v>843</v>
      </c>
      <c r="H3" s="378" t="s">
        <v>842</v>
      </c>
    </row>
    <row r="4" spans="1:8" ht="21" customHeight="1">
      <c r="A4" s="428"/>
      <c r="B4" s="1049"/>
      <c r="C4" s="456"/>
      <c r="D4" s="441" t="s">
        <v>841</v>
      </c>
      <c r="E4" s="441" t="s">
        <v>840</v>
      </c>
      <c r="F4" s="1049"/>
      <c r="G4" s="1049"/>
      <c r="H4" s="429"/>
    </row>
    <row r="5" spans="1:9" ht="20.25" customHeight="1">
      <c r="A5" s="1281" t="s">
        <v>839</v>
      </c>
      <c r="B5" s="1280">
        <v>13844</v>
      </c>
      <c r="C5" s="543">
        <v>12100</v>
      </c>
      <c r="D5" s="543">
        <v>728</v>
      </c>
      <c r="E5" s="543">
        <v>308</v>
      </c>
      <c r="F5" s="543">
        <v>490</v>
      </c>
      <c r="G5" s="543">
        <v>89</v>
      </c>
      <c r="H5" s="1082">
        <v>129</v>
      </c>
      <c r="I5" s="1025"/>
    </row>
    <row r="6" spans="1:9" ht="20.25" customHeight="1">
      <c r="A6" s="1279" t="s">
        <v>838</v>
      </c>
      <c r="B6" s="1278">
        <v>12794</v>
      </c>
      <c r="C6" s="520">
        <v>12476</v>
      </c>
      <c r="D6" s="1277"/>
      <c r="E6" s="1276"/>
      <c r="F6" s="520">
        <v>122</v>
      </c>
      <c r="G6" s="520">
        <v>68</v>
      </c>
      <c r="H6" s="1080">
        <v>128</v>
      </c>
      <c r="I6" s="1025"/>
    </row>
    <row r="7" spans="6:9" ht="16.5" customHeight="1">
      <c r="F7" s="1207"/>
      <c r="G7" s="1207"/>
      <c r="H7" s="406" t="s">
        <v>639</v>
      </c>
      <c r="I7" s="406"/>
    </row>
    <row r="8" spans="6:9" ht="13.5">
      <c r="F8" s="1079"/>
      <c r="G8" s="1079"/>
      <c r="H8" s="1079"/>
      <c r="I8" s="1079"/>
    </row>
  </sheetData>
  <sheetProtection/>
  <mergeCells count="8">
    <mergeCell ref="D6:E6"/>
    <mergeCell ref="G3:G4"/>
    <mergeCell ref="H3:H4"/>
    <mergeCell ref="F3:F4"/>
    <mergeCell ref="A3:A4"/>
    <mergeCell ref="B3:B4"/>
    <mergeCell ref="C3:C4"/>
    <mergeCell ref="D3:E3"/>
  </mergeCells>
  <printOptions horizontalCentered="1"/>
  <pageMargins left="0.7874015748031497" right="0.7874015748031497" top="4.803149606299213" bottom="0.7874015748031497" header="0.4724409448818898" footer="0.4724409448818898"/>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tabColor rgb="FF92D050"/>
  </sheetPr>
  <dimension ref="A1:R18"/>
  <sheetViews>
    <sheetView view="pageBreakPreview" zoomScale="85" zoomScaleSheetLayoutView="85" zoomScalePageLayoutView="0" workbookViewId="0" topLeftCell="A1">
      <selection activeCell="F20" sqref="F20"/>
    </sheetView>
  </sheetViews>
  <sheetFormatPr defaultColWidth="9.00390625" defaultRowHeight="13.5"/>
  <cols>
    <col min="1" max="2" width="6.25390625" style="18" customWidth="1"/>
    <col min="3" max="4" width="5.625" style="18" customWidth="1"/>
    <col min="5" max="9" width="5.00390625" style="18" customWidth="1"/>
    <col min="10" max="10" width="5.625" style="18" customWidth="1"/>
    <col min="11" max="16" width="3.75390625" style="18" customWidth="1"/>
    <col min="17" max="17" width="6.25390625" style="18" customWidth="1"/>
    <col min="18" max="18" width="6.875" style="18" customWidth="1"/>
    <col min="19" max="16384" width="9.00390625" style="18" customWidth="1"/>
  </cols>
  <sheetData>
    <row r="1" spans="1:3" ht="18.75" customHeight="1">
      <c r="A1" s="1246" t="s">
        <v>860</v>
      </c>
      <c r="B1" s="1246"/>
      <c r="C1" s="1097"/>
    </row>
    <row r="2" spans="1:18" ht="13.5">
      <c r="A2" s="1246"/>
      <c r="B2" s="1246"/>
      <c r="C2" s="1097"/>
      <c r="R2" s="1245" t="s">
        <v>829</v>
      </c>
    </row>
    <row r="3" spans="1:18" ht="24" customHeight="1">
      <c r="A3" s="1297" t="s">
        <v>713</v>
      </c>
      <c r="B3" s="1232" t="s">
        <v>859</v>
      </c>
      <c r="C3" s="1296" t="s">
        <v>858</v>
      </c>
      <c r="D3" s="341"/>
      <c r="E3" s="1244" t="s">
        <v>857</v>
      </c>
      <c r="F3" s="1295"/>
      <c r="G3" s="1295"/>
      <c r="H3" s="1295"/>
      <c r="I3" s="1295"/>
      <c r="J3" s="1244" t="s">
        <v>856</v>
      </c>
      <c r="K3" s="1295"/>
      <c r="L3" s="1295"/>
      <c r="M3" s="1295"/>
      <c r="N3" s="1295"/>
      <c r="O3" s="1295"/>
      <c r="P3" s="1295"/>
      <c r="Q3" s="1294" t="s">
        <v>855</v>
      </c>
      <c r="R3" s="1293" t="s">
        <v>854</v>
      </c>
    </row>
    <row r="4" spans="1:18" ht="24" customHeight="1">
      <c r="A4" s="1292"/>
      <c r="B4" s="382"/>
      <c r="C4" s="100" t="s">
        <v>708</v>
      </c>
      <c r="D4" s="100" t="s">
        <v>818</v>
      </c>
      <c r="E4" s="100" t="s">
        <v>708</v>
      </c>
      <c r="F4" s="100" t="s">
        <v>822</v>
      </c>
      <c r="G4" s="100" t="s">
        <v>821</v>
      </c>
      <c r="H4" s="100" t="s">
        <v>853</v>
      </c>
      <c r="I4" s="100" t="s">
        <v>852</v>
      </c>
      <c r="J4" s="100" t="s">
        <v>708</v>
      </c>
      <c r="K4" s="100" t="s">
        <v>851</v>
      </c>
      <c r="L4" s="100" t="s">
        <v>850</v>
      </c>
      <c r="M4" s="100" t="s">
        <v>849</v>
      </c>
      <c r="N4" s="100" t="s">
        <v>848</v>
      </c>
      <c r="O4" s="100" t="s">
        <v>847</v>
      </c>
      <c r="P4" s="100" t="s">
        <v>846</v>
      </c>
      <c r="Q4" s="1291"/>
      <c r="R4" s="1290"/>
    </row>
    <row r="5" spans="1:18" ht="21" customHeight="1">
      <c r="A5" s="101" t="s">
        <v>708</v>
      </c>
      <c r="B5" s="1258">
        <f>SUM(B6,B7,B8,B9,B10,B11,B12,B13,B14,B15)</f>
        <v>13741</v>
      </c>
      <c r="C5" s="1258">
        <f>SUM(C6,C7,C8,C9,C10,C11,C12,C13,C14,C15)</f>
        <v>9854</v>
      </c>
      <c r="D5" s="1289">
        <v>0.72</v>
      </c>
      <c r="E5" s="1258">
        <f>SUM(E6,E7,E8,E9,E10,E11,E12,E13,E14,E15)</f>
        <v>2553</v>
      </c>
      <c r="F5" s="1258">
        <f>SUM(F6,F7,F8,F9,F10,F11,F12,F13,F14,F15)</f>
        <v>1723</v>
      </c>
      <c r="G5" s="1258">
        <f>SUM(G6,G7,G8,G9,G10,G11,G12,G13,G14,G15)</f>
        <v>683</v>
      </c>
      <c r="H5" s="1258">
        <f>SUM(H6,H7,H8,H9,H10,H11,H12,H13,H14,H15)</f>
        <v>9</v>
      </c>
      <c r="I5" s="1258">
        <f>SUM(I6,I7,I8,I9,I10,I11,I12,I13,I14,I15)</f>
        <v>138</v>
      </c>
      <c r="J5" s="1258">
        <f>SUM(J6,J7,J8,J9,J10,J11,J12,J13,J14,J15)</f>
        <v>1669</v>
      </c>
      <c r="K5" s="1258">
        <f>SUM(K6,K7,K8,K9,K10,K11,K12,K13,K14,K15)</f>
        <v>662</v>
      </c>
      <c r="L5" s="1258">
        <f>SUM(L6,L7,L8,L9,L10,L11,L12,L13,L14,L15)</f>
        <v>425</v>
      </c>
      <c r="M5" s="1258">
        <f>SUM(M6,M7,M8,M9,M10,M11,M12,M13,M14,M15)</f>
        <v>222</v>
      </c>
      <c r="N5" s="1258">
        <f>SUM(N6,N7,N8,N9,N10,N11,N12,N13,N14,N15)</f>
        <v>158</v>
      </c>
      <c r="O5" s="1258">
        <f>SUM(O6,O7,O8,O9,O10,O11,O12,O13,O14,O15)</f>
        <v>40</v>
      </c>
      <c r="P5" s="1258">
        <f>SUM(P6,P7,P8,P9,P10,P11,P12,P13,P14,P15)</f>
        <v>162</v>
      </c>
      <c r="Q5" s="1258">
        <f>SUM(Q6,Q7,Q8,Q9,Q10,Q11,Q12,Q13,Q14,Q15)</f>
        <v>213</v>
      </c>
      <c r="R5" s="1257">
        <f>SUM(R6,R7,R8,R9,R10,R11,R12,R13,R14,R15)</f>
        <v>375</v>
      </c>
    </row>
    <row r="6" spans="1:18" ht="21" customHeight="1">
      <c r="A6" s="236" t="s">
        <v>690</v>
      </c>
      <c r="B6" s="1255">
        <v>1414</v>
      </c>
      <c r="C6" s="1255">
        <v>685</v>
      </c>
      <c r="D6" s="1288">
        <v>0.48</v>
      </c>
      <c r="E6" s="1255">
        <v>192</v>
      </c>
      <c r="F6" s="1255">
        <v>140</v>
      </c>
      <c r="G6" s="1255">
        <v>44</v>
      </c>
      <c r="H6" s="1255">
        <v>0</v>
      </c>
      <c r="I6" s="1255">
        <v>8</v>
      </c>
      <c r="J6" s="1255">
        <v>217</v>
      </c>
      <c r="K6" s="1255">
        <v>73</v>
      </c>
      <c r="L6" s="1255">
        <v>93</v>
      </c>
      <c r="M6" s="1255">
        <v>27</v>
      </c>
      <c r="N6" s="1255">
        <v>14</v>
      </c>
      <c r="O6" s="1255">
        <v>0</v>
      </c>
      <c r="P6" s="1255">
        <v>10</v>
      </c>
      <c r="Q6" s="1255">
        <v>31</v>
      </c>
      <c r="R6" s="1254">
        <v>90</v>
      </c>
    </row>
    <row r="7" spans="1:18" ht="21" customHeight="1">
      <c r="A7" s="1287" t="s">
        <v>689</v>
      </c>
      <c r="B7" s="1252">
        <v>1959</v>
      </c>
      <c r="C7" s="1252">
        <v>1341</v>
      </c>
      <c r="D7" s="1286">
        <v>0.68</v>
      </c>
      <c r="E7" s="1252">
        <v>361</v>
      </c>
      <c r="F7" s="1252">
        <v>244</v>
      </c>
      <c r="G7" s="1252">
        <v>101</v>
      </c>
      <c r="H7" s="1252">
        <v>0</v>
      </c>
      <c r="I7" s="1252">
        <v>16</v>
      </c>
      <c r="J7" s="1252">
        <v>177</v>
      </c>
      <c r="K7" s="1252">
        <v>82</v>
      </c>
      <c r="L7" s="1252">
        <v>24</v>
      </c>
      <c r="M7" s="1252">
        <v>31</v>
      </c>
      <c r="N7" s="1252">
        <v>29</v>
      </c>
      <c r="O7" s="1252">
        <v>0</v>
      </c>
      <c r="P7" s="1252">
        <v>11</v>
      </c>
      <c r="Q7" s="1252">
        <v>2</v>
      </c>
      <c r="R7" s="1251">
        <v>1</v>
      </c>
    </row>
    <row r="8" spans="1:18" ht="21" customHeight="1">
      <c r="A8" s="1287" t="s">
        <v>688</v>
      </c>
      <c r="B8" s="1252">
        <v>1887</v>
      </c>
      <c r="C8" s="1252">
        <v>1515</v>
      </c>
      <c r="D8" s="1286">
        <v>0.8</v>
      </c>
      <c r="E8" s="1252">
        <v>384</v>
      </c>
      <c r="F8" s="1252">
        <v>236</v>
      </c>
      <c r="G8" s="1252">
        <v>129</v>
      </c>
      <c r="H8" s="1252">
        <v>2</v>
      </c>
      <c r="I8" s="1252">
        <v>17</v>
      </c>
      <c r="J8" s="1252">
        <v>109</v>
      </c>
      <c r="K8" s="1252">
        <v>68</v>
      </c>
      <c r="L8" s="1252">
        <v>3</v>
      </c>
      <c r="M8" s="1252">
        <v>21</v>
      </c>
      <c r="N8" s="1252">
        <v>4</v>
      </c>
      <c r="O8" s="1252">
        <v>0</v>
      </c>
      <c r="P8" s="1252">
        <v>13</v>
      </c>
      <c r="Q8" s="1252">
        <v>3</v>
      </c>
      <c r="R8" s="1251">
        <v>3</v>
      </c>
    </row>
    <row r="9" spans="1:18" ht="21" customHeight="1">
      <c r="A9" s="1287" t="s">
        <v>687</v>
      </c>
      <c r="B9" s="1252">
        <v>1581</v>
      </c>
      <c r="C9" s="1252">
        <v>1293</v>
      </c>
      <c r="D9" s="1286">
        <v>0.82</v>
      </c>
      <c r="E9" s="1252">
        <v>301</v>
      </c>
      <c r="F9" s="1252">
        <v>193</v>
      </c>
      <c r="G9" s="1252">
        <v>89</v>
      </c>
      <c r="H9" s="1252">
        <v>0</v>
      </c>
      <c r="I9" s="1252">
        <v>19</v>
      </c>
      <c r="J9" s="1252">
        <v>199</v>
      </c>
      <c r="K9" s="1252">
        <v>72</v>
      </c>
      <c r="L9" s="1252">
        <v>72</v>
      </c>
      <c r="M9" s="1252">
        <v>43</v>
      </c>
      <c r="N9" s="1252">
        <v>0</v>
      </c>
      <c r="O9" s="1252">
        <v>0</v>
      </c>
      <c r="P9" s="1252">
        <v>12</v>
      </c>
      <c r="Q9" s="1252">
        <v>19</v>
      </c>
      <c r="R9" s="1251">
        <v>61</v>
      </c>
    </row>
    <row r="10" spans="1:18" ht="21" customHeight="1">
      <c r="A10" s="1287" t="s">
        <v>686</v>
      </c>
      <c r="B10" s="1252">
        <v>864</v>
      </c>
      <c r="C10" s="1252">
        <v>435</v>
      </c>
      <c r="D10" s="1286">
        <v>0.5</v>
      </c>
      <c r="E10" s="1252">
        <v>113</v>
      </c>
      <c r="F10" s="1252">
        <v>83</v>
      </c>
      <c r="G10" s="1252">
        <v>26</v>
      </c>
      <c r="H10" s="1252">
        <v>0</v>
      </c>
      <c r="I10" s="1252">
        <v>4</v>
      </c>
      <c r="J10" s="1252">
        <v>151</v>
      </c>
      <c r="K10" s="1252">
        <v>42</v>
      </c>
      <c r="L10" s="1252">
        <v>24</v>
      </c>
      <c r="M10" s="1252">
        <v>15</v>
      </c>
      <c r="N10" s="1252">
        <v>32</v>
      </c>
      <c r="O10" s="1252">
        <v>37</v>
      </c>
      <c r="P10" s="1252">
        <v>1</v>
      </c>
      <c r="Q10" s="1252">
        <v>25</v>
      </c>
      <c r="R10" s="1251">
        <v>18</v>
      </c>
    </row>
    <row r="11" spans="1:18" ht="21" customHeight="1">
      <c r="A11" s="1287" t="s">
        <v>685</v>
      </c>
      <c r="B11" s="1252">
        <v>1555</v>
      </c>
      <c r="C11" s="1252">
        <v>1019</v>
      </c>
      <c r="D11" s="1286">
        <v>0.66</v>
      </c>
      <c r="E11" s="1252">
        <v>269</v>
      </c>
      <c r="F11" s="1252">
        <v>185</v>
      </c>
      <c r="G11" s="1252">
        <v>60</v>
      </c>
      <c r="H11" s="1252">
        <v>6</v>
      </c>
      <c r="I11" s="1252">
        <v>18</v>
      </c>
      <c r="J11" s="1252">
        <v>144</v>
      </c>
      <c r="K11" s="1252">
        <v>78</v>
      </c>
      <c r="L11" s="1252">
        <v>23</v>
      </c>
      <c r="M11" s="1252">
        <v>11</v>
      </c>
      <c r="N11" s="1252">
        <v>13</v>
      </c>
      <c r="O11" s="1252">
        <v>0</v>
      </c>
      <c r="P11" s="1252">
        <v>19</v>
      </c>
      <c r="Q11" s="1252">
        <v>12</v>
      </c>
      <c r="R11" s="1251">
        <v>98</v>
      </c>
    </row>
    <row r="12" spans="1:18" ht="21" customHeight="1">
      <c r="A12" s="1287" t="s">
        <v>684</v>
      </c>
      <c r="B12" s="1252">
        <v>935</v>
      </c>
      <c r="C12" s="1252">
        <v>679</v>
      </c>
      <c r="D12" s="1286">
        <v>0.73</v>
      </c>
      <c r="E12" s="1252">
        <v>182</v>
      </c>
      <c r="F12" s="1252">
        <v>124</v>
      </c>
      <c r="G12" s="1252">
        <v>49</v>
      </c>
      <c r="H12" s="1252">
        <v>0</v>
      </c>
      <c r="I12" s="1252">
        <v>9</v>
      </c>
      <c r="J12" s="1252">
        <v>64</v>
      </c>
      <c r="K12" s="1252">
        <v>37</v>
      </c>
      <c r="L12" s="1252">
        <v>3</v>
      </c>
      <c r="M12" s="1252">
        <v>11</v>
      </c>
      <c r="N12" s="1252">
        <v>5</v>
      </c>
      <c r="O12" s="1252">
        <v>2</v>
      </c>
      <c r="P12" s="1252">
        <v>6</v>
      </c>
      <c r="Q12" s="1252">
        <v>13</v>
      </c>
      <c r="R12" s="1251">
        <v>34</v>
      </c>
    </row>
    <row r="13" spans="1:18" ht="21" customHeight="1">
      <c r="A13" s="1287" t="s">
        <v>683</v>
      </c>
      <c r="B13" s="1252">
        <v>893</v>
      </c>
      <c r="C13" s="1252">
        <v>626</v>
      </c>
      <c r="D13" s="1286">
        <v>0.7</v>
      </c>
      <c r="E13" s="1252">
        <v>167</v>
      </c>
      <c r="F13" s="1252">
        <v>110</v>
      </c>
      <c r="G13" s="1252">
        <v>45</v>
      </c>
      <c r="H13" s="1252">
        <v>1</v>
      </c>
      <c r="I13" s="1252">
        <v>11</v>
      </c>
      <c r="J13" s="1252">
        <v>96</v>
      </c>
      <c r="K13" s="1252">
        <v>49</v>
      </c>
      <c r="L13" s="1252">
        <v>7</v>
      </c>
      <c r="M13" s="1252">
        <v>18</v>
      </c>
      <c r="N13" s="1252">
        <v>7</v>
      </c>
      <c r="O13" s="1252">
        <v>0</v>
      </c>
      <c r="P13" s="1252">
        <v>15</v>
      </c>
      <c r="Q13" s="1252">
        <v>12</v>
      </c>
      <c r="R13" s="1251">
        <v>59</v>
      </c>
    </row>
    <row r="14" spans="1:18" ht="21" customHeight="1">
      <c r="A14" s="1287" t="s">
        <v>682</v>
      </c>
      <c r="B14" s="1252">
        <v>1530</v>
      </c>
      <c r="C14" s="1252">
        <v>1126</v>
      </c>
      <c r="D14" s="1286">
        <v>0.74</v>
      </c>
      <c r="E14" s="1252">
        <v>284</v>
      </c>
      <c r="F14" s="1252">
        <v>198</v>
      </c>
      <c r="G14" s="1252">
        <v>70</v>
      </c>
      <c r="H14" s="1252">
        <v>0</v>
      </c>
      <c r="I14" s="1252">
        <v>16</v>
      </c>
      <c r="J14" s="1252">
        <v>279</v>
      </c>
      <c r="K14" s="1252">
        <v>91</v>
      </c>
      <c r="L14" s="1252">
        <v>83</v>
      </c>
      <c r="M14" s="1252">
        <v>29</v>
      </c>
      <c r="N14" s="1252">
        <v>36</v>
      </c>
      <c r="O14" s="1252">
        <v>1</v>
      </c>
      <c r="P14" s="1252">
        <v>39</v>
      </c>
      <c r="Q14" s="1252">
        <v>20</v>
      </c>
      <c r="R14" s="1251">
        <v>2</v>
      </c>
    </row>
    <row r="15" spans="1:18" ht="21" customHeight="1">
      <c r="A15" s="1285" t="s">
        <v>681</v>
      </c>
      <c r="B15" s="1250">
        <v>1123</v>
      </c>
      <c r="C15" s="1250">
        <v>1135</v>
      </c>
      <c r="D15" s="1284">
        <v>1.01</v>
      </c>
      <c r="E15" s="1250">
        <v>300</v>
      </c>
      <c r="F15" s="1250">
        <v>210</v>
      </c>
      <c r="G15" s="1250">
        <v>70</v>
      </c>
      <c r="H15" s="1250">
        <v>0</v>
      </c>
      <c r="I15" s="1250">
        <v>20</v>
      </c>
      <c r="J15" s="1250">
        <v>233</v>
      </c>
      <c r="K15" s="1250">
        <v>70</v>
      </c>
      <c r="L15" s="1250">
        <v>93</v>
      </c>
      <c r="M15" s="1250">
        <v>16</v>
      </c>
      <c r="N15" s="1250">
        <v>18</v>
      </c>
      <c r="O15" s="1250">
        <v>0</v>
      </c>
      <c r="P15" s="1250">
        <v>36</v>
      </c>
      <c r="Q15" s="1250">
        <v>76</v>
      </c>
      <c r="R15" s="1249">
        <v>9</v>
      </c>
    </row>
    <row r="16" spans="1:18" s="66" customFormat="1" ht="16.5" customHeight="1">
      <c r="A16" s="1283" t="s">
        <v>817</v>
      </c>
      <c r="B16" s="61"/>
      <c r="C16" s="61"/>
      <c r="D16" s="61"/>
      <c r="E16" s="61"/>
      <c r="F16" s="61"/>
      <c r="G16" s="61"/>
      <c r="H16" s="61"/>
      <c r="I16" s="61"/>
      <c r="J16" s="61"/>
      <c r="K16" s="61"/>
      <c r="L16" s="61"/>
      <c r="M16" s="61"/>
      <c r="N16" s="61"/>
      <c r="O16" s="61"/>
      <c r="P16" s="61"/>
      <c r="Q16" s="61"/>
      <c r="R16" s="1282" t="s">
        <v>816</v>
      </c>
    </row>
    <row r="17" spans="2:18" ht="13.5">
      <c r="B17" s="478"/>
      <c r="C17" s="478"/>
      <c r="E17" s="478"/>
      <c r="F17" s="478"/>
      <c r="G17" s="478"/>
      <c r="I17" s="478"/>
      <c r="J17" s="478"/>
      <c r="K17" s="478"/>
      <c r="L17" s="478"/>
      <c r="M17" s="478"/>
      <c r="N17" s="478"/>
      <c r="P17" s="478"/>
      <c r="Q17" s="478"/>
      <c r="R17" s="478"/>
    </row>
    <row r="18" ht="13.5">
      <c r="B18" s="478"/>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O66"/>
  <sheetViews>
    <sheetView view="pageBreakPreview" zoomScale="85" zoomScaleSheetLayoutView="85" zoomScalePageLayoutView="0" workbookViewId="0" topLeftCell="A1">
      <selection activeCell="F20" sqref="F20"/>
    </sheetView>
  </sheetViews>
  <sheetFormatPr defaultColWidth="9.00390625" defaultRowHeight="13.5"/>
  <cols>
    <col min="1" max="15" width="5.875" style="97" customWidth="1"/>
    <col min="16" max="16384" width="9.00390625" style="97" customWidth="1"/>
  </cols>
  <sheetData>
    <row r="1" spans="1:12" ht="13.5">
      <c r="A1" s="1312" t="s">
        <v>879</v>
      </c>
      <c r="B1" s="480"/>
      <c r="C1" s="480"/>
      <c r="D1" s="480"/>
      <c r="E1" s="480"/>
      <c r="F1" s="480"/>
      <c r="G1" s="480"/>
      <c r="H1" s="480"/>
      <c r="I1" s="480"/>
      <c r="J1" s="480"/>
      <c r="K1" s="480"/>
      <c r="L1" s="480"/>
    </row>
    <row r="2" spans="1:12" ht="13.5">
      <c r="A2" s="480"/>
      <c r="B2" s="480"/>
      <c r="C2" s="480"/>
      <c r="D2" s="480"/>
      <c r="E2" s="480"/>
      <c r="F2" s="480"/>
      <c r="G2" s="480"/>
      <c r="H2" s="480"/>
      <c r="I2" s="480"/>
      <c r="J2" s="480"/>
      <c r="K2" s="480"/>
      <c r="L2" s="480"/>
    </row>
    <row r="3" spans="1:12" ht="13.5">
      <c r="A3" s="18" t="s">
        <v>878</v>
      </c>
      <c r="B3" s="480"/>
      <c r="C3" s="480"/>
      <c r="D3" s="480"/>
      <c r="E3" s="480"/>
      <c r="F3" s="480"/>
      <c r="G3" s="480"/>
      <c r="H3" s="480"/>
      <c r="I3" s="480"/>
      <c r="J3" s="480"/>
      <c r="K3" s="480"/>
      <c r="L3" s="480"/>
    </row>
    <row r="4" spans="1:12" ht="13.5">
      <c r="A4" s="480"/>
      <c r="B4" s="480"/>
      <c r="C4" s="480"/>
      <c r="D4" s="480"/>
      <c r="E4" s="480"/>
      <c r="F4" s="480"/>
      <c r="G4" s="480"/>
      <c r="H4" s="480"/>
      <c r="I4" s="480"/>
      <c r="J4" s="480"/>
      <c r="K4" s="480"/>
      <c r="L4" s="480"/>
    </row>
    <row r="5" spans="1:12" ht="13.5">
      <c r="A5" s="18" t="s">
        <v>877</v>
      </c>
      <c r="B5" s="480"/>
      <c r="C5" s="480"/>
      <c r="D5" s="480"/>
      <c r="E5" s="480"/>
      <c r="F5" s="480"/>
      <c r="G5" s="480"/>
      <c r="H5" s="480"/>
      <c r="I5" s="480"/>
      <c r="J5" s="480"/>
      <c r="K5" s="480"/>
      <c r="L5" s="480"/>
    </row>
    <row r="6" spans="1:12" ht="13.5">
      <c r="A6" s="18" t="s">
        <v>875</v>
      </c>
      <c r="B6" s="480"/>
      <c r="C6" s="480"/>
      <c r="D6" s="480"/>
      <c r="E6" s="480"/>
      <c r="F6" s="480"/>
      <c r="G6" s="480"/>
      <c r="H6" s="480"/>
      <c r="I6" s="480"/>
      <c r="J6" s="480"/>
      <c r="K6" s="53" t="s">
        <v>793</v>
      </c>
      <c r="L6" s="480"/>
    </row>
    <row r="7" spans="1:12" ht="12" customHeight="1">
      <c r="A7" s="1311" t="s">
        <v>792</v>
      </c>
      <c r="B7" s="385" t="s">
        <v>819</v>
      </c>
      <c r="C7" s="387"/>
      <c r="D7" s="378" t="s">
        <v>872</v>
      </c>
      <c r="E7" s="503"/>
      <c r="F7" s="378" t="s">
        <v>874</v>
      </c>
      <c r="G7" s="503"/>
      <c r="H7" s="385" t="s">
        <v>870</v>
      </c>
      <c r="I7" s="387"/>
      <c r="J7" s="385" t="s">
        <v>755</v>
      </c>
      <c r="K7" s="386"/>
      <c r="L7" s="480"/>
    </row>
    <row r="8" spans="1:12" ht="12" customHeight="1">
      <c r="A8" s="1308"/>
      <c r="B8" s="100" t="s">
        <v>730</v>
      </c>
      <c r="C8" s="100" t="s">
        <v>777</v>
      </c>
      <c r="D8" s="100" t="s">
        <v>730</v>
      </c>
      <c r="E8" s="100" t="s">
        <v>777</v>
      </c>
      <c r="F8" s="100" t="s">
        <v>730</v>
      </c>
      <c r="G8" s="100" t="s">
        <v>777</v>
      </c>
      <c r="H8" s="100" t="s">
        <v>730</v>
      </c>
      <c r="I8" s="100" t="s">
        <v>777</v>
      </c>
      <c r="J8" s="100" t="s">
        <v>730</v>
      </c>
      <c r="K8" s="106" t="s">
        <v>777</v>
      </c>
      <c r="L8" s="480"/>
    </row>
    <row r="9" spans="1:12" ht="12" customHeight="1">
      <c r="A9" s="1307" t="s">
        <v>867</v>
      </c>
      <c r="B9" s="1258">
        <v>2281</v>
      </c>
      <c r="C9" s="1258">
        <v>2690</v>
      </c>
      <c r="D9" s="1258">
        <v>1199</v>
      </c>
      <c r="E9" s="1258">
        <v>1447</v>
      </c>
      <c r="F9" s="1258">
        <v>238</v>
      </c>
      <c r="G9" s="1258">
        <v>259</v>
      </c>
      <c r="H9" s="1258">
        <v>54</v>
      </c>
      <c r="I9" s="1258">
        <v>68</v>
      </c>
      <c r="J9" s="1258">
        <v>790</v>
      </c>
      <c r="K9" s="1257">
        <v>916</v>
      </c>
      <c r="L9" s="480"/>
    </row>
    <row r="10" spans="1:12" ht="12" customHeight="1">
      <c r="A10" s="1306" t="s">
        <v>866</v>
      </c>
      <c r="B10" s="1305">
        <v>241</v>
      </c>
      <c r="C10" s="1305">
        <v>306</v>
      </c>
      <c r="D10" s="1255">
        <v>145</v>
      </c>
      <c r="E10" s="1255">
        <v>185</v>
      </c>
      <c r="F10" s="1255">
        <v>29</v>
      </c>
      <c r="G10" s="1255">
        <v>31</v>
      </c>
      <c r="H10" s="1255">
        <v>7</v>
      </c>
      <c r="I10" s="1255">
        <v>17</v>
      </c>
      <c r="J10" s="1255">
        <v>60</v>
      </c>
      <c r="K10" s="1254">
        <v>73</v>
      </c>
      <c r="L10" s="480"/>
    </row>
    <row r="11" spans="1:12" ht="12" customHeight="1">
      <c r="A11" s="1304" t="s">
        <v>689</v>
      </c>
      <c r="B11" s="1303">
        <v>305</v>
      </c>
      <c r="C11" s="1303">
        <v>375</v>
      </c>
      <c r="D11" s="1252">
        <v>95</v>
      </c>
      <c r="E11" s="1252">
        <v>129</v>
      </c>
      <c r="F11" s="1252">
        <v>59</v>
      </c>
      <c r="G11" s="1252">
        <v>61</v>
      </c>
      <c r="H11" s="1252">
        <v>5</v>
      </c>
      <c r="I11" s="1252">
        <v>5</v>
      </c>
      <c r="J11" s="1252">
        <v>146</v>
      </c>
      <c r="K11" s="1251">
        <v>180</v>
      </c>
      <c r="L11" s="480"/>
    </row>
    <row r="12" spans="1:12" ht="12" customHeight="1">
      <c r="A12" s="1304" t="s">
        <v>688</v>
      </c>
      <c r="B12" s="1303">
        <v>301</v>
      </c>
      <c r="C12" s="1303">
        <v>301</v>
      </c>
      <c r="D12" s="1252">
        <v>208</v>
      </c>
      <c r="E12" s="1252">
        <v>208</v>
      </c>
      <c r="F12" s="1252">
        <v>28</v>
      </c>
      <c r="G12" s="1252">
        <v>28</v>
      </c>
      <c r="H12" s="1252">
        <v>6</v>
      </c>
      <c r="I12" s="1252">
        <v>6</v>
      </c>
      <c r="J12" s="1252">
        <v>59</v>
      </c>
      <c r="K12" s="1251">
        <v>59</v>
      </c>
      <c r="L12" s="480"/>
    </row>
    <row r="13" spans="1:12" ht="12" customHeight="1">
      <c r="A13" s="1304" t="s">
        <v>865</v>
      </c>
      <c r="B13" s="1303">
        <v>335</v>
      </c>
      <c r="C13" s="1303">
        <v>335</v>
      </c>
      <c r="D13" s="1252">
        <v>188</v>
      </c>
      <c r="E13" s="1252">
        <v>188</v>
      </c>
      <c r="F13" s="1252">
        <v>22</v>
      </c>
      <c r="G13" s="1252">
        <v>22</v>
      </c>
      <c r="H13" s="1252">
        <v>16</v>
      </c>
      <c r="I13" s="1252">
        <v>16</v>
      </c>
      <c r="J13" s="1252">
        <v>109</v>
      </c>
      <c r="K13" s="1251">
        <v>109</v>
      </c>
      <c r="L13" s="480"/>
    </row>
    <row r="14" spans="1:12" ht="12" customHeight="1">
      <c r="A14" s="1304" t="s">
        <v>864</v>
      </c>
      <c r="B14" s="1303">
        <v>133</v>
      </c>
      <c r="C14" s="1303">
        <v>163</v>
      </c>
      <c r="D14" s="1252">
        <v>55</v>
      </c>
      <c r="E14" s="1252">
        <v>72</v>
      </c>
      <c r="F14" s="1252">
        <v>12</v>
      </c>
      <c r="G14" s="1252">
        <v>12</v>
      </c>
      <c r="H14" s="1252">
        <v>3</v>
      </c>
      <c r="I14" s="1252">
        <v>4</v>
      </c>
      <c r="J14" s="1252">
        <v>63</v>
      </c>
      <c r="K14" s="1251">
        <v>75</v>
      </c>
      <c r="L14" s="480"/>
    </row>
    <row r="15" spans="1:12" ht="12" customHeight="1">
      <c r="A15" s="1304" t="s">
        <v>863</v>
      </c>
      <c r="B15" s="1303">
        <v>243</v>
      </c>
      <c r="C15" s="1303">
        <v>341</v>
      </c>
      <c r="D15" s="1252">
        <v>139</v>
      </c>
      <c r="E15" s="1252">
        <v>215</v>
      </c>
      <c r="F15" s="1252">
        <v>16</v>
      </c>
      <c r="G15" s="1252">
        <v>20</v>
      </c>
      <c r="H15" s="1252">
        <v>9</v>
      </c>
      <c r="I15" s="1252">
        <v>10</v>
      </c>
      <c r="J15" s="1252">
        <v>79</v>
      </c>
      <c r="K15" s="1251">
        <v>96</v>
      </c>
      <c r="L15" s="480"/>
    </row>
    <row r="16" spans="1:12" ht="12" customHeight="1">
      <c r="A16" s="1304" t="s">
        <v>862</v>
      </c>
      <c r="B16" s="1303">
        <v>153</v>
      </c>
      <c r="C16" s="1303">
        <v>186</v>
      </c>
      <c r="D16" s="1252">
        <v>82</v>
      </c>
      <c r="E16" s="1252">
        <v>100</v>
      </c>
      <c r="F16" s="1252">
        <v>25</v>
      </c>
      <c r="G16" s="1252">
        <v>33</v>
      </c>
      <c r="H16" s="1252">
        <v>0</v>
      </c>
      <c r="I16" s="1252">
        <v>0</v>
      </c>
      <c r="J16" s="1252">
        <v>46</v>
      </c>
      <c r="K16" s="1251">
        <v>53</v>
      </c>
      <c r="L16" s="480"/>
    </row>
    <row r="17" spans="1:12" ht="12" customHeight="1">
      <c r="A17" s="1304" t="s">
        <v>683</v>
      </c>
      <c r="B17" s="1303">
        <v>158</v>
      </c>
      <c r="C17" s="1303">
        <v>183</v>
      </c>
      <c r="D17" s="1252">
        <v>89</v>
      </c>
      <c r="E17" s="1252">
        <v>103</v>
      </c>
      <c r="F17" s="1252">
        <v>8</v>
      </c>
      <c r="G17" s="1252">
        <v>10</v>
      </c>
      <c r="H17" s="1252">
        <v>3</v>
      </c>
      <c r="I17" s="1252">
        <v>3</v>
      </c>
      <c r="J17" s="1252">
        <v>58</v>
      </c>
      <c r="K17" s="1251">
        <v>67</v>
      </c>
      <c r="L17" s="480"/>
    </row>
    <row r="18" spans="1:12" ht="12" customHeight="1">
      <c r="A18" s="1304" t="s">
        <v>682</v>
      </c>
      <c r="B18" s="1303">
        <v>256</v>
      </c>
      <c r="C18" s="1303">
        <v>331</v>
      </c>
      <c r="D18" s="1252">
        <v>142</v>
      </c>
      <c r="E18" s="1252">
        <v>184</v>
      </c>
      <c r="F18" s="1252">
        <v>19</v>
      </c>
      <c r="G18" s="1252">
        <v>21</v>
      </c>
      <c r="H18" s="1252">
        <v>4</v>
      </c>
      <c r="I18" s="1252">
        <v>5</v>
      </c>
      <c r="J18" s="1252">
        <v>91</v>
      </c>
      <c r="K18" s="1251">
        <v>121</v>
      </c>
      <c r="L18" s="480"/>
    </row>
    <row r="19" spans="1:12" ht="12" customHeight="1">
      <c r="A19" s="1302" t="s">
        <v>861</v>
      </c>
      <c r="B19" s="1301">
        <v>156</v>
      </c>
      <c r="C19" s="1301">
        <v>169</v>
      </c>
      <c r="D19" s="1250">
        <v>56</v>
      </c>
      <c r="E19" s="1250">
        <v>63</v>
      </c>
      <c r="F19" s="1250">
        <v>20</v>
      </c>
      <c r="G19" s="1250">
        <v>21</v>
      </c>
      <c r="H19" s="1250">
        <v>1</v>
      </c>
      <c r="I19" s="1250">
        <v>2</v>
      </c>
      <c r="J19" s="1250">
        <v>79</v>
      </c>
      <c r="K19" s="1249">
        <v>83</v>
      </c>
      <c r="L19" s="480"/>
    </row>
    <row r="20" spans="1:12" ht="13.5">
      <c r="A20" s="480"/>
      <c r="B20" s="480"/>
      <c r="C20" s="480"/>
      <c r="D20" s="480"/>
      <c r="E20" s="480"/>
      <c r="F20" s="480"/>
      <c r="G20" s="480"/>
      <c r="H20" s="480"/>
      <c r="I20" s="480"/>
      <c r="J20" s="480"/>
      <c r="K20" s="406" t="s">
        <v>639</v>
      </c>
      <c r="L20" s="480"/>
    </row>
    <row r="21" spans="1:15" ht="13.5">
      <c r="A21" s="18" t="s">
        <v>873</v>
      </c>
      <c r="B21" s="480"/>
      <c r="C21" s="480"/>
      <c r="D21" s="480"/>
      <c r="E21" s="480"/>
      <c r="F21" s="480"/>
      <c r="G21" s="480"/>
      <c r="H21" s="480"/>
      <c r="I21" s="480"/>
      <c r="J21" s="480"/>
      <c r="K21" s="480"/>
      <c r="L21" s="480"/>
      <c r="O21" s="53" t="s">
        <v>793</v>
      </c>
    </row>
    <row r="22" spans="1:15" ht="12" customHeight="1">
      <c r="A22" s="1311" t="s">
        <v>792</v>
      </c>
      <c r="B22" s="385" t="s">
        <v>819</v>
      </c>
      <c r="C22" s="387"/>
      <c r="D22" s="378" t="s">
        <v>872</v>
      </c>
      <c r="E22" s="503"/>
      <c r="F22" s="378" t="s">
        <v>871</v>
      </c>
      <c r="G22" s="503"/>
      <c r="H22" s="385" t="s">
        <v>870</v>
      </c>
      <c r="I22" s="387"/>
      <c r="J22" s="1310" t="s">
        <v>869</v>
      </c>
      <c r="K22" s="1309"/>
      <c r="L22" s="1310" t="s">
        <v>868</v>
      </c>
      <c r="M22" s="1309"/>
      <c r="N22" s="385" t="s">
        <v>755</v>
      </c>
      <c r="O22" s="386"/>
    </row>
    <row r="23" spans="1:15" ht="12" customHeight="1">
      <c r="A23" s="1308"/>
      <c r="B23" s="100" t="s">
        <v>730</v>
      </c>
      <c r="C23" s="100" t="s">
        <v>777</v>
      </c>
      <c r="D23" s="100" t="s">
        <v>730</v>
      </c>
      <c r="E23" s="100" t="s">
        <v>777</v>
      </c>
      <c r="F23" s="100" t="s">
        <v>730</v>
      </c>
      <c r="G23" s="100" t="s">
        <v>777</v>
      </c>
      <c r="H23" s="100" t="s">
        <v>730</v>
      </c>
      <c r="I23" s="100" t="s">
        <v>777</v>
      </c>
      <c r="J23" s="100" t="s">
        <v>730</v>
      </c>
      <c r="K23" s="106" t="s">
        <v>777</v>
      </c>
      <c r="L23" s="100" t="s">
        <v>730</v>
      </c>
      <c r="M23" s="106" t="s">
        <v>777</v>
      </c>
      <c r="N23" s="100" t="s">
        <v>730</v>
      </c>
      <c r="O23" s="106" t="s">
        <v>777</v>
      </c>
    </row>
    <row r="24" spans="1:15" ht="12" customHeight="1">
      <c r="A24" s="1307" t="s">
        <v>867</v>
      </c>
      <c r="B24" s="1258">
        <v>2281</v>
      </c>
      <c r="C24" s="1258">
        <v>2690</v>
      </c>
      <c r="D24" s="1258">
        <v>997</v>
      </c>
      <c r="E24" s="1258">
        <v>1166</v>
      </c>
      <c r="F24" s="1258">
        <v>190</v>
      </c>
      <c r="G24" s="1258">
        <v>207</v>
      </c>
      <c r="H24" s="1258">
        <v>637</v>
      </c>
      <c r="I24" s="1258">
        <v>779</v>
      </c>
      <c r="J24" s="1258">
        <v>216</v>
      </c>
      <c r="K24" s="1258">
        <v>256</v>
      </c>
      <c r="L24" s="1258">
        <v>75</v>
      </c>
      <c r="M24" s="1258">
        <v>82</v>
      </c>
      <c r="N24" s="1258">
        <v>166</v>
      </c>
      <c r="O24" s="1257">
        <v>200</v>
      </c>
    </row>
    <row r="25" spans="1:15" ht="12" customHeight="1">
      <c r="A25" s="1306" t="s">
        <v>866</v>
      </c>
      <c r="B25" s="1305">
        <v>241</v>
      </c>
      <c r="C25" s="1305">
        <v>306</v>
      </c>
      <c r="D25" s="1255">
        <v>96</v>
      </c>
      <c r="E25" s="1255">
        <v>120</v>
      </c>
      <c r="F25" s="1255">
        <v>13</v>
      </c>
      <c r="G25" s="1255">
        <v>14</v>
      </c>
      <c r="H25" s="1255">
        <v>76</v>
      </c>
      <c r="I25" s="1255">
        <v>103</v>
      </c>
      <c r="J25" s="1255">
        <v>36</v>
      </c>
      <c r="K25" s="1254">
        <v>45</v>
      </c>
      <c r="L25" s="1255">
        <v>1</v>
      </c>
      <c r="M25" s="1254">
        <v>2</v>
      </c>
      <c r="N25" s="1255">
        <v>19</v>
      </c>
      <c r="O25" s="1254">
        <v>22</v>
      </c>
    </row>
    <row r="26" spans="1:15" ht="12" customHeight="1">
      <c r="A26" s="1304" t="s">
        <v>689</v>
      </c>
      <c r="B26" s="1303">
        <v>305</v>
      </c>
      <c r="C26" s="1303">
        <v>375</v>
      </c>
      <c r="D26" s="1252">
        <v>126</v>
      </c>
      <c r="E26" s="1252">
        <v>147</v>
      </c>
      <c r="F26" s="1252">
        <v>48</v>
      </c>
      <c r="G26" s="1252">
        <v>50</v>
      </c>
      <c r="H26" s="1252">
        <v>87</v>
      </c>
      <c r="I26" s="1252">
        <v>117</v>
      </c>
      <c r="J26" s="1252">
        <v>13</v>
      </c>
      <c r="K26" s="1251">
        <v>20</v>
      </c>
      <c r="L26" s="1252">
        <v>11</v>
      </c>
      <c r="M26" s="1251">
        <v>13</v>
      </c>
      <c r="N26" s="1252">
        <v>20</v>
      </c>
      <c r="O26" s="1251">
        <v>28</v>
      </c>
    </row>
    <row r="27" spans="1:15" ht="12" customHeight="1">
      <c r="A27" s="1304" t="s">
        <v>688</v>
      </c>
      <c r="B27" s="1303">
        <v>301</v>
      </c>
      <c r="C27" s="1303">
        <v>301</v>
      </c>
      <c r="D27" s="1252">
        <v>212</v>
      </c>
      <c r="E27" s="1252">
        <v>212</v>
      </c>
      <c r="F27" s="1252">
        <v>26</v>
      </c>
      <c r="G27" s="1252">
        <v>26</v>
      </c>
      <c r="H27" s="1252">
        <v>36</v>
      </c>
      <c r="I27" s="1252">
        <v>36</v>
      </c>
      <c r="J27" s="1252">
        <v>14</v>
      </c>
      <c r="K27" s="1251">
        <v>14</v>
      </c>
      <c r="L27" s="1252">
        <v>10</v>
      </c>
      <c r="M27" s="1251">
        <v>10</v>
      </c>
      <c r="N27" s="1252">
        <v>3</v>
      </c>
      <c r="O27" s="1251">
        <v>3</v>
      </c>
    </row>
    <row r="28" spans="1:15" ht="12" customHeight="1">
      <c r="A28" s="1304" t="s">
        <v>865</v>
      </c>
      <c r="B28" s="1303">
        <v>335</v>
      </c>
      <c r="C28" s="1303">
        <v>335</v>
      </c>
      <c r="D28" s="1252">
        <v>120</v>
      </c>
      <c r="E28" s="1252">
        <v>120</v>
      </c>
      <c r="F28" s="1252">
        <v>21</v>
      </c>
      <c r="G28" s="1252">
        <v>21</v>
      </c>
      <c r="H28" s="1252">
        <v>141</v>
      </c>
      <c r="I28" s="1252">
        <v>141</v>
      </c>
      <c r="J28" s="1252">
        <v>33</v>
      </c>
      <c r="K28" s="1251">
        <v>33</v>
      </c>
      <c r="L28" s="1252">
        <v>3</v>
      </c>
      <c r="M28" s="1251">
        <v>3</v>
      </c>
      <c r="N28" s="1252">
        <v>17</v>
      </c>
      <c r="O28" s="1251">
        <v>17</v>
      </c>
    </row>
    <row r="29" spans="1:15" ht="12" customHeight="1">
      <c r="A29" s="1304" t="s">
        <v>864</v>
      </c>
      <c r="B29" s="1303">
        <v>133</v>
      </c>
      <c r="C29" s="1303">
        <v>163</v>
      </c>
      <c r="D29" s="1252">
        <v>35</v>
      </c>
      <c r="E29" s="1252">
        <v>42</v>
      </c>
      <c r="F29" s="1252">
        <v>8</v>
      </c>
      <c r="G29" s="1252">
        <v>9</v>
      </c>
      <c r="H29" s="1252">
        <v>45</v>
      </c>
      <c r="I29" s="1252">
        <v>62</v>
      </c>
      <c r="J29" s="1252">
        <v>21</v>
      </c>
      <c r="K29" s="1251">
        <v>24</v>
      </c>
      <c r="L29" s="1252">
        <v>14</v>
      </c>
      <c r="M29" s="1251">
        <v>15</v>
      </c>
      <c r="N29" s="1252">
        <v>10</v>
      </c>
      <c r="O29" s="1251">
        <v>11</v>
      </c>
    </row>
    <row r="30" spans="1:15" ht="12" customHeight="1">
      <c r="A30" s="1304" t="s">
        <v>863</v>
      </c>
      <c r="B30" s="1303">
        <v>243</v>
      </c>
      <c r="C30" s="1303">
        <v>341</v>
      </c>
      <c r="D30" s="1252">
        <v>71</v>
      </c>
      <c r="E30" s="1252">
        <v>111</v>
      </c>
      <c r="F30" s="1252">
        <v>10</v>
      </c>
      <c r="G30" s="1252">
        <v>12</v>
      </c>
      <c r="H30" s="1252">
        <v>107</v>
      </c>
      <c r="I30" s="1252">
        <v>149</v>
      </c>
      <c r="J30" s="1252">
        <v>25</v>
      </c>
      <c r="K30" s="1251">
        <v>35</v>
      </c>
      <c r="L30" s="1252">
        <v>11</v>
      </c>
      <c r="M30" s="1251">
        <v>13</v>
      </c>
      <c r="N30" s="1252">
        <v>19</v>
      </c>
      <c r="O30" s="1251">
        <v>21</v>
      </c>
    </row>
    <row r="31" spans="1:15" ht="12" customHeight="1">
      <c r="A31" s="1304" t="s">
        <v>862</v>
      </c>
      <c r="B31" s="1303">
        <v>153</v>
      </c>
      <c r="C31" s="1303">
        <v>186</v>
      </c>
      <c r="D31" s="1252">
        <v>69</v>
      </c>
      <c r="E31" s="1252">
        <v>82</v>
      </c>
      <c r="F31" s="1252">
        <v>38</v>
      </c>
      <c r="G31" s="1252">
        <v>45</v>
      </c>
      <c r="H31" s="1252">
        <v>20</v>
      </c>
      <c r="I31" s="1252">
        <v>25</v>
      </c>
      <c r="J31" s="1252">
        <v>14</v>
      </c>
      <c r="K31" s="1251">
        <v>17</v>
      </c>
      <c r="L31" s="1252">
        <v>5</v>
      </c>
      <c r="M31" s="1251">
        <v>5</v>
      </c>
      <c r="N31" s="1252">
        <v>7</v>
      </c>
      <c r="O31" s="1251">
        <v>12</v>
      </c>
    </row>
    <row r="32" spans="1:15" ht="12" customHeight="1">
      <c r="A32" s="1304" t="s">
        <v>683</v>
      </c>
      <c r="B32" s="1303">
        <v>158</v>
      </c>
      <c r="C32" s="1303">
        <v>183</v>
      </c>
      <c r="D32" s="1252">
        <v>69</v>
      </c>
      <c r="E32" s="1252">
        <v>78</v>
      </c>
      <c r="F32" s="1252">
        <v>6</v>
      </c>
      <c r="G32" s="1252">
        <v>7</v>
      </c>
      <c r="H32" s="1252">
        <v>33</v>
      </c>
      <c r="I32" s="1252">
        <v>36</v>
      </c>
      <c r="J32" s="1252">
        <v>19</v>
      </c>
      <c r="K32" s="1251">
        <v>24</v>
      </c>
      <c r="L32" s="1252">
        <v>10</v>
      </c>
      <c r="M32" s="1251">
        <v>11</v>
      </c>
      <c r="N32" s="1252">
        <v>21</v>
      </c>
      <c r="O32" s="1251">
        <v>27</v>
      </c>
    </row>
    <row r="33" spans="1:15" ht="12" customHeight="1">
      <c r="A33" s="1304" t="s">
        <v>682</v>
      </c>
      <c r="B33" s="1303">
        <v>256</v>
      </c>
      <c r="C33" s="1303">
        <v>331</v>
      </c>
      <c r="D33" s="1252">
        <v>150</v>
      </c>
      <c r="E33" s="1252">
        <v>202</v>
      </c>
      <c r="F33" s="1252">
        <v>13</v>
      </c>
      <c r="G33" s="1252">
        <v>16</v>
      </c>
      <c r="H33" s="1252">
        <v>31</v>
      </c>
      <c r="I33" s="1252">
        <v>42</v>
      </c>
      <c r="J33" s="1252">
        <v>11</v>
      </c>
      <c r="K33" s="1251">
        <v>12</v>
      </c>
      <c r="L33" s="1252">
        <v>9</v>
      </c>
      <c r="M33" s="1251">
        <v>9</v>
      </c>
      <c r="N33" s="1252">
        <v>42</v>
      </c>
      <c r="O33" s="1251">
        <v>50</v>
      </c>
    </row>
    <row r="34" spans="1:15" ht="12" customHeight="1">
      <c r="A34" s="1302" t="s">
        <v>861</v>
      </c>
      <c r="B34" s="1301">
        <v>156</v>
      </c>
      <c r="C34" s="1301">
        <v>169</v>
      </c>
      <c r="D34" s="1250">
        <v>49</v>
      </c>
      <c r="E34" s="1250">
        <v>52</v>
      </c>
      <c r="F34" s="1250">
        <v>7</v>
      </c>
      <c r="G34" s="1250">
        <v>7</v>
      </c>
      <c r="H34" s="1250">
        <v>61</v>
      </c>
      <c r="I34" s="1250">
        <v>68</v>
      </c>
      <c r="J34" s="1250">
        <v>30</v>
      </c>
      <c r="K34" s="1249">
        <v>32</v>
      </c>
      <c r="L34" s="1250">
        <v>1</v>
      </c>
      <c r="M34" s="1249">
        <v>1</v>
      </c>
      <c r="N34" s="1250">
        <v>8</v>
      </c>
      <c r="O34" s="1249">
        <v>9</v>
      </c>
    </row>
    <row r="35" spans="1:15" ht="13.5">
      <c r="A35" s="480"/>
      <c r="B35" s="480"/>
      <c r="C35" s="480"/>
      <c r="D35" s="480"/>
      <c r="E35" s="480"/>
      <c r="F35" s="480"/>
      <c r="G35" s="480"/>
      <c r="H35" s="480"/>
      <c r="I35" s="480"/>
      <c r="J35" s="480"/>
      <c r="K35" s="480"/>
      <c r="L35" s="480"/>
      <c r="O35" s="406" t="s">
        <v>639</v>
      </c>
    </row>
    <row r="36" spans="1:12" ht="13.5">
      <c r="A36" s="18" t="s">
        <v>876</v>
      </c>
      <c r="B36" s="480"/>
      <c r="C36" s="480"/>
      <c r="D36" s="480"/>
      <c r="E36" s="480"/>
      <c r="F36" s="480"/>
      <c r="G36" s="480"/>
      <c r="H36" s="480"/>
      <c r="I36" s="480"/>
      <c r="J36" s="480"/>
      <c r="K36" s="480"/>
      <c r="L36" s="480"/>
    </row>
    <row r="37" spans="1:12" ht="13.5">
      <c r="A37" s="18" t="s">
        <v>875</v>
      </c>
      <c r="B37" s="480"/>
      <c r="C37" s="480"/>
      <c r="D37" s="480"/>
      <c r="E37" s="480"/>
      <c r="F37" s="480"/>
      <c r="G37" s="480"/>
      <c r="H37" s="480"/>
      <c r="I37" s="480"/>
      <c r="J37" s="480"/>
      <c r="K37" s="53" t="s">
        <v>793</v>
      </c>
      <c r="L37" s="480"/>
    </row>
    <row r="38" spans="1:12" ht="12" customHeight="1">
      <c r="A38" s="1311" t="s">
        <v>792</v>
      </c>
      <c r="B38" s="385" t="s">
        <v>819</v>
      </c>
      <c r="C38" s="387"/>
      <c r="D38" s="378" t="s">
        <v>872</v>
      </c>
      <c r="E38" s="503"/>
      <c r="F38" s="378" t="s">
        <v>874</v>
      </c>
      <c r="G38" s="503"/>
      <c r="H38" s="385" t="s">
        <v>870</v>
      </c>
      <c r="I38" s="387"/>
      <c r="J38" s="385" t="s">
        <v>755</v>
      </c>
      <c r="K38" s="386"/>
      <c r="L38" s="480"/>
    </row>
    <row r="39" spans="1:12" ht="12" customHeight="1">
      <c r="A39" s="1308"/>
      <c r="B39" s="100" t="s">
        <v>730</v>
      </c>
      <c r="C39" s="100" t="s">
        <v>777</v>
      </c>
      <c r="D39" s="100" t="s">
        <v>730</v>
      </c>
      <c r="E39" s="100" t="s">
        <v>777</v>
      </c>
      <c r="F39" s="100" t="s">
        <v>730</v>
      </c>
      <c r="G39" s="100" t="s">
        <v>777</v>
      </c>
      <c r="H39" s="100" t="s">
        <v>730</v>
      </c>
      <c r="I39" s="100" t="s">
        <v>777</v>
      </c>
      <c r="J39" s="100" t="s">
        <v>730</v>
      </c>
      <c r="K39" s="106" t="s">
        <v>777</v>
      </c>
      <c r="L39" s="480"/>
    </row>
    <row r="40" spans="1:12" ht="12" customHeight="1">
      <c r="A40" s="1307" t="s">
        <v>867</v>
      </c>
      <c r="B40" s="1258">
        <v>1427</v>
      </c>
      <c r="C40" s="1258">
        <v>1522</v>
      </c>
      <c r="D40" s="1258">
        <v>449</v>
      </c>
      <c r="E40" s="1258">
        <v>475</v>
      </c>
      <c r="F40" s="1258">
        <v>190</v>
      </c>
      <c r="G40" s="1258">
        <v>203</v>
      </c>
      <c r="H40" s="1258">
        <v>99</v>
      </c>
      <c r="I40" s="1258">
        <v>116</v>
      </c>
      <c r="J40" s="1258">
        <v>689</v>
      </c>
      <c r="K40" s="1257">
        <v>728</v>
      </c>
      <c r="L40" s="480"/>
    </row>
    <row r="41" spans="1:12" ht="12" customHeight="1">
      <c r="A41" s="1306" t="s">
        <v>866</v>
      </c>
      <c r="B41" s="1305">
        <v>134</v>
      </c>
      <c r="C41" s="1305">
        <v>156</v>
      </c>
      <c r="D41" s="1255">
        <v>26</v>
      </c>
      <c r="E41" s="1255">
        <v>27</v>
      </c>
      <c r="F41" s="1255">
        <v>16</v>
      </c>
      <c r="G41" s="1255">
        <v>21</v>
      </c>
      <c r="H41" s="1255">
        <v>22</v>
      </c>
      <c r="I41" s="1255">
        <v>26</v>
      </c>
      <c r="J41" s="1255">
        <v>70</v>
      </c>
      <c r="K41" s="1254">
        <v>82</v>
      </c>
      <c r="L41" s="480"/>
    </row>
    <row r="42" spans="1:12" ht="12" customHeight="1">
      <c r="A42" s="1304" t="s">
        <v>689</v>
      </c>
      <c r="B42" s="1303">
        <v>184</v>
      </c>
      <c r="C42" s="1303">
        <v>189</v>
      </c>
      <c r="D42" s="1252">
        <v>65</v>
      </c>
      <c r="E42" s="1252">
        <v>69</v>
      </c>
      <c r="F42" s="1252">
        <v>22</v>
      </c>
      <c r="G42" s="1252">
        <v>22</v>
      </c>
      <c r="H42" s="1252">
        <v>17</v>
      </c>
      <c r="I42" s="1252">
        <v>17</v>
      </c>
      <c r="J42" s="1252">
        <v>80</v>
      </c>
      <c r="K42" s="1251">
        <v>81</v>
      </c>
      <c r="L42" s="480"/>
    </row>
    <row r="43" spans="1:12" ht="12" customHeight="1">
      <c r="A43" s="1304" t="s">
        <v>688</v>
      </c>
      <c r="B43" s="1303">
        <v>193</v>
      </c>
      <c r="C43" s="1303">
        <v>193</v>
      </c>
      <c r="D43" s="1252">
        <v>85</v>
      </c>
      <c r="E43" s="1252">
        <v>85</v>
      </c>
      <c r="F43" s="1252">
        <v>41</v>
      </c>
      <c r="G43" s="1252">
        <v>41</v>
      </c>
      <c r="H43" s="1252">
        <v>3</v>
      </c>
      <c r="I43" s="1252">
        <v>3</v>
      </c>
      <c r="J43" s="1252">
        <v>64</v>
      </c>
      <c r="K43" s="1251">
        <v>64</v>
      </c>
      <c r="L43" s="480"/>
    </row>
    <row r="44" spans="1:12" ht="12" customHeight="1">
      <c r="A44" s="1304" t="s">
        <v>865</v>
      </c>
      <c r="B44" s="1303">
        <v>123</v>
      </c>
      <c r="C44" s="1303">
        <v>123</v>
      </c>
      <c r="D44" s="1252">
        <v>64</v>
      </c>
      <c r="E44" s="1252">
        <v>64</v>
      </c>
      <c r="F44" s="1252">
        <v>8</v>
      </c>
      <c r="G44" s="1252">
        <v>8</v>
      </c>
      <c r="H44" s="1252">
        <v>9</v>
      </c>
      <c r="I44" s="1252">
        <v>9</v>
      </c>
      <c r="J44" s="1252">
        <v>42</v>
      </c>
      <c r="K44" s="1251">
        <v>42</v>
      </c>
      <c r="L44" s="480"/>
    </row>
    <row r="45" spans="1:12" ht="12" customHeight="1">
      <c r="A45" s="1304" t="s">
        <v>864</v>
      </c>
      <c r="B45" s="1303">
        <v>110</v>
      </c>
      <c r="C45" s="1303">
        <v>112</v>
      </c>
      <c r="D45" s="1252">
        <v>16</v>
      </c>
      <c r="E45" s="1252">
        <v>17</v>
      </c>
      <c r="F45" s="1252">
        <v>15</v>
      </c>
      <c r="G45" s="1252">
        <v>15</v>
      </c>
      <c r="H45" s="1252">
        <v>4</v>
      </c>
      <c r="I45" s="1252">
        <v>4</v>
      </c>
      <c r="J45" s="1252">
        <v>75</v>
      </c>
      <c r="K45" s="1251">
        <v>76</v>
      </c>
      <c r="L45" s="480"/>
    </row>
    <row r="46" spans="1:12" ht="12" customHeight="1">
      <c r="A46" s="1304" t="s">
        <v>863</v>
      </c>
      <c r="B46" s="1303">
        <v>150</v>
      </c>
      <c r="C46" s="1303">
        <v>155</v>
      </c>
      <c r="D46" s="1252">
        <v>56</v>
      </c>
      <c r="E46" s="1252">
        <v>58</v>
      </c>
      <c r="F46" s="1252">
        <v>19</v>
      </c>
      <c r="G46" s="1252">
        <v>20</v>
      </c>
      <c r="H46" s="1252">
        <v>8</v>
      </c>
      <c r="I46" s="1252">
        <v>8</v>
      </c>
      <c r="J46" s="1252">
        <v>67</v>
      </c>
      <c r="K46" s="1251">
        <v>69</v>
      </c>
      <c r="L46" s="480"/>
    </row>
    <row r="47" spans="1:12" ht="12" customHeight="1">
      <c r="A47" s="1304" t="s">
        <v>862</v>
      </c>
      <c r="B47" s="1303">
        <v>161</v>
      </c>
      <c r="C47" s="1303">
        <v>204</v>
      </c>
      <c r="D47" s="1252">
        <v>47</v>
      </c>
      <c r="E47" s="1252">
        <v>61</v>
      </c>
      <c r="F47" s="1252">
        <v>29</v>
      </c>
      <c r="G47" s="1252">
        <v>34</v>
      </c>
      <c r="H47" s="1252">
        <v>29</v>
      </c>
      <c r="I47" s="1252">
        <v>42</v>
      </c>
      <c r="J47" s="1252">
        <v>56</v>
      </c>
      <c r="K47" s="1251">
        <v>67</v>
      </c>
      <c r="L47" s="480"/>
    </row>
    <row r="48" spans="1:12" ht="12" customHeight="1">
      <c r="A48" s="1304" t="s">
        <v>683</v>
      </c>
      <c r="B48" s="1303">
        <v>113</v>
      </c>
      <c r="C48" s="1303">
        <v>117</v>
      </c>
      <c r="D48" s="1252">
        <v>25</v>
      </c>
      <c r="E48" s="1252">
        <v>26</v>
      </c>
      <c r="F48" s="1252">
        <v>11</v>
      </c>
      <c r="G48" s="1252">
        <v>12</v>
      </c>
      <c r="H48" s="1252">
        <v>4</v>
      </c>
      <c r="I48" s="1252">
        <v>4</v>
      </c>
      <c r="J48" s="1252">
        <v>73</v>
      </c>
      <c r="K48" s="1251">
        <v>75</v>
      </c>
      <c r="L48" s="480"/>
    </row>
    <row r="49" spans="1:12" ht="12" customHeight="1">
      <c r="A49" s="1304" t="s">
        <v>682</v>
      </c>
      <c r="B49" s="1303">
        <v>159</v>
      </c>
      <c r="C49" s="1303">
        <v>171</v>
      </c>
      <c r="D49" s="1252">
        <v>43</v>
      </c>
      <c r="E49" s="1252">
        <v>45</v>
      </c>
      <c r="F49" s="1252">
        <v>12</v>
      </c>
      <c r="G49" s="1252">
        <v>13</v>
      </c>
      <c r="H49" s="1252">
        <v>1</v>
      </c>
      <c r="I49" s="1252">
        <v>1</v>
      </c>
      <c r="J49" s="1252">
        <v>103</v>
      </c>
      <c r="K49" s="1251">
        <v>112</v>
      </c>
      <c r="L49" s="480"/>
    </row>
    <row r="50" spans="1:12" ht="12" customHeight="1">
      <c r="A50" s="1302" t="s">
        <v>861</v>
      </c>
      <c r="B50" s="1301">
        <v>100</v>
      </c>
      <c r="C50" s="1301">
        <v>102</v>
      </c>
      <c r="D50" s="1250">
        <v>22</v>
      </c>
      <c r="E50" s="1250">
        <v>23</v>
      </c>
      <c r="F50" s="1250">
        <v>17</v>
      </c>
      <c r="G50" s="1250">
        <v>17</v>
      </c>
      <c r="H50" s="1250">
        <v>2</v>
      </c>
      <c r="I50" s="1250">
        <v>2</v>
      </c>
      <c r="J50" s="1250">
        <v>59</v>
      </c>
      <c r="K50" s="1249">
        <v>60</v>
      </c>
      <c r="L50" s="480"/>
    </row>
    <row r="51" spans="1:12" ht="13.5">
      <c r="A51" s="480"/>
      <c r="B51" s="480"/>
      <c r="C51" s="480"/>
      <c r="D51" s="480"/>
      <c r="E51" s="480"/>
      <c r="F51" s="480"/>
      <c r="G51" s="480"/>
      <c r="H51" s="480"/>
      <c r="I51" s="480"/>
      <c r="J51" s="480"/>
      <c r="K51" s="406" t="s">
        <v>639</v>
      </c>
      <c r="L51" s="480"/>
    </row>
    <row r="52" spans="1:15" ht="13.5">
      <c r="A52" s="18" t="s">
        <v>873</v>
      </c>
      <c r="B52" s="480"/>
      <c r="C52" s="480"/>
      <c r="D52" s="480"/>
      <c r="E52" s="480"/>
      <c r="F52" s="480"/>
      <c r="G52" s="480"/>
      <c r="H52" s="480"/>
      <c r="I52" s="480"/>
      <c r="J52" s="480"/>
      <c r="K52" s="480"/>
      <c r="L52" s="480"/>
      <c r="O52" s="53" t="s">
        <v>793</v>
      </c>
    </row>
    <row r="53" spans="1:15" ht="12" customHeight="1">
      <c r="A53" s="1311" t="s">
        <v>792</v>
      </c>
      <c r="B53" s="385" t="s">
        <v>819</v>
      </c>
      <c r="C53" s="387"/>
      <c r="D53" s="378" t="s">
        <v>872</v>
      </c>
      <c r="E53" s="503"/>
      <c r="F53" s="378" t="s">
        <v>871</v>
      </c>
      <c r="G53" s="503"/>
      <c r="H53" s="385" t="s">
        <v>870</v>
      </c>
      <c r="I53" s="387"/>
      <c r="J53" s="1310" t="s">
        <v>869</v>
      </c>
      <c r="K53" s="1309"/>
      <c r="L53" s="1310" t="s">
        <v>868</v>
      </c>
      <c r="M53" s="1309"/>
      <c r="N53" s="385" t="s">
        <v>755</v>
      </c>
      <c r="O53" s="386"/>
    </row>
    <row r="54" spans="1:15" ht="12" customHeight="1">
      <c r="A54" s="1308"/>
      <c r="B54" s="100" t="s">
        <v>730</v>
      </c>
      <c r="C54" s="100" t="s">
        <v>777</v>
      </c>
      <c r="D54" s="100" t="s">
        <v>730</v>
      </c>
      <c r="E54" s="100" t="s">
        <v>777</v>
      </c>
      <c r="F54" s="100" t="s">
        <v>730</v>
      </c>
      <c r="G54" s="100" t="s">
        <v>777</v>
      </c>
      <c r="H54" s="100" t="s">
        <v>730</v>
      </c>
      <c r="I54" s="100" t="s">
        <v>777</v>
      </c>
      <c r="J54" s="100" t="s">
        <v>730</v>
      </c>
      <c r="K54" s="106" t="s">
        <v>777</v>
      </c>
      <c r="L54" s="100" t="s">
        <v>730</v>
      </c>
      <c r="M54" s="106" t="s">
        <v>777</v>
      </c>
      <c r="N54" s="100" t="s">
        <v>730</v>
      </c>
      <c r="O54" s="106" t="s">
        <v>777</v>
      </c>
    </row>
    <row r="55" spans="1:15" ht="12" customHeight="1">
      <c r="A55" s="1307" t="s">
        <v>867</v>
      </c>
      <c r="B55" s="1258">
        <v>1427</v>
      </c>
      <c r="C55" s="1258">
        <v>1522</v>
      </c>
      <c r="D55" s="1258">
        <v>389</v>
      </c>
      <c r="E55" s="1258">
        <v>407</v>
      </c>
      <c r="F55" s="1258">
        <v>117</v>
      </c>
      <c r="G55" s="1258">
        <v>125</v>
      </c>
      <c r="H55" s="1258">
        <v>486</v>
      </c>
      <c r="I55" s="1258">
        <v>525</v>
      </c>
      <c r="J55" s="1258">
        <v>77</v>
      </c>
      <c r="K55" s="1258">
        <v>81</v>
      </c>
      <c r="L55" s="1258">
        <v>122</v>
      </c>
      <c r="M55" s="1258">
        <v>129</v>
      </c>
      <c r="N55" s="1258">
        <v>236</v>
      </c>
      <c r="O55" s="1257">
        <v>255</v>
      </c>
    </row>
    <row r="56" spans="1:15" ht="12" customHeight="1">
      <c r="A56" s="1306" t="s">
        <v>866</v>
      </c>
      <c r="B56" s="1305">
        <v>134</v>
      </c>
      <c r="C56" s="1305">
        <v>156</v>
      </c>
      <c r="D56" s="1255">
        <v>12</v>
      </c>
      <c r="E56" s="1255">
        <v>12</v>
      </c>
      <c r="F56" s="1255">
        <v>7</v>
      </c>
      <c r="G56" s="1255">
        <v>11</v>
      </c>
      <c r="H56" s="1255">
        <v>64</v>
      </c>
      <c r="I56" s="1255">
        <v>78</v>
      </c>
      <c r="J56" s="1255">
        <v>21</v>
      </c>
      <c r="K56" s="1254">
        <v>23</v>
      </c>
      <c r="L56" s="1255">
        <v>18</v>
      </c>
      <c r="M56" s="1254">
        <v>18</v>
      </c>
      <c r="N56" s="1255">
        <v>12</v>
      </c>
      <c r="O56" s="1254">
        <v>14</v>
      </c>
    </row>
    <row r="57" spans="1:15" ht="12" customHeight="1">
      <c r="A57" s="1304" t="s">
        <v>689</v>
      </c>
      <c r="B57" s="1303">
        <v>184</v>
      </c>
      <c r="C57" s="1303">
        <v>189</v>
      </c>
      <c r="D57" s="1252">
        <v>55</v>
      </c>
      <c r="E57" s="1252">
        <v>57</v>
      </c>
      <c r="F57" s="1252">
        <v>18</v>
      </c>
      <c r="G57" s="1252">
        <v>18</v>
      </c>
      <c r="H57" s="1252">
        <v>55</v>
      </c>
      <c r="I57" s="1252">
        <v>56</v>
      </c>
      <c r="J57" s="1252">
        <v>0</v>
      </c>
      <c r="K57" s="1251">
        <v>0</v>
      </c>
      <c r="L57" s="1252">
        <v>24</v>
      </c>
      <c r="M57" s="1251">
        <v>24</v>
      </c>
      <c r="N57" s="1252">
        <v>32</v>
      </c>
      <c r="O57" s="1251">
        <v>34</v>
      </c>
    </row>
    <row r="58" spans="1:15" ht="12" customHeight="1">
      <c r="A58" s="1304" t="s">
        <v>688</v>
      </c>
      <c r="B58" s="1303">
        <v>193</v>
      </c>
      <c r="C58" s="1303">
        <v>193</v>
      </c>
      <c r="D58" s="1252">
        <v>95</v>
      </c>
      <c r="E58" s="1252">
        <v>95</v>
      </c>
      <c r="F58" s="1252">
        <v>24</v>
      </c>
      <c r="G58" s="1252">
        <v>24</v>
      </c>
      <c r="H58" s="1252">
        <v>46</v>
      </c>
      <c r="I58" s="1252">
        <v>46</v>
      </c>
      <c r="J58" s="1252">
        <v>1</v>
      </c>
      <c r="K58" s="1251">
        <v>1</v>
      </c>
      <c r="L58" s="1252">
        <v>19</v>
      </c>
      <c r="M58" s="1251">
        <v>19</v>
      </c>
      <c r="N58" s="1252">
        <v>8</v>
      </c>
      <c r="O58" s="1251">
        <v>8</v>
      </c>
    </row>
    <row r="59" spans="1:15" ht="12" customHeight="1">
      <c r="A59" s="1304" t="s">
        <v>865</v>
      </c>
      <c r="B59" s="1303">
        <v>123</v>
      </c>
      <c r="C59" s="1303">
        <v>123</v>
      </c>
      <c r="D59" s="1252">
        <v>26</v>
      </c>
      <c r="E59" s="1252">
        <v>26</v>
      </c>
      <c r="F59" s="1252">
        <v>7</v>
      </c>
      <c r="G59" s="1252">
        <v>7</v>
      </c>
      <c r="H59" s="1252">
        <v>39</v>
      </c>
      <c r="I59" s="1252">
        <v>39</v>
      </c>
      <c r="J59" s="1252">
        <v>28</v>
      </c>
      <c r="K59" s="1251">
        <v>28</v>
      </c>
      <c r="L59" s="1252">
        <v>8</v>
      </c>
      <c r="M59" s="1251">
        <v>8</v>
      </c>
      <c r="N59" s="1252">
        <v>15</v>
      </c>
      <c r="O59" s="1251">
        <v>15</v>
      </c>
    </row>
    <row r="60" spans="1:15" ht="12" customHeight="1">
      <c r="A60" s="1304" t="s">
        <v>864</v>
      </c>
      <c r="B60" s="1303">
        <v>110</v>
      </c>
      <c r="C60" s="1303">
        <v>112</v>
      </c>
      <c r="D60" s="1252">
        <v>21</v>
      </c>
      <c r="E60" s="1252">
        <v>21</v>
      </c>
      <c r="F60" s="1252">
        <v>17</v>
      </c>
      <c r="G60" s="1252">
        <v>18</v>
      </c>
      <c r="H60" s="1252">
        <v>29</v>
      </c>
      <c r="I60" s="1252">
        <v>30</v>
      </c>
      <c r="J60" s="1252">
        <v>2</v>
      </c>
      <c r="K60" s="1251">
        <v>2</v>
      </c>
      <c r="L60" s="1252">
        <v>10</v>
      </c>
      <c r="M60" s="1251">
        <v>10</v>
      </c>
      <c r="N60" s="1252">
        <v>31</v>
      </c>
      <c r="O60" s="1251">
        <v>31</v>
      </c>
    </row>
    <row r="61" spans="1:15" ht="12" customHeight="1">
      <c r="A61" s="1304" t="s">
        <v>863</v>
      </c>
      <c r="B61" s="1303">
        <v>150</v>
      </c>
      <c r="C61" s="1303">
        <v>155</v>
      </c>
      <c r="D61" s="1252">
        <v>67</v>
      </c>
      <c r="E61" s="1252">
        <v>69</v>
      </c>
      <c r="F61" s="1252">
        <v>15</v>
      </c>
      <c r="G61" s="1252">
        <v>15</v>
      </c>
      <c r="H61" s="1252">
        <v>52</v>
      </c>
      <c r="I61" s="1252">
        <v>54</v>
      </c>
      <c r="J61" s="1252">
        <v>1</v>
      </c>
      <c r="K61" s="1251">
        <v>1</v>
      </c>
      <c r="L61" s="1252">
        <v>10</v>
      </c>
      <c r="M61" s="1251">
        <v>11</v>
      </c>
      <c r="N61" s="1252">
        <v>5</v>
      </c>
      <c r="O61" s="1251">
        <v>5</v>
      </c>
    </row>
    <row r="62" spans="1:15" ht="12" customHeight="1">
      <c r="A62" s="1304" t="s">
        <v>862</v>
      </c>
      <c r="B62" s="1303">
        <v>161</v>
      </c>
      <c r="C62" s="1303">
        <v>204</v>
      </c>
      <c r="D62" s="1252">
        <v>34</v>
      </c>
      <c r="E62" s="1252">
        <v>44</v>
      </c>
      <c r="F62" s="1252">
        <v>18</v>
      </c>
      <c r="G62" s="1252">
        <v>20</v>
      </c>
      <c r="H62" s="1252">
        <v>67</v>
      </c>
      <c r="I62" s="1252">
        <v>85</v>
      </c>
      <c r="J62" s="1252">
        <v>1</v>
      </c>
      <c r="K62" s="1251">
        <v>1</v>
      </c>
      <c r="L62" s="1252">
        <v>26</v>
      </c>
      <c r="M62" s="1251">
        <v>32</v>
      </c>
      <c r="N62" s="1252">
        <v>15</v>
      </c>
      <c r="O62" s="1251">
        <v>22</v>
      </c>
    </row>
    <row r="63" spans="1:15" ht="12" customHeight="1">
      <c r="A63" s="1304" t="s">
        <v>683</v>
      </c>
      <c r="B63" s="1303">
        <v>113</v>
      </c>
      <c r="C63" s="1303">
        <v>117</v>
      </c>
      <c r="D63" s="1252">
        <v>4</v>
      </c>
      <c r="E63" s="1252">
        <v>4</v>
      </c>
      <c r="F63" s="1252">
        <v>4</v>
      </c>
      <c r="G63" s="1252">
        <v>5</v>
      </c>
      <c r="H63" s="1252">
        <v>53</v>
      </c>
      <c r="I63" s="1252">
        <v>54</v>
      </c>
      <c r="J63" s="1252">
        <v>22</v>
      </c>
      <c r="K63" s="1251">
        <v>24</v>
      </c>
      <c r="L63" s="1252">
        <v>4</v>
      </c>
      <c r="M63" s="1251">
        <v>4</v>
      </c>
      <c r="N63" s="1252">
        <v>26</v>
      </c>
      <c r="O63" s="1251">
        <v>26</v>
      </c>
    </row>
    <row r="64" spans="1:15" ht="12" customHeight="1">
      <c r="A64" s="1304" t="s">
        <v>682</v>
      </c>
      <c r="B64" s="1303">
        <v>159</v>
      </c>
      <c r="C64" s="1303">
        <v>171</v>
      </c>
      <c r="D64" s="1252">
        <v>50</v>
      </c>
      <c r="E64" s="1252">
        <v>54</v>
      </c>
      <c r="F64" s="1252">
        <v>3</v>
      </c>
      <c r="G64" s="1252">
        <v>3</v>
      </c>
      <c r="H64" s="1252">
        <v>25</v>
      </c>
      <c r="I64" s="1252">
        <v>25</v>
      </c>
      <c r="J64" s="1252">
        <v>0</v>
      </c>
      <c r="K64" s="1251">
        <v>0</v>
      </c>
      <c r="L64" s="1252">
        <v>2</v>
      </c>
      <c r="M64" s="1251">
        <v>2</v>
      </c>
      <c r="N64" s="1252">
        <v>79</v>
      </c>
      <c r="O64" s="1251">
        <v>87</v>
      </c>
    </row>
    <row r="65" spans="1:15" ht="12" customHeight="1">
      <c r="A65" s="1302" t="s">
        <v>861</v>
      </c>
      <c r="B65" s="1301">
        <v>100</v>
      </c>
      <c r="C65" s="1301">
        <v>102</v>
      </c>
      <c r="D65" s="1250">
        <v>25</v>
      </c>
      <c r="E65" s="1250">
        <v>25</v>
      </c>
      <c r="F65" s="1250">
        <v>4</v>
      </c>
      <c r="G65" s="1250">
        <v>4</v>
      </c>
      <c r="H65" s="1250">
        <v>56</v>
      </c>
      <c r="I65" s="1250">
        <v>58</v>
      </c>
      <c r="J65" s="1250">
        <v>1</v>
      </c>
      <c r="K65" s="1249">
        <v>1</v>
      </c>
      <c r="L65" s="1250">
        <v>1</v>
      </c>
      <c r="M65" s="1249">
        <v>1</v>
      </c>
      <c r="N65" s="1250">
        <v>13</v>
      </c>
      <c r="O65" s="1249">
        <v>13</v>
      </c>
    </row>
    <row r="66" spans="1:15" ht="13.5">
      <c r="A66" s="1300"/>
      <c r="B66" s="1299"/>
      <c r="C66" s="1299"/>
      <c r="D66" s="1298"/>
      <c r="E66" s="1298"/>
      <c r="F66" s="1298"/>
      <c r="G66" s="1298"/>
      <c r="H66" s="1298"/>
      <c r="I66" s="1298"/>
      <c r="J66" s="1298"/>
      <c r="K66" s="1298"/>
      <c r="L66" s="1298"/>
      <c r="M66" s="1298"/>
      <c r="N66" s="1298"/>
      <c r="O66" s="406" t="s">
        <v>639</v>
      </c>
    </row>
  </sheetData>
  <sheetProtection/>
  <mergeCells count="28">
    <mergeCell ref="A53:A54"/>
    <mergeCell ref="B53:C53"/>
    <mergeCell ref="D53:E53"/>
    <mergeCell ref="F53:G53"/>
    <mergeCell ref="H53:I53"/>
    <mergeCell ref="J53:K53"/>
    <mergeCell ref="A38:A39"/>
    <mergeCell ref="B38:C38"/>
    <mergeCell ref="D38:E38"/>
    <mergeCell ref="F38:G38"/>
    <mergeCell ref="H38:I38"/>
    <mergeCell ref="J38:K38"/>
    <mergeCell ref="D7:E7"/>
    <mergeCell ref="F7:G7"/>
    <mergeCell ref="L53:M53"/>
    <mergeCell ref="N53:O53"/>
    <mergeCell ref="L22:M22"/>
    <mergeCell ref="N22:O22"/>
    <mergeCell ref="A7:A8"/>
    <mergeCell ref="B7:C7"/>
    <mergeCell ref="A22:A23"/>
    <mergeCell ref="B22:C22"/>
    <mergeCell ref="H22:I22"/>
    <mergeCell ref="J22:K22"/>
    <mergeCell ref="H7:I7"/>
    <mergeCell ref="J7:K7"/>
    <mergeCell ref="D22:E22"/>
    <mergeCell ref="F22:G22"/>
  </mergeCells>
  <conditionalFormatting sqref="E10:E19 E26:E34 N66 E42:E50 E57:E66 G10:G19 I10:I19 I41:I50 I25:I34 L66 J66 K56:K66 H66 G56:G66 I56:I66 M56:M66 O56:O66 G41:G50 G25:G34 K25:K34 M25:M34 K41:K51 O25:O35 K10:K20">
    <cfRule type="cellIs" priority="1" dxfId="0" operator="lessThan" stopIfTrue="1">
      <formula>D10</formula>
    </cfRule>
  </conditionalFormatting>
  <printOptions horizontalCentered="1"/>
  <pageMargins left="0.7086614173228347" right="0.7086614173228347" top="0.7874015748031497" bottom="0.7874015748031497" header="0.4724409448818898" footer="0.4724409448818898"/>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Z42"/>
  <sheetViews>
    <sheetView view="pageBreakPreview" zoomScale="115" zoomScaleNormal="85" zoomScaleSheetLayoutView="115" zoomScalePageLayoutView="0" workbookViewId="0" topLeftCell="A1">
      <selection activeCell="O44" sqref="O44"/>
    </sheetView>
  </sheetViews>
  <sheetFormatPr defaultColWidth="9.00390625" defaultRowHeight="13.5"/>
  <cols>
    <col min="1" max="1" width="6.875" style="97" customWidth="1"/>
    <col min="2" max="2" width="3.50390625" style="97" customWidth="1"/>
    <col min="3" max="3" width="3.50390625" style="126" customWidth="1"/>
    <col min="4" max="4" width="3.50390625" style="97" customWidth="1"/>
    <col min="5" max="7" width="3.50390625" style="126" customWidth="1"/>
    <col min="8" max="10" width="3.50390625" style="97" customWidth="1"/>
    <col min="11" max="12" width="3.50390625" style="126" customWidth="1"/>
    <col min="13" max="25" width="3.50390625" style="97" customWidth="1"/>
    <col min="26" max="26" width="3.625" style="97" customWidth="1"/>
    <col min="27" max="16384" width="9.00390625" style="97" customWidth="1"/>
  </cols>
  <sheetData>
    <row r="1" spans="1:16" ht="18.75" customHeight="1">
      <c r="A1" s="96" t="s">
        <v>209</v>
      </c>
      <c r="B1" s="96"/>
      <c r="C1" s="3"/>
      <c r="D1" s="96"/>
      <c r="E1" s="3"/>
      <c r="F1" s="116"/>
      <c r="G1" s="116"/>
      <c r="H1" s="96"/>
      <c r="I1" s="96"/>
      <c r="J1" s="96"/>
      <c r="K1" s="3"/>
      <c r="L1" s="3"/>
      <c r="M1" s="96"/>
      <c r="N1" s="96"/>
      <c r="O1" s="96"/>
      <c r="P1" s="96"/>
    </row>
    <row r="2" spans="1:25" ht="13.5">
      <c r="A2" s="18"/>
      <c r="B2" s="18"/>
      <c r="C2" s="117"/>
      <c r="D2" s="18"/>
      <c r="E2" s="117"/>
      <c r="F2" s="117"/>
      <c r="G2" s="117"/>
      <c r="H2" s="18"/>
      <c r="I2" s="18"/>
      <c r="J2" s="18"/>
      <c r="K2" s="117"/>
      <c r="L2" s="117"/>
      <c r="M2" s="18"/>
      <c r="N2" s="18"/>
      <c r="O2" s="18"/>
      <c r="P2" s="18"/>
      <c r="Q2" s="18"/>
      <c r="R2" s="18"/>
      <c r="Y2" s="141" t="s">
        <v>338</v>
      </c>
    </row>
    <row r="3" spans="1:26" ht="24" customHeight="1">
      <c r="A3" s="395" t="s">
        <v>173</v>
      </c>
      <c r="B3" s="393" t="s">
        <v>239</v>
      </c>
      <c r="C3" s="379"/>
      <c r="D3" s="379"/>
      <c r="E3" s="379"/>
      <c r="F3" s="379"/>
      <c r="G3" s="379"/>
      <c r="H3" s="379"/>
      <c r="I3" s="379"/>
      <c r="J3" s="379"/>
      <c r="K3" s="403"/>
      <c r="L3" s="388" t="s">
        <v>210</v>
      </c>
      <c r="M3" s="389"/>
      <c r="N3" s="390"/>
      <c r="O3" s="393" t="s">
        <v>211</v>
      </c>
      <c r="P3" s="379"/>
      <c r="Q3" s="379"/>
      <c r="R3" s="379"/>
      <c r="S3" s="379"/>
      <c r="T3" s="379"/>
      <c r="U3" s="379"/>
      <c r="V3" s="379"/>
      <c r="W3" s="394"/>
      <c r="X3" s="394"/>
      <c r="Y3" s="394"/>
      <c r="Z3" s="98"/>
    </row>
    <row r="4" spans="1:25" ht="97.5" customHeight="1">
      <c r="A4" s="396"/>
      <c r="B4" s="398" t="s">
        <v>212</v>
      </c>
      <c r="C4" s="399"/>
      <c r="D4" s="399" t="s">
        <v>176</v>
      </c>
      <c r="E4" s="399"/>
      <c r="F4" s="399" t="s">
        <v>14</v>
      </c>
      <c r="G4" s="399"/>
      <c r="H4" s="401" t="s">
        <v>177</v>
      </c>
      <c r="I4" s="402"/>
      <c r="J4" s="399" t="s">
        <v>213</v>
      </c>
      <c r="K4" s="400"/>
      <c r="L4" s="266" t="s">
        <v>261</v>
      </c>
      <c r="M4" s="120" t="s">
        <v>65</v>
      </c>
      <c r="N4" s="267" t="s">
        <v>73</v>
      </c>
      <c r="O4" s="261" t="s">
        <v>182</v>
      </c>
      <c r="P4" s="123" t="s">
        <v>214</v>
      </c>
      <c r="Q4" s="123" t="s">
        <v>215</v>
      </c>
      <c r="R4" s="391" t="s">
        <v>216</v>
      </c>
      <c r="S4" s="392"/>
      <c r="T4" s="122" t="s">
        <v>217</v>
      </c>
      <c r="U4" s="124" t="s">
        <v>218</v>
      </c>
      <c r="V4" s="168" t="s">
        <v>262</v>
      </c>
      <c r="W4" s="125" t="s">
        <v>219</v>
      </c>
      <c r="X4" s="119" t="s">
        <v>141</v>
      </c>
      <c r="Y4" s="119" t="s">
        <v>311</v>
      </c>
    </row>
    <row r="5" spans="1:25" ht="63.75" customHeight="1">
      <c r="A5" s="397"/>
      <c r="B5" s="278" t="s">
        <v>27</v>
      </c>
      <c r="C5" s="118" t="s">
        <v>220</v>
      </c>
      <c r="D5" s="118" t="s">
        <v>27</v>
      </c>
      <c r="E5" s="118" t="s">
        <v>220</v>
      </c>
      <c r="F5" s="118" t="s">
        <v>27</v>
      </c>
      <c r="G5" s="118" t="s">
        <v>189</v>
      </c>
      <c r="H5" s="118" t="s">
        <v>27</v>
      </c>
      <c r="I5" s="119" t="s">
        <v>220</v>
      </c>
      <c r="J5" s="118" t="s">
        <v>27</v>
      </c>
      <c r="K5" s="300" t="s">
        <v>355</v>
      </c>
      <c r="L5" s="268" t="s">
        <v>27</v>
      </c>
      <c r="M5" s="121" t="s">
        <v>27</v>
      </c>
      <c r="N5" s="267" t="s">
        <v>27</v>
      </c>
      <c r="O5" s="262" t="s">
        <v>27</v>
      </c>
      <c r="P5" s="121" t="s">
        <v>205</v>
      </c>
      <c r="Q5" s="121" t="s">
        <v>205</v>
      </c>
      <c r="R5" s="118" t="s">
        <v>29</v>
      </c>
      <c r="S5" s="75" t="s">
        <v>221</v>
      </c>
      <c r="T5" s="121" t="s">
        <v>205</v>
      </c>
      <c r="U5" s="118" t="s">
        <v>205</v>
      </c>
      <c r="V5" s="119" t="s">
        <v>205</v>
      </c>
      <c r="W5" s="119" t="s">
        <v>205</v>
      </c>
      <c r="X5" s="119" t="s">
        <v>205</v>
      </c>
      <c r="Y5" s="119" t="s">
        <v>205</v>
      </c>
    </row>
    <row r="6" spans="1:25" ht="21.75" customHeight="1">
      <c r="A6" s="273" t="s">
        <v>11</v>
      </c>
      <c r="B6" s="269">
        <f>SUM(B7:B30)</f>
        <v>0</v>
      </c>
      <c r="C6" s="160">
        <f>SUM(C7:C30)</f>
        <v>0</v>
      </c>
      <c r="D6" s="160">
        <f aca="true" t="shared" si="0" ref="D6:Y6">SUM(D7:D30)</f>
        <v>1</v>
      </c>
      <c r="E6" s="160">
        <f t="shared" si="0"/>
        <v>0</v>
      </c>
      <c r="F6" s="160">
        <f t="shared" si="0"/>
        <v>0</v>
      </c>
      <c r="G6" s="160">
        <f t="shared" si="0"/>
        <v>0</v>
      </c>
      <c r="H6" s="160">
        <f t="shared" si="0"/>
        <v>0</v>
      </c>
      <c r="I6" s="160">
        <f t="shared" si="0"/>
        <v>0</v>
      </c>
      <c r="J6" s="160">
        <f t="shared" si="0"/>
        <v>105</v>
      </c>
      <c r="K6" s="258">
        <f t="shared" si="0"/>
        <v>22</v>
      </c>
      <c r="L6" s="269">
        <f t="shared" si="0"/>
        <v>26</v>
      </c>
      <c r="M6" s="160">
        <f t="shared" si="0"/>
        <v>2</v>
      </c>
      <c r="N6" s="258">
        <f t="shared" si="0"/>
        <v>19</v>
      </c>
      <c r="O6" s="263">
        <f t="shared" si="0"/>
        <v>15</v>
      </c>
      <c r="P6" s="160">
        <f t="shared" si="0"/>
        <v>4</v>
      </c>
      <c r="Q6" s="160">
        <f t="shared" si="0"/>
        <v>3</v>
      </c>
      <c r="R6" s="160">
        <f>SUM(R7:R30)</f>
        <v>18</v>
      </c>
      <c r="S6" s="160">
        <f t="shared" si="0"/>
        <v>5</v>
      </c>
      <c r="T6" s="160">
        <f t="shared" si="0"/>
        <v>14</v>
      </c>
      <c r="U6" s="160">
        <f t="shared" si="0"/>
        <v>4</v>
      </c>
      <c r="V6" s="160">
        <f t="shared" si="0"/>
        <v>1</v>
      </c>
      <c r="W6" s="160">
        <f t="shared" si="0"/>
        <v>1</v>
      </c>
      <c r="X6" s="297">
        <f>SUM(X7:X30)</f>
        <v>7</v>
      </c>
      <c r="Y6" s="297">
        <f t="shared" si="0"/>
        <v>9</v>
      </c>
    </row>
    <row r="7" spans="1:25" ht="21.75" customHeight="1">
      <c r="A7" s="274" t="s">
        <v>222</v>
      </c>
      <c r="B7" s="270">
        <v>0</v>
      </c>
      <c r="C7" s="161">
        <v>0</v>
      </c>
      <c r="D7" s="161">
        <v>0</v>
      </c>
      <c r="E7" s="161">
        <v>0</v>
      </c>
      <c r="F7" s="161">
        <v>0</v>
      </c>
      <c r="G7" s="161">
        <v>0</v>
      </c>
      <c r="H7" s="161">
        <v>0</v>
      </c>
      <c r="I7" s="161">
        <v>0</v>
      </c>
      <c r="J7" s="161">
        <v>0</v>
      </c>
      <c r="K7" s="259">
        <v>0</v>
      </c>
      <c r="L7" s="270">
        <v>0</v>
      </c>
      <c r="M7" s="161">
        <v>0</v>
      </c>
      <c r="N7" s="259">
        <v>0</v>
      </c>
      <c r="O7" s="264">
        <v>0</v>
      </c>
      <c r="P7" s="161">
        <v>0</v>
      </c>
      <c r="Q7" s="161">
        <v>0</v>
      </c>
      <c r="R7" s="161">
        <v>0</v>
      </c>
      <c r="S7" s="161">
        <v>0</v>
      </c>
      <c r="T7" s="161">
        <v>0</v>
      </c>
      <c r="U7" s="161">
        <v>0</v>
      </c>
      <c r="V7" s="161">
        <v>0</v>
      </c>
      <c r="W7" s="161">
        <v>0</v>
      </c>
      <c r="X7" s="298">
        <v>1</v>
      </c>
      <c r="Y7" s="298">
        <v>0</v>
      </c>
    </row>
    <row r="8" spans="1:25" ht="21.75" customHeight="1">
      <c r="A8" s="275" t="s">
        <v>223</v>
      </c>
      <c r="B8" s="270">
        <v>0</v>
      </c>
      <c r="C8" s="161">
        <v>0</v>
      </c>
      <c r="D8" s="161">
        <v>0</v>
      </c>
      <c r="E8" s="161">
        <v>0</v>
      </c>
      <c r="F8" s="161">
        <v>0</v>
      </c>
      <c r="G8" s="161">
        <v>0</v>
      </c>
      <c r="H8" s="161">
        <v>0</v>
      </c>
      <c r="I8" s="161">
        <v>0</v>
      </c>
      <c r="J8" s="161">
        <v>1</v>
      </c>
      <c r="K8" s="259">
        <v>0</v>
      </c>
      <c r="L8" s="270">
        <v>0</v>
      </c>
      <c r="M8" s="161">
        <v>0</v>
      </c>
      <c r="N8" s="259">
        <v>0</v>
      </c>
      <c r="O8" s="264">
        <v>0</v>
      </c>
      <c r="P8" s="161">
        <v>0</v>
      </c>
      <c r="Q8" s="161">
        <v>0</v>
      </c>
      <c r="R8" s="161">
        <v>0</v>
      </c>
      <c r="S8" s="161">
        <v>0</v>
      </c>
      <c r="T8" s="161">
        <v>0</v>
      </c>
      <c r="U8" s="161">
        <v>0</v>
      </c>
      <c r="V8" s="161">
        <v>0</v>
      </c>
      <c r="W8" s="161">
        <v>0</v>
      </c>
      <c r="X8" s="298">
        <v>0</v>
      </c>
      <c r="Y8" s="298">
        <v>0</v>
      </c>
    </row>
    <row r="9" spans="1:25" ht="21.75" customHeight="1">
      <c r="A9" s="275" t="s">
        <v>54</v>
      </c>
      <c r="B9" s="270">
        <v>0</v>
      </c>
      <c r="C9" s="161">
        <v>0</v>
      </c>
      <c r="D9" s="161">
        <v>0</v>
      </c>
      <c r="E9" s="161">
        <v>0</v>
      </c>
      <c r="F9" s="161">
        <v>0</v>
      </c>
      <c r="G9" s="161">
        <v>0</v>
      </c>
      <c r="H9" s="161">
        <v>0</v>
      </c>
      <c r="I9" s="161">
        <v>0</v>
      </c>
      <c r="J9" s="161">
        <v>9</v>
      </c>
      <c r="K9" s="259">
        <v>0</v>
      </c>
      <c r="L9" s="270">
        <v>0</v>
      </c>
      <c r="M9" s="161">
        <v>0</v>
      </c>
      <c r="N9" s="259">
        <v>0</v>
      </c>
      <c r="O9" s="264">
        <v>0</v>
      </c>
      <c r="P9" s="161">
        <v>0</v>
      </c>
      <c r="Q9" s="161">
        <v>0</v>
      </c>
      <c r="R9" s="161">
        <v>0</v>
      </c>
      <c r="S9" s="161">
        <v>0</v>
      </c>
      <c r="T9" s="161">
        <v>0</v>
      </c>
      <c r="U9" s="161">
        <v>0</v>
      </c>
      <c r="V9" s="161">
        <v>0</v>
      </c>
      <c r="W9" s="161">
        <v>0</v>
      </c>
      <c r="X9" s="298">
        <v>1</v>
      </c>
      <c r="Y9" s="298">
        <v>0</v>
      </c>
    </row>
    <row r="10" spans="1:25" ht="21.75" customHeight="1">
      <c r="A10" s="275" t="s">
        <v>55</v>
      </c>
      <c r="B10" s="270">
        <v>0</v>
      </c>
      <c r="C10" s="161">
        <v>0</v>
      </c>
      <c r="D10" s="161">
        <v>0</v>
      </c>
      <c r="E10" s="161">
        <v>0</v>
      </c>
      <c r="F10" s="161">
        <v>0</v>
      </c>
      <c r="G10" s="161">
        <v>0</v>
      </c>
      <c r="H10" s="161">
        <v>0</v>
      </c>
      <c r="I10" s="161">
        <v>0</v>
      </c>
      <c r="J10" s="161">
        <v>1</v>
      </c>
      <c r="K10" s="259">
        <v>0</v>
      </c>
      <c r="L10" s="270">
        <v>0</v>
      </c>
      <c r="M10" s="161">
        <v>0</v>
      </c>
      <c r="N10" s="259">
        <v>0</v>
      </c>
      <c r="O10" s="264">
        <v>0</v>
      </c>
      <c r="P10" s="161">
        <v>0</v>
      </c>
      <c r="Q10" s="161">
        <v>0</v>
      </c>
      <c r="R10" s="161">
        <v>0</v>
      </c>
      <c r="S10" s="161">
        <v>0</v>
      </c>
      <c r="T10" s="161">
        <v>0</v>
      </c>
      <c r="U10" s="161">
        <v>0</v>
      </c>
      <c r="V10" s="161">
        <v>0</v>
      </c>
      <c r="W10" s="161">
        <v>0</v>
      </c>
      <c r="X10" s="298">
        <v>0</v>
      </c>
      <c r="Y10" s="298">
        <v>0</v>
      </c>
    </row>
    <row r="11" spans="1:25" ht="21.75" customHeight="1">
      <c r="A11" s="275" t="s">
        <v>52</v>
      </c>
      <c r="B11" s="270">
        <v>0</v>
      </c>
      <c r="C11" s="161">
        <v>0</v>
      </c>
      <c r="D11" s="161">
        <v>0</v>
      </c>
      <c r="E11" s="161">
        <v>0</v>
      </c>
      <c r="F11" s="161">
        <v>0</v>
      </c>
      <c r="G11" s="161">
        <v>0</v>
      </c>
      <c r="H11" s="161">
        <v>0</v>
      </c>
      <c r="I11" s="161">
        <v>0</v>
      </c>
      <c r="J11" s="161">
        <v>4</v>
      </c>
      <c r="K11" s="259">
        <v>0</v>
      </c>
      <c r="L11" s="270">
        <v>0</v>
      </c>
      <c r="M11" s="161">
        <v>0</v>
      </c>
      <c r="N11" s="259">
        <v>0</v>
      </c>
      <c r="O11" s="264">
        <v>0</v>
      </c>
      <c r="P11" s="161">
        <v>0</v>
      </c>
      <c r="Q11" s="161">
        <v>0</v>
      </c>
      <c r="R11" s="161">
        <v>0</v>
      </c>
      <c r="S11" s="161">
        <v>0</v>
      </c>
      <c r="T11" s="161">
        <v>0</v>
      </c>
      <c r="U11" s="161">
        <v>0</v>
      </c>
      <c r="V11" s="161">
        <v>0</v>
      </c>
      <c r="W11" s="161">
        <v>0</v>
      </c>
      <c r="X11" s="298">
        <v>2</v>
      </c>
      <c r="Y11" s="298">
        <v>0</v>
      </c>
    </row>
    <row r="12" spans="1:25" ht="21.75" customHeight="1">
      <c r="A12" s="275" t="s">
        <v>44</v>
      </c>
      <c r="B12" s="270">
        <v>0</v>
      </c>
      <c r="C12" s="161">
        <v>0</v>
      </c>
      <c r="D12" s="161">
        <v>0</v>
      </c>
      <c r="E12" s="161">
        <v>0</v>
      </c>
      <c r="F12" s="161">
        <v>0</v>
      </c>
      <c r="G12" s="161">
        <v>0</v>
      </c>
      <c r="H12" s="161">
        <v>0</v>
      </c>
      <c r="I12" s="161">
        <v>0</v>
      </c>
      <c r="J12" s="161">
        <v>5</v>
      </c>
      <c r="K12" s="259">
        <v>0</v>
      </c>
      <c r="L12" s="270">
        <v>0</v>
      </c>
      <c r="M12" s="161">
        <v>0</v>
      </c>
      <c r="N12" s="259">
        <v>0</v>
      </c>
      <c r="O12" s="264">
        <v>0</v>
      </c>
      <c r="P12" s="161">
        <v>0</v>
      </c>
      <c r="Q12" s="161">
        <v>0</v>
      </c>
      <c r="R12" s="161">
        <v>0</v>
      </c>
      <c r="S12" s="161">
        <v>0</v>
      </c>
      <c r="T12" s="161">
        <v>0</v>
      </c>
      <c r="U12" s="161">
        <v>0</v>
      </c>
      <c r="V12" s="161">
        <v>0</v>
      </c>
      <c r="W12" s="161">
        <v>0</v>
      </c>
      <c r="X12" s="298">
        <v>0</v>
      </c>
      <c r="Y12" s="298">
        <v>0</v>
      </c>
    </row>
    <row r="13" spans="1:25" ht="21.75" customHeight="1">
      <c r="A13" s="275" t="s">
        <v>206</v>
      </c>
      <c r="B13" s="270">
        <v>0</v>
      </c>
      <c r="C13" s="161">
        <v>0</v>
      </c>
      <c r="D13" s="161">
        <v>0</v>
      </c>
      <c r="E13" s="161">
        <v>0</v>
      </c>
      <c r="F13" s="161">
        <v>0</v>
      </c>
      <c r="G13" s="161">
        <v>0</v>
      </c>
      <c r="H13" s="161">
        <v>0</v>
      </c>
      <c r="I13" s="161">
        <v>0</v>
      </c>
      <c r="J13" s="161">
        <v>0</v>
      </c>
      <c r="K13" s="259">
        <v>0</v>
      </c>
      <c r="L13" s="270">
        <v>0</v>
      </c>
      <c r="M13" s="161">
        <v>0</v>
      </c>
      <c r="N13" s="259">
        <v>0</v>
      </c>
      <c r="O13" s="264">
        <v>0</v>
      </c>
      <c r="P13" s="161">
        <v>0</v>
      </c>
      <c r="Q13" s="161">
        <v>0</v>
      </c>
      <c r="R13" s="161">
        <v>0</v>
      </c>
      <c r="S13" s="161">
        <v>0</v>
      </c>
      <c r="T13" s="161">
        <v>0</v>
      </c>
      <c r="U13" s="161">
        <v>0</v>
      </c>
      <c r="V13" s="161">
        <v>0</v>
      </c>
      <c r="W13" s="161">
        <v>0</v>
      </c>
      <c r="X13" s="298">
        <v>0</v>
      </c>
      <c r="Y13" s="298">
        <v>0</v>
      </c>
    </row>
    <row r="14" spans="1:25" ht="21.75" customHeight="1">
      <c r="A14" s="275" t="s">
        <v>207</v>
      </c>
      <c r="B14" s="270">
        <v>0</v>
      </c>
      <c r="C14" s="161">
        <v>0</v>
      </c>
      <c r="D14" s="161">
        <v>0</v>
      </c>
      <c r="E14" s="161">
        <v>0</v>
      </c>
      <c r="F14" s="161">
        <v>0</v>
      </c>
      <c r="G14" s="161">
        <v>0</v>
      </c>
      <c r="H14" s="161">
        <v>0</v>
      </c>
      <c r="I14" s="161">
        <v>0</v>
      </c>
      <c r="J14" s="161">
        <v>0</v>
      </c>
      <c r="K14" s="259">
        <v>0</v>
      </c>
      <c r="L14" s="270">
        <v>0</v>
      </c>
      <c r="M14" s="161">
        <v>0</v>
      </c>
      <c r="N14" s="259">
        <v>0</v>
      </c>
      <c r="O14" s="264">
        <v>0</v>
      </c>
      <c r="P14" s="161">
        <v>0</v>
      </c>
      <c r="Q14" s="161">
        <v>0</v>
      </c>
      <c r="R14" s="161">
        <v>0</v>
      </c>
      <c r="S14" s="161">
        <v>0</v>
      </c>
      <c r="T14" s="161">
        <v>0</v>
      </c>
      <c r="U14" s="161">
        <v>0</v>
      </c>
      <c r="V14" s="161">
        <v>0</v>
      </c>
      <c r="W14" s="161">
        <v>0</v>
      </c>
      <c r="X14" s="298">
        <v>0</v>
      </c>
      <c r="Y14" s="298">
        <v>0</v>
      </c>
    </row>
    <row r="15" spans="1:25" ht="21.75" customHeight="1">
      <c r="A15" s="275" t="s">
        <v>46</v>
      </c>
      <c r="B15" s="270">
        <v>0</v>
      </c>
      <c r="C15" s="161">
        <v>0</v>
      </c>
      <c r="D15" s="161">
        <v>0</v>
      </c>
      <c r="E15" s="161">
        <v>0</v>
      </c>
      <c r="F15" s="161">
        <v>0</v>
      </c>
      <c r="G15" s="161">
        <v>0</v>
      </c>
      <c r="H15" s="161">
        <v>0</v>
      </c>
      <c r="I15" s="161">
        <v>0</v>
      </c>
      <c r="J15" s="161">
        <v>3</v>
      </c>
      <c r="K15" s="259">
        <v>0</v>
      </c>
      <c r="L15" s="270">
        <v>0</v>
      </c>
      <c r="M15" s="161">
        <v>0</v>
      </c>
      <c r="N15" s="259">
        <v>0</v>
      </c>
      <c r="O15" s="264">
        <v>0</v>
      </c>
      <c r="P15" s="161">
        <v>0</v>
      </c>
      <c r="Q15" s="161">
        <v>0</v>
      </c>
      <c r="R15" s="161">
        <v>0</v>
      </c>
      <c r="S15" s="161">
        <v>0</v>
      </c>
      <c r="T15" s="161">
        <v>0</v>
      </c>
      <c r="U15" s="161">
        <v>0</v>
      </c>
      <c r="V15" s="161">
        <v>0</v>
      </c>
      <c r="W15" s="161">
        <v>0</v>
      </c>
      <c r="X15" s="298">
        <v>1</v>
      </c>
      <c r="Y15" s="298">
        <v>0</v>
      </c>
    </row>
    <row r="16" spans="1:25" ht="21.75" customHeight="1">
      <c r="A16" s="275" t="s">
        <v>208</v>
      </c>
      <c r="B16" s="270">
        <v>0</v>
      </c>
      <c r="C16" s="161">
        <v>0</v>
      </c>
      <c r="D16" s="161">
        <v>0</v>
      </c>
      <c r="E16" s="161">
        <v>0</v>
      </c>
      <c r="F16" s="161">
        <v>0</v>
      </c>
      <c r="G16" s="161">
        <v>0</v>
      </c>
      <c r="H16" s="161">
        <v>0</v>
      </c>
      <c r="I16" s="161">
        <v>0</v>
      </c>
      <c r="J16" s="161">
        <v>0</v>
      </c>
      <c r="K16" s="259">
        <v>0</v>
      </c>
      <c r="L16" s="270">
        <v>0</v>
      </c>
      <c r="M16" s="161">
        <v>0</v>
      </c>
      <c r="N16" s="259">
        <v>0</v>
      </c>
      <c r="O16" s="264">
        <v>0</v>
      </c>
      <c r="P16" s="161">
        <v>0</v>
      </c>
      <c r="Q16" s="161">
        <v>0</v>
      </c>
      <c r="R16" s="161">
        <v>0</v>
      </c>
      <c r="S16" s="161">
        <v>0</v>
      </c>
      <c r="T16" s="161">
        <v>0</v>
      </c>
      <c r="U16" s="161">
        <v>0</v>
      </c>
      <c r="V16" s="161">
        <v>0</v>
      </c>
      <c r="W16" s="161">
        <v>0</v>
      </c>
      <c r="X16" s="298">
        <v>0</v>
      </c>
      <c r="Y16" s="298">
        <v>0</v>
      </c>
    </row>
    <row r="17" spans="1:25" ht="21.75" customHeight="1">
      <c r="A17" s="276" t="s">
        <v>224</v>
      </c>
      <c r="B17" s="270">
        <v>0</v>
      </c>
      <c r="C17" s="161">
        <v>0</v>
      </c>
      <c r="D17" s="161">
        <v>0</v>
      </c>
      <c r="E17" s="161">
        <v>0</v>
      </c>
      <c r="F17" s="161">
        <v>0</v>
      </c>
      <c r="G17" s="161">
        <v>0</v>
      </c>
      <c r="H17" s="161">
        <v>0</v>
      </c>
      <c r="I17" s="161">
        <v>0</v>
      </c>
      <c r="J17" s="161">
        <v>7</v>
      </c>
      <c r="K17" s="259">
        <v>0</v>
      </c>
      <c r="L17" s="270">
        <v>0</v>
      </c>
      <c r="M17" s="161">
        <v>0</v>
      </c>
      <c r="N17" s="259">
        <v>0</v>
      </c>
      <c r="O17" s="264">
        <v>0</v>
      </c>
      <c r="P17" s="161">
        <v>0</v>
      </c>
      <c r="Q17" s="161">
        <v>0</v>
      </c>
      <c r="R17" s="161">
        <v>0</v>
      </c>
      <c r="S17" s="161">
        <v>0</v>
      </c>
      <c r="T17" s="161">
        <v>0</v>
      </c>
      <c r="U17" s="161">
        <v>0</v>
      </c>
      <c r="V17" s="161">
        <v>0</v>
      </c>
      <c r="W17" s="161">
        <v>0</v>
      </c>
      <c r="X17" s="298">
        <v>0</v>
      </c>
      <c r="Y17" s="298">
        <v>2</v>
      </c>
    </row>
    <row r="18" spans="1:25" ht="21.75" customHeight="1">
      <c r="A18" s="276" t="s">
        <v>225</v>
      </c>
      <c r="B18" s="270">
        <v>0</v>
      </c>
      <c r="C18" s="161">
        <v>0</v>
      </c>
      <c r="D18" s="161">
        <v>0</v>
      </c>
      <c r="E18" s="161">
        <v>0</v>
      </c>
      <c r="F18" s="161">
        <v>0</v>
      </c>
      <c r="G18" s="161">
        <v>0</v>
      </c>
      <c r="H18" s="161">
        <v>0</v>
      </c>
      <c r="I18" s="161">
        <v>0</v>
      </c>
      <c r="J18" s="161">
        <v>1</v>
      </c>
      <c r="K18" s="259">
        <v>1</v>
      </c>
      <c r="L18" s="270">
        <v>0</v>
      </c>
      <c r="M18" s="161">
        <v>0</v>
      </c>
      <c r="N18" s="259">
        <v>0</v>
      </c>
      <c r="O18" s="264">
        <v>0</v>
      </c>
      <c r="P18" s="161">
        <v>0</v>
      </c>
      <c r="Q18" s="161">
        <v>0</v>
      </c>
      <c r="R18" s="161">
        <v>1</v>
      </c>
      <c r="S18" s="161">
        <v>0</v>
      </c>
      <c r="T18" s="161">
        <v>1</v>
      </c>
      <c r="U18" s="161">
        <v>0</v>
      </c>
      <c r="V18" s="161">
        <v>0</v>
      </c>
      <c r="W18" s="161">
        <v>0</v>
      </c>
      <c r="X18" s="298">
        <v>0</v>
      </c>
      <c r="Y18" s="298">
        <v>1</v>
      </c>
    </row>
    <row r="19" spans="1:25" ht="21.75" customHeight="1">
      <c r="A19" s="276" t="s">
        <v>226</v>
      </c>
      <c r="B19" s="270">
        <v>0</v>
      </c>
      <c r="C19" s="161">
        <v>0</v>
      </c>
      <c r="D19" s="161">
        <v>0</v>
      </c>
      <c r="E19" s="161">
        <v>0</v>
      </c>
      <c r="F19" s="161">
        <v>0</v>
      </c>
      <c r="G19" s="161">
        <v>0</v>
      </c>
      <c r="H19" s="161">
        <v>0</v>
      </c>
      <c r="I19" s="161">
        <v>0</v>
      </c>
      <c r="J19" s="161">
        <v>3</v>
      </c>
      <c r="K19" s="259">
        <v>1</v>
      </c>
      <c r="L19" s="270">
        <v>1</v>
      </c>
      <c r="M19" s="161">
        <v>0</v>
      </c>
      <c r="N19" s="259">
        <v>0</v>
      </c>
      <c r="O19" s="264">
        <v>0</v>
      </c>
      <c r="P19" s="161">
        <v>0</v>
      </c>
      <c r="Q19" s="161">
        <v>0</v>
      </c>
      <c r="R19" s="161">
        <v>0</v>
      </c>
      <c r="S19" s="161">
        <v>0</v>
      </c>
      <c r="T19" s="161">
        <v>4</v>
      </c>
      <c r="U19" s="161">
        <v>0</v>
      </c>
      <c r="V19" s="161">
        <v>0</v>
      </c>
      <c r="W19" s="161">
        <v>0</v>
      </c>
      <c r="X19" s="298">
        <v>1</v>
      </c>
      <c r="Y19" s="298">
        <v>2</v>
      </c>
    </row>
    <row r="20" spans="1:25" ht="21.75" customHeight="1">
      <c r="A20" s="276" t="s">
        <v>227</v>
      </c>
      <c r="B20" s="270">
        <v>0</v>
      </c>
      <c r="C20" s="161">
        <v>0</v>
      </c>
      <c r="D20" s="161">
        <v>1</v>
      </c>
      <c r="E20" s="161">
        <v>0</v>
      </c>
      <c r="F20" s="161">
        <v>0</v>
      </c>
      <c r="G20" s="161">
        <v>0</v>
      </c>
      <c r="H20" s="161">
        <v>0</v>
      </c>
      <c r="I20" s="161">
        <v>0</v>
      </c>
      <c r="J20" s="161">
        <v>4</v>
      </c>
      <c r="K20" s="259">
        <v>1</v>
      </c>
      <c r="L20" s="270">
        <v>0</v>
      </c>
      <c r="M20" s="161">
        <v>0</v>
      </c>
      <c r="N20" s="259">
        <v>0</v>
      </c>
      <c r="O20" s="264">
        <v>0</v>
      </c>
      <c r="P20" s="161">
        <v>0</v>
      </c>
      <c r="Q20" s="161">
        <v>0</v>
      </c>
      <c r="R20" s="161">
        <v>2</v>
      </c>
      <c r="S20" s="161">
        <v>0</v>
      </c>
      <c r="T20" s="161">
        <v>4</v>
      </c>
      <c r="U20" s="161">
        <v>0</v>
      </c>
      <c r="V20" s="161">
        <v>0</v>
      </c>
      <c r="W20" s="161">
        <v>1</v>
      </c>
      <c r="X20" s="298">
        <v>0</v>
      </c>
      <c r="Y20" s="298">
        <v>1</v>
      </c>
    </row>
    <row r="21" spans="1:25" ht="21.75" customHeight="1">
      <c r="A21" s="276" t="s">
        <v>228</v>
      </c>
      <c r="B21" s="270">
        <v>0</v>
      </c>
      <c r="C21" s="161">
        <v>0</v>
      </c>
      <c r="D21" s="161">
        <v>0</v>
      </c>
      <c r="E21" s="161">
        <v>0</v>
      </c>
      <c r="F21" s="161">
        <v>0</v>
      </c>
      <c r="G21" s="161">
        <v>0</v>
      </c>
      <c r="H21" s="161">
        <v>0</v>
      </c>
      <c r="I21" s="161">
        <v>0</v>
      </c>
      <c r="J21" s="161">
        <v>1</v>
      </c>
      <c r="K21" s="259">
        <v>2</v>
      </c>
      <c r="L21" s="270">
        <v>1</v>
      </c>
      <c r="M21" s="161">
        <v>0</v>
      </c>
      <c r="N21" s="259">
        <v>0</v>
      </c>
      <c r="O21" s="264">
        <v>0</v>
      </c>
      <c r="P21" s="161">
        <v>0</v>
      </c>
      <c r="Q21" s="161">
        <v>0</v>
      </c>
      <c r="R21" s="161">
        <v>5</v>
      </c>
      <c r="S21" s="161">
        <v>0</v>
      </c>
      <c r="T21" s="161">
        <v>0</v>
      </c>
      <c r="U21" s="161">
        <v>0</v>
      </c>
      <c r="V21" s="161">
        <v>0</v>
      </c>
      <c r="W21" s="161">
        <v>0</v>
      </c>
      <c r="X21" s="298">
        <v>1</v>
      </c>
      <c r="Y21" s="298">
        <v>1</v>
      </c>
    </row>
    <row r="22" spans="1:25" ht="21.75" customHeight="1">
      <c r="A22" s="276" t="s">
        <v>229</v>
      </c>
      <c r="B22" s="270">
        <v>0</v>
      </c>
      <c r="C22" s="161">
        <v>0</v>
      </c>
      <c r="D22" s="161">
        <v>0</v>
      </c>
      <c r="E22" s="161">
        <v>0</v>
      </c>
      <c r="F22" s="161">
        <v>0</v>
      </c>
      <c r="G22" s="161">
        <v>0</v>
      </c>
      <c r="H22" s="161">
        <v>0</v>
      </c>
      <c r="I22" s="161">
        <v>0</v>
      </c>
      <c r="J22" s="161">
        <v>3</v>
      </c>
      <c r="K22" s="259">
        <v>3</v>
      </c>
      <c r="L22" s="270">
        <v>1</v>
      </c>
      <c r="M22" s="161">
        <v>1</v>
      </c>
      <c r="N22" s="259">
        <v>1</v>
      </c>
      <c r="O22" s="264">
        <v>3</v>
      </c>
      <c r="P22" s="161">
        <v>0</v>
      </c>
      <c r="Q22" s="161">
        <v>0</v>
      </c>
      <c r="R22" s="161">
        <v>2</v>
      </c>
      <c r="S22" s="161">
        <v>0</v>
      </c>
      <c r="T22" s="161">
        <v>1</v>
      </c>
      <c r="U22" s="161">
        <v>0</v>
      </c>
      <c r="V22" s="161">
        <v>0</v>
      </c>
      <c r="W22" s="161">
        <v>0</v>
      </c>
      <c r="X22" s="298">
        <v>0</v>
      </c>
      <c r="Y22" s="298">
        <v>1</v>
      </c>
    </row>
    <row r="23" spans="1:25" ht="21.75" customHeight="1">
      <c r="A23" s="276" t="s">
        <v>230</v>
      </c>
      <c r="B23" s="270">
        <v>0</v>
      </c>
      <c r="C23" s="161">
        <v>0</v>
      </c>
      <c r="D23" s="161">
        <v>0</v>
      </c>
      <c r="E23" s="161">
        <v>0</v>
      </c>
      <c r="F23" s="161">
        <v>0</v>
      </c>
      <c r="G23" s="161">
        <v>0</v>
      </c>
      <c r="H23" s="161">
        <v>0</v>
      </c>
      <c r="I23" s="161">
        <v>0</v>
      </c>
      <c r="J23" s="161">
        <v>1</v>
      </c>
      <c r="K23" s="259">
        <v>1</v>
      </c>
      <c r="L23" s="271">
        <v>4</v>
      </c>
      <c r="M23" s="161">
        <v>0</v>
      </c>
      <c r="N23" s="259">
        <v>0</v>
      </c>
      <c r="O23" s="264">
        <v>3</v>
      </c>
      <c r="P23" s="161">
        <v>0</v>
      </c>
      <c r="Q23" s="161">
        <v>0</v>
      </c>
      <c r="R23" s="161">
        <v>1</v>
      </c>
      <c r="S23" s="161">
        <v>0</v>
      </c>
      <c r="T23" s="161">
        <v>1</v>
      </c>
      <c r="U23" s="161">
        <v>0</v>
      </c>
      <c r="V23" s="161">
        <v>0</v>
      </c>
      <c r="W23" s="161">
        <v>0</v>
      </c>
      <c r="X23" s="298">
        <v>0</v>
      </c>
      <c r="Y23" s="298">
        <v>0</v>
      </c>
    </row>
    <row r="24" spans="1:25" ht="21.75" customHeight="1">
      <c r="A24" s="276" t="s">
        <v>231</v>
      </c>
      <c r="B24" s="270">
        <v>0</v>
      </c>
      <c r="C24" s="161">
        <v>0</v>
      </c>
      <c r="D24" s="161">
        <v>0</v>
      </c>
      <c r="E24" s="161">
        <v>0</v>
      </c>
      <c r="F24" s="161">
        <v>0</v>
      </c>
      <c r="G24" s="161">
        <v>0</v>
      </c>
      <c r="H24" s="161">
        <v>0</v>
      </c>
      <c r="I24" s="161">
        <v>0</v>
      </c>
      <c r="J24" s="161">
        <v>1</v>
      </c>
      <c r="K24" s="259">
        <v>6</v>
      </c>
      <c r="L24" s="270">
        <v>5</v>
      </c>
      <c r="M24" s="161">
        <v>0</v>
      </c>
      <c r="N24" s="259">
        <v>1</v>
      </c>
      <c r="O24" s="264">
        <v>4</v>
      </c>
      <c r="P24" s="161">
        <v>0</v>
      </c>
      <c r="Q24" s="161">
        <v>0</v>
      </c>
      <c r="R24" s="161">
        <v>2</v>
      </c>
      <c r="S24" s="161">
        <v>1</v>
      </c>
      <c r="T24" s="161">
        <v>0</v>
      </c>
      <c r="U24" s="161">
        <v>1</v>
      </c>
      <c r="V24" s="161">
        <v>0</v>
      </c>
      <c r="W24" s="161">
        <v>0</v>
      </c>
      <c r="X24" s="298">
        <v>0</v>
      </c>
      <c r="Y24" s="298">
        <v>1</v>
      </c>
    </row>
    <row r="25" spans="1:25" ht="21.75" customHeight="1">
      <c r="A25" s="276" t="s">
        <v>232</v>
      </c>
      <c r="B25" s="270">
        <v>0</v>
      </c>
      <c r="C25" s="161">
        <v>0</v>
      </c>
      <c r="D25" s="161">
        <v>0</v>
      </c>
      <c r="E25" s="161">
        <v>0</v>
      </c>
      <c r="F25" s="161">
        <v>0</v>
      </c>
      <c r="G25" s="161">
        <v>0</v>
      </c>
      <c r="H25" s="161">
        <v>0</v>
      </c>
      <c r="I25" s="161">
        <v>0</v>
      </c>
      <c r="J25" s="161">
        <v>4</v>
      </c>
      <c r="K25" s="259">
        <v>4</v>
      </c>
      <c r="L25" s="270">
        <v>3</v>
      </c>
      <c r="M25" s="161">
        <v>0</v>
      </c>
      <c r="N25" s="259">
        <v>0</v>
      </c>
      <c r="O25" s="264">
        <v>2</v>
      </c>
      <c r="P25" s="161">
        <v>0</v>
      </c>
      <c r="Q25" s="161">
        <v>0</v>
      </c>
      <c r="R25" s="161">
        <v>1</v>
      </c>
      <c r="S25" s="161">
        <v>1</v>
      </c>
      <c r="T25" s="161">
        <v>1</v>
      </c>
      <c r="U25" s="161">
        <v>0</v>
      </c>
      <c r="V25" s="161">
        <v>0</v>
      </c>
      <c r="W25" s="161">
        <v>0</v>
      </c>
      <c r="X25" s="298">
        <v>0</v>
      </c>
      <c r="Y25" s="298">
        <v>0</v>
      </c>
    </row>
    <row r="26" spans="1:25" ht="21.75" customHeight="1">
      <c r="A26" s="276" t="s">
        <v>233</v>
      </c>
      <c r="B26" s="270">
        <v>0</v>
      </c>
      <c r="C26" s="161">
        <v>0</v>
      </c>
      <c r="D26" s="161">
        <v>0</v>
      </c>
      <c r="E26" s="161">
        <v>0</v>
      </c>
      <c r="F26" s="161">
        <v>0</v>
      </c>
      <c r="G26" s="161">
        <v>0</v>
      </c>
      <c r="H26" s="161">
        <v>0</v>
      </c>
      <c r="I26" s="161">
        <v>0</v>
      </c>
      <c r="J26" s="161">
        <v>4</v>
      </c>
      <c r="K26" s="259">
        <v>1</v>
      </c>
      <c r="L26" s="270">
        <v>3</v>
      </c>
      <c r="M26" s="161">
        <v>0</v>
      </c>
      <c r="N26" s="259">
        <v>1</v>
      </c>
      <c r="O26" s="264">
        <v>1</v>
      </c>
      <c r="P26" s="161">
        <v>0</v>
      </c>
      <c r="Q26" s="161">
        <v>0</v>
      </c>
      <c r="R26" s="161">
        <v>0</v>
      </c>
      <c r="S26" s="161">
        <v>0</v>
      </c>
      <c r="T26" s="161">
        <v>1</v>
      </c>
      <c r="U26" s="161">
        <v>2</v>
      </c>
      <c r="V26" s="161">
        <v>0</v>
      </c>
      <c r="W26" s="161">
        <v>0</v>
      </c>
      <c r="X26" s="298">
        <v>0</v>
      </c>
      <c r="Y26" s="298">
        <v>0</v>
      </c>
    </row>
    <row r="27" spans="1:25" ht="21.75" customHeight="1">
      <c r="A27" s="276" t="s">
        <v>234</v>
      </c>
      <c r="B27" s="270">
        <v>0</v>
      </c>
      <c r="C27" s="161">
        <v>0</v>
      </c>
      <c r="D27" s="161">
        <v>0</v>
      </c>
      <c r="E27" s="161">
        <v>0</v>
      </c>
      <c r="F27" s="161">
        <v>0</v>
      </c>
      <c r="G27" s="161">
        <v>0</v>
      </c>
      <c r="H27" s="161">
        <v>0</v>
      </c>
      <c r="I27" s="161">
        <v>0</v>
      </c>
      <c r="J27" s="161">
        <v>4</v>
      </c>
      <c r="K27" s="259">
        <v>0</v>
      </c>
      <c r="L27" s="271">
        <v>4</v>
      </c>
      <c r="M27" s="161">
        <v>1</v>
      </c>
      <c r="N27" s="259">
        <v>3</v>
      </c>
      <c r="O27" s="264">
        <v>1</v>
      </c>
      <c r="P27" s="161">
        <v>0</v>
      </c>
      <c r="Q27" s="161">
        <v>1</v>
      </c>
      <c r="R27" s="161">
        <v>3</v>
      </c>
      <c r="S27" s="161">
        <v>2</v>
      </c>
      <c r="T27" s="161">
        <v>1</v>
      </c>
      <c r="U27" s="161">
        <v>0</v>
      </c>
      <c r="V27" s="161">
        <v>0</v>
      </c>
      <c r="W27" s="161">
        <v>0</v>
      </c>
      <c r="X27" s="298">
        <v>0</v>
      </c>
      <c r="Y27" s="298">
        <v>0</v>
      </c>
    </row>
    <row r="28" spans="1:25" ht="21.75" customHeight="1">
      <c r="A28" s="276" t="s">
        <v>235</v>
      </c>
      <c r="B28" s="270">
        <v>0</v>
      </c>
      <c r="C28" s="161">
        <v>0</v>
      </c>
      <c r="D28" s="161">
        <v>0</v>
      </c>
      <c r="E28" s="161">
        <v>0</v>
      </c>
      <c r="F28" s="161">
        <v>0</v>
      </c>
      <c r="G28" s="161">
        <v>0</v>
      </c>
      <c r="H28" s="161">
        <v>0</v>
      </c>
      <c r="I28" s="161">
        <v>0</v>
      </c>
      <c r="J28" s="161">
        <v>5</v>
      </c>
      <c r="K28" s="259">
        <v>0</v>
      </c>
      <c r="L28" s="270">
        <v>0</v>
      </c>
      <c r="M28" s="161">
        <v>0</v>
      </c>
      <c r="N28" s="259">
        <v>6</v>
      </c>
      <c r="O28" s="264">
        <v>0</v>
      </c>
      <c r="P28" s="161">
        <v>0</v>
      </c>
      <c r="Q28" s="161">
        <v>1</v>
      </c>
      <c r="R28" s="161">
        <v>1</v>
      </c>
      <c r="S28" s="161">
        <v>1</v>
      </c>
      <c r="T28" s="161">
        <v>0</v>
      </c>
      <c r="U28" s="161">
        <v>0</v>
      </c>
      <c r="V28" s="161">
        <v>1</v>
      </c>
      <c r="W28" s="161">
        <v>0</v>
      </c>
      <c r="X28" s="298">
        <v>0</v>
      </c>
      <c r="Y28" s="298">
        <v>0</v>
      </c>
    </row>
    <row r="29" spans="1:25" ht="21.75" customHeight="1">
      <c r="A29" s="276" t="s">
        <v>236</v>
      </c>
      <c r="B29" s="270">
        <v>0</v>
      </c>
      <c r="C29" s="161">
        <v>0</v>
      </c>
      <c r="D29" s="161">
        <v>0</v>
      </c>
      <c r="E29" s="161">
        <v>0</v>
      </c>
      <c r="F29" s="161">
        <v>0</v>
      </c>
      <c r="G29" s="161">
        <v>0</v>
      </c>
      <c r="H29" s="161">
        <v>0</v>
      </c>
      <c r="I29" s="161">
        <v>0</v>
      </c>
      <c r="J29" s="161">
        <v>6</v>
      </c>
      <c r="K29" s="259">
        <v>2</v>
      </c>
      <c r="L29" s="270">
        <v>1</v>
      </c>
      <c r="M29" s="161">
        <v>0</v>
      </c>
      <c r="N29" s="259">
        <v>2</v>
      </c>
      <c r="O29" s="264">
        <v>0</v>
      </c>
      <c r="P29" s="161">
        <v>0</v>
      </c>
      <c r="Q29" s="161">
        <v>0</v>
      </c>
      <c r="R29" s="161">
        <v>0</v>
      </c>
      <c r="S29" s="161">
        <v>0</v>
      </c>
      <c r="T29" s="161">
        <v>0</v>
      </c>
      <c r="U29" s="161">
        <v>1</v>
      </c>
      <c r="V29" s="161">
        <v>0</v>
      </c>
      <c r="W29" s="161">
        <v>0</v>
      </c>
      <c r="X29" s="298">
        <v>0</v>
      </c>
      <c r="Y29" s="298">
        <v>0</v>
      </c>
    </row>
    <row r="30" spans="1:25" ht="21.75" customHeight="1">
      <c r="A30" s="277" t="s">
        <v>237</v>
      </c>
      <c r="B30" s="272">
        <v>0</v>
      </c>
      <c r="C30" s="162">
        <v>0</v>
      </c>
      <c r="D30" s="162">
        <v>0</v>
      </c>
      <c r="E30" s="162">
        <v>0</v>
      </c>
      <c r="F30" s="162">
        <v>0</v>
      </c>
      <c r="G30" s="162">
        <v>0</v>
      </c>
      <c r="H30" s="162">
        <v>0</v>
      </c>
      <c r="I30" s="162">
        <v>0</v>
      </c>
      <c r="J30" s="162">
        <v>38</v>
      </c>
      <c r="K30" s="260">
        <v>0</v>
      </c>
      <c r="L30" s="272">
        <v>3</v>
      </c>
      <c r="M30" s="162">
        <v>0</v>
      </c>
      <c r="N30" s="260">
        <v>5</v>
      </c>
      <c r="O30" s="265">
        <v>1</v>
      </c>
      <c r="P30" s="162">
        <v>4</v>
      </c>
      <c r="Q30" s="162">
        <v>1</v>
      </c>
      <c r="R30" s="162">
        <v>0</v>
      </c>
      <c r="S30" s="162">
        <v>0</v>
      </c>
      <c r="T30" s="162">
        <v>0</v>
      </c>
      <c r="U30" s="162">
        <v>0</v>
      </c>
      <c r="V30" s="162">
        <v>0</v>
      </c>
      <c r="W30" s="162">
        <v>0</v>
      </c>
      <c r="X30" s="299">
        <v>0</v>
      </c>
      <c r="Y30" s="299">
        <v>0</v>
      </c>
    </row>
    <row r="31" spans="2:25" ht="7.5" customHeigh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0"/>
    </row>
    <row r="32" spans="1:25" ht="12" customHeight="1">
      <c r="A32" s="144" t="s">
        <v>339</v>
      </c>
      <c r="B32" s="139"/>
      <c r="C32" s="139"/>
      <c r="D32" s="139"/>
      <c r="E32" s="139"/>
      <c r="F32" s="139"/>
      <c r="G32" s="139"/>
      <c r="H32" s="139"/>
      <c r="I32" s="139"/>
      <c r="J32" s="139"/>
      <c r="K32" s="139"/>
      <c r="L32" s="139"/>
      <c r="M32" s="139"/>
      <c r="N32" s="139"/>
      <c r="O32" s="139"/>
      <c r="P32" s="139"/>
      <c r="Q32" s="139"/>
      <c r="R32" s="139"/>
      <c r="S32" s="139"/>
      <c r="T32" s="139"/>
      <c r="U32" s="139"/>
      <c r="V32" s="140"/>
      <c r="W32" s="140"/>
      <c r="X32" s="140"/>
      <c r="Y32" s="150" t="s">
        <v>241</v>
      </c>
    </row>
    <row r="33" spans="1:7" ht="13.5">
      <c r="A33" s="47"/>
      <c r="F33" s="117"/>
      <c r="G33" s="117"/>
    </row>
    <row r="34" spans="6:7" ht="13.5">
      <c r="F34" s="117"/>
      <c r="G34" s="117"/>
    </row>
    <row r="35" spans="6:7" ht="13.5">
      <c r="F35" s="117"/>
      <c r="G35" s="117"/>
    </row>
    <row r="36" spans="6:7" ht="13.5">
      <c r="F36" s="117"/>
      <c r="G36" s="117"/>
    </row>
    <row r="37" spans="6:7" ht="13.5">
      <c r="F37" s="117"/>
      <c r="G37" s="117"/>
    </row>
    <row r="38" spans="6:7" ht="13.5">
      <c r="F38" s="117"/>
      <c r="G38" s="117"/>
    </row>
    <row r="39" spans="6:7" ht="13.5">
      <c r="F39" s="117"/>
      <c r="G39" s="117"/>
    </row>
    <row r="40" spans="6:7" ht="13.5">
      <c r="F40" s="117"/>
      <c r="G40" s="117"/>
    </row>
    <row r="41" spans="6:7" ht="13.5">
      <c r="F41" s="117"/>
      <c r="G41" s="117"/>
    </row>
    <row r="42" spans="6:7" ht="13.5">
      <c r="F42" s="117"/>
      <c r="G42" s="117"/>
    </row>
  </sheetData>
  <sheetProtection/>
  <mergeCells count="10">
    <mergeCell ref="L3:N3"/>
    <mergeCell ref="R4:S4"/>
    <mergeCell ref="O3:Y3"/>
    <mergeCell ref="A3:A5"/>
    <mergeCell ref="B4:C4"/>
    <mergeCell ref="J4:K4"/>
    <mergeCell ref="D4:E4"/>
    <mergeCell ref="H4:I4"/>
    <mergeCell ref="F4:G4"/>
    <mergeCell ref="B3:K3"/>
  </mergeCells>
  <printOptions horizontalCentered="1"/>
  <pageMargins left="0.6299212598425197" right="0.6299212598425197" top="0.7874015748031497" bottom="0.7874015748031497" header="0.4724409448818898" footer="0.4724409448818898"/>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4">
      <selection activeCell="F20" sqref="F20"/>
    </sheetView>
  </sheetViews>
  <sheetFormatPr defaultColWidth="9.00390625" defaultRowHeight="13.5"/>
  <cols>
    <col min="1" max="1" width="7.50390625" style="18" customWidth="1"/>
    <col min="2" max="13" width="6.75390625" style="18" customWidth="1"/>
    <col min="14" max="14" width="5.625" style="18" customWidth="1"/>
    <col min="15" max="15" width="6.75390625" style="18" customWidth="1"/>
    <col min="16" max="16" width="3.625" style="18" customWidth="1"/>
    <col min="17" max="17" width="4.125" style="18" customWidth="1"/>
    <col min="18" max="18" width="3.625" style="18" customWidth="1"/>
    <col min="19" max="21" width="4.125" style="18" customWidth="1"/>
    <col min="22" max="22" width="3.625" style="18" customWidth="1"/>
    <col min="23" max="23" width="4.125" style="18" customWidth="1"/>
    <col min="24" max="24" width="3.625" style="18" customWidth="1"/>
    <col min="25" max="25" width="4.125" style="18" customWidth="1"/>
    <col min="26" max="26" width="3.625" style="18" customWidth="1"/>
    <col min="27" max="27" width="4.125" style="18" customWidth="1"/>
    <col min="28" max="28" width="3.625" style="18" customWidth="1"/>
    <col min="29" max="29" width="4.125" style="18" customWidth="1"/>
    <col min="30" max="30" width="2.25390625" style="18" customWidth="1"/>
    <col min="31" max="16384" width="9.00390625" style="18" customWidth="1"/>
  </cols>
  <sheetData>
    <row r="1" spans="1:7" ht="18.75" customHeight="1">
      <c r="A1" s="1234" t="s">
        <v>889</v>
      </c>
      <c r="B1" s="95"/>
      <c r="C1" s="95"/>
      <c r="D1" s="95"/>
      <c r="E1" s="95"/>
      <c r="F1" s="95"/>
      <c r="G1" s="95"/>
    </row>
    <row r="2" spans="1:7" ht="18.75" customHeight="1">
      <c r="A2" s="1195"/>
      <c r="B2" s="95"/>
      <c r="C2" s="95"/>
      <c r="D2" s="95"/>
      <c r="E2" s="95"/>
      <c r="F2" s="95"/>
      <c r="G2" s="95"/>
    </row>
    <row r="3" spans="1:7" ht="18.75" customHeight="1">
      <c r="A3" s="1246" t="s">
        <v>888</v>
      </c>
      <c r="B3" s="95"/>
      <c r="C3" s="95"/>
      <c r="D3" s="95"/>
      <c r="E3" s="95"/>
      <c r="F3" s="95"/>
      <c r="G3" s="95"/>
    </row>
    <row r="4" spans="1:11" ht="18.75" customHeight="1">
      <c r="A4" s="1195"/>
      <c r="B4" s="95"/>
      <c r="C4" s="95"/>
      <c r="D4" s="95"/>
      <c r="E4" s="95"/>
      <c r="F4" s="95"/>
      <c r="G4" s="95"/>
      <c r="K4" s="53" t="s">
        <v>793</v>
      </c>
    </row>
    <row r="5" spans="1:15" ht="18.75" customHeight="1">
      <c r="A5" s="1231" t="s">
        <v>792</v>
      </c>
      <c r="B5" s="502" t="s">
        <v>819</v>
      </c>
      <c r="C5" s="553"/>
      <c r="D5" s="502" t="s">
        <v>872</v>
      </c>
      <c r="E5" s="553"/>
      <c r="F5" s="502" t="s">
        <v>874</v>
      </c>
      <c r="G5" s="553"/>
      <c r="H5" s="1310" t="s">
        <v>887</v>
      </c>
      <c r="I5" s="1309"/>
      <c r="J5" s="502" t="s">
        <v>886</v>
      </c>
      <c r="K5" s="501"/>
      <c r="L5" s="1322"/>
      <c r="M5" s="1322"/>
      <c r="N5" s="1322"/>
      <c r="O5" s="1322"/>
    </row>
    <row r="6" spans="1:15" ht="18.75" customHeight="1">
      <c r="A6" s="1221"/>
      <c r="B6" s="100" t="s">
        <v>730</v>
      </c>
      <c r="C6" s="100" t="s">
        <v>777</v>
      </c>
      <c r="D6" s="100" t="s">
        <v>730</v>
      </c>
      <c r="E6" s="100" t="s">
        <v>777</v>
      </c>
      <c r="F6" s="100" t="s">
        <v>730</v>
      </c>
      <c r="G6" s="100" t="s">
        <v>777</v>
      </c>
      <c r="H6" s="100" t="s">
        <v>730</v>
      </c>
      <c r="I6" s="100" t="s">
        <v>777</v>
      </c>
      <c r="J6" s="100" t="s">
        <v>730</v>
      </c>
      <c r="K6" s="106" t="s">
        <v>777</v>
      </c>
      <c r="L6" s="1321"/>
      <c r="M6" s="1321"/>
      <c r="N6" s="1321"/>
      <c r="O6" s="1321"/>
    </row>
    <row r="7" spans="1:15" ht="18.75" customHeight="1">
      <c r="A7" s="1047" t="s">
        <v>867</v>
      </c>
      <c r="B7" s="486">
        <v>1681</v>
      </c>
      <c r="C7" s="486">
        <v>2089</v>
      </c>
      <c r="D7" s="486">
        <v>865</v>
      </c>
      <c r="E7" s="486">
        <v>1041</v>
      </c>
      <c r="F7" s="486">
        <v>204</v>
      </c>
      <c r="G7" s="486">
        <v>267</v>
      </c>
      <c r="H7" s="486">
        <v>230</v>
      </c>
      <c r="I7" s="486">
        <v>296</v>
      </c>
      <c r="J7" s="486">
        <v>382</v>
      </c>
      <c r="K7" s="485">
        <v>485</v>
      </c>
      <c r="L7" s="1299"/>
      <c r="M7" s="1299"/>
      <c r="N7" s="1299"/>
      <c r="O7" s="1299"/>
    </row>
    <row r="8" spans="1:15" ht="18.75" customHeight="1">
      <c r="A8" s="1281" t="s">
        <v>866</v>
      </c>
      <c r="B8" s="1320">
        <v>172</v>
      </c>
      <c r="C8" s="1320">
        <v>200</v>
      </c>
      <c r="D8" s="1184">
        <v>82</v>
      </c>
      <c r="E8" s="1184">
        <v>91</v>
      </c>
      <c r="F8" s="1184">
        <v>20</v>
      </c>
      <c r="G8" s="1184">
        <v>24</v>
      </c>
      <c r="H8" s="1184">
        <v>22</v>
      </c>
      <c r="I8" s="1184">
        <v>24</v>
      </c>
      <c r="J8" s="1184">
        <v>48</v>
      </c>
      <c r="K8" s="1183">
        <v>61</v>
      </c>
      <c r="L8" s="1298"/>
      <c r="M8" s="1298"/>
      <c r="N8" s="1298"/>
      <c r="O8" s="1298"/>
    </row>
    <row r="9" spans="1:15" ht="18.75" customHeight="1">
      <c r="A9" s="1017" t="s">
        <v>689</v>
      </c>
      <c r="B9" s="1319">
        <v>192</v>
      </c>
      <c r="C9" s="1319">
        <v>194</v>
      </c>
      <c r="D9" s="1181">
        <v>122</v>
      </c>
      <c r="E9" s="1181">
        <v>124</v>
      </c>
      <c r="F9" s="1181">
        <v>21</v>
      </c>
      <c r="G9" s="1181">
        <v>21</v>
      </c>
      <c r="H9" s="1181">
        <v>14</v>
      </c>
      <c r="I9" s="1181">
        <v>14</v>
      </c>
      <c r="J9" s="1315">
        <v>35</v>
      </c>
      <c r="K9" s="1180">
        <v>35</v>
      </c>
      <c r="L9" s="1298"/>
      <c r="M9" s="1298"/>
      <c r="N9" s="1298"/>
      <c r="O9" s="1298"/>
    </row>
    <row r="10" spans="1:15" ht="18.75" customHeight="1">
      <c r="A10" s="1017" t="s">
        <v>688</v>
      </c>
      <c r="B10" s="1319">
        <v>156</v>
      </c>
      <c r="C10" s="1319">
        <v>178</v>
      </c>
      <c r="D10" s="1181">
        <v>72</v>
      </c>
      <c r="E10" s="1181">
        <v>79</v>
      </c>
      <c r="F10" s="1181">
        <v>22</v>
      </c>
      <c r="G10" s="1181">
        <v>25</v>
      </c>
      <c r="H10" s="1181">
        <v>30</v>
      </c>
      <c r="I10" s="1181">
        <v>35</v>
      </c>
      <c r="J10" s="1181">
        <v>32</v>
      </c>
      <c r="K10" s="1180">
        <v>39</v>
      </c>
      <c r="L10" s="1298"/>
      <c r="M10" s="1298"/>
      <c r="N10" s="1298"/>
      <c r="O10" s="1298"/>
    </row>
    <row r="11" spans="1:15" ht="18.75" customHeight="1">
      <c r="A11" s="1017" t="s">
        <v>865</v>
      </c>
      <c r="B11" s="1319">
        <v>206</v>
      </c>
      <c r="C11" s="1319">
        <v>265</v>
      </c>
      <c r="D11" s="1181">
        <v>131</v>
      </c>
      <c r="E11" s="1181">
        <v>165</v>
      </c>
      <c r="F11" s="1181">
        <v>33</v>
      </c>
      <c r="G11" s="1181">
        <v>46</v>
      </c>
      <c r="H11" s="1181">
        <v>25</v>
      </c>
      <c r="I11" s="1181">
        <v>32</v>
      </c>
      <c r="J11" s="1181">
        <v>17</v>
      </c>
      <c r="K11" s="1180">
        <v>22</v>
      </c>
      <c r="L11" s="1298"/>
      <c r="M11" s="1298"/>
      <c r="N11" s="1298"/>
      <c r="O11" s="1298"/>
    </row>
    <row r="12" spans="1:15" ht="18.75" customHeight="1">
      <c r="A12" s="1017" t="s">
        <v>864</v>
      </c>
      <c r="B12" s="1319">
        <v>148</v>
      </c>
      <c r="C12" s="1319">
        <v>169</v>
      </c>
      <c r="D12" s="1181">
        <v>78</v>
      </c>
      <c r="E12" s="1181">
        <v>88</v>
      </c>
      <c r="F12" s="1181">
        <v>14</v>
      </c>
      <c r="G12" s="1181">
        <v>18</v>
      </c>
      <c r="H12" s="1181">
        <v>17</v>
      </c>
      <c r="I12" s="1181">
        <v>18</v>
      </c>
      <c r="J12" s="1181">
        <v>39</v>
      </c>
      <c r="K12" s="1180">
        <v>45</v>
      </c>
      <c r="L12" s="1298"/>
      <c r="M12" s="1298"/>
      <c r="N12" s="1298"/>
      <c r="O12" s="1298"/>
    </row>
    <row r="13" spans="1:15" ht="18.75" customHeight="1">
      <c r="A13" s="1017" t="s">
        <v>863</v>
      </c>
      <c r="B13" s="1319">
        <v>213</v>
      </c>
      <c r="C13" s="1319">
        <v>296</v>
      </c>
      <c r="D13" s="1181">
        <v>106</v>
      </c>
      <c r="E13" s="1181">
        <v>146</v>
      </c>
      <c r="F13" s="1181">
        <v>19</v>
      </c>
      <c r="G13" s="1181">
        <v>26</v>
      </c>
      <c r="H13" s="1181">
        <v>50</v>
      </c>
      <c r="I13" s="1181">
        <v>75</v>
      </c>
      <c r="J13" s="1181">
        <v>38</v>
      </c>
      <c r="K13" s="1180">
        <v>49</v>
      </c>
      <c r="L13" s="1298"/>
      <c r="M13" s="1298"/>
      <c r="N13" s="1298"/>
      <c r="O13" s="1298"/>
    </row>
    <row r="14" spans="1:15" ht="18.75" customHeight="1">
      <c r="A14" s="1017" t="s">
        <v>862</v>
      </c>
      <c r="B14" s="1319">
        <v>118</v>
      </c>
      <c r="C14" s="1319">
        <v>163</v>
      </c>
      <c r="D14" s="1181">
        <v>57</v>
      </c>
      <c r="E14" s="1181">
        <v>76</v>
      </c>
      <c r="F14" s="1181">
        <v>15</v>
      </c>
      <c r="G14" s="1181">
        <v>26</v>
      </c>
      <c r="H14" s="1181">
        <v>15</v>
      </c>
      <c r="I14" s="1181">
        <v>20</v>
      </c>
      <c r="J14" s="1181">
        <v>31</v>
      </c>
      <c r="K14" s="1180">
        <v>41</v>
      </c>
      <c r="L14" s="1298"/>
      <c r="M14" s="1298"/>
      <c r="N14" s="1298"/>
      <c r="O14" s="1298"/>
    </row>
    <row r="15" spans="1:15" ht="18.75" customHeight="1">
      <c r="A15" s="1017" t="s">
        <v>683</v>
      </c>
      <c r="B15" s="1319">
        <v>150</v>
      </c>
      <c r="C15" s="1319">
        <v>210</v>
      </c>
      <c r="D15" s="1181">
        <v>64</v>
      </c>
      <c r="E15" s="1181">
        <v>91</v>
      </c>
      <c r="F15" s="1181">
        <v>15</v>
      </c>
      <c r="G15" s="1181">
        <v>22</v>
      </c>
      <c r="H15" s="1181">
        <v>13</v>
      </c>
      <c r="I15" s="1181">
        <v>18</v>
      </c>
      <c r="J15" s="1181">
        <v>58</v>
      </c>
      <c r="K15" s="1180">
        <v>79</v>
      </c>
      <c r="L15" s="1298"/>
      <c r="M15" s="1298"/>
      <c r="N15" s="1298"/>
      <c r="O15" s="1298"/>
    </row>
    <row r="16" spans="1:15" ht="18.75" customHeight="1">
      <c r="A16" s="1017" t="s">
        <v>682</v>
      </c>
      <c r="B16" s="1319">
        <v>170</v>
      </c>
      <c r="C16" s="1319">
        <v>223</v>
      </c>
      <c r="D16" s="1181">
        <v>81</v>
      </c>
      <c r="E16" s="1181">
        <v>95</v>
      </c>
      <c r="F16" s="1181">
        <v>23</v>
      </c>
      <c r="G16" s="1181">
        <v>30</v>
      </c>
      <c r="H16" s="1181">
        <v>34</v>
      </c>
      <c r="I16" s="1181">
        <v>47</v>
      </c>
      <c r="J16" s="1181">
        <v>32</v>
      </c>
      <c r="K16" s="1180">
        <v>51</v>
      </c>
      <c r="L16" s="1298"/>
      <c r="M16" s="1298"/>
      <c r="N16" s="1298"/>
      <c r="O16" s="1298"/>
    </row>
    <row r="17" spans="1:15" ht="18.75" customHeight="1">
      <c r="A17" s="1279" t="s">
        <v>861</v>
      </c>
      <c r="B17" s="1318">
        <v>156</v>
      </c>
      <c r="C17" s="1318">
        <v>191</v>
      </c>
      <c r="D17" s="1179">
        <v>72</v>
      </c>
      <c r="E17" s="1179">
        <v>86</v>
      </c>
      <c r="F17" s="1179">
        <v>22</v>
      </c>
      <c r="G17" s="1179">
        <v>29</v>
      </c>
      <c r="H17" s="1179">
        <v>10</v>
      </c>
      <c r="I17" s="1179">
        <v>13</v>
      </c>
      <c r="J17" s="1179">
        <v>52</v>
      </c>
      <c r="K17" s="1178">
        <v>63</v>
      </c>
      <c r="L17" s="1298"/>
      <c r="M17" s="1298"/>
      <c r="N17" s="1298"/>
      <c r="O17" s="1298"/>
    </row>
    <row r="18" spans="1:11" ht="18.75" customHeight="1">
      <c r="A18" s="1195"/>
      <c r="B18" s="95"/>
      <c r="C18" s="95"/>
      <c r="D18" s="95"/>
      <c r="E18" s="95"/>
      <c r="F18" s="95"/>
      <c r="G18" s="95"/>
      <c r="K18" s="406" t="s">
        <v>639</v>
      </c>
    </row>
    <row r="19" spans="1:7" ht="18.75" customHeight="1">
      <c r="A19" s="1195"/>
      <c r="B19" s="95"/>
      <c r="C19" s="95"/>
      <c r="D19" s="95"/>
      <c r="E19" s="95"/>
      <c r="F19" s="95"/>
      <c r="G19" s="95"/>
    </row>
    <row r="20" spans="1:3" ht="18.75" customHeight="1">
      <c r="A20" s="1246" t="s">
        <v>885</v>
      </c>
      <c r="B20" s="1246"/>
      <c r="C20" s="1246"/>
    </row>
    <row r="21" spans="1:29" ht="13.5" customHeight="1">
      <c r="A21" s="1246"/>
      <c r="B21" s="1246"/>
      <c r="C21" s="1246"/>
      <c r="O21" s="53" t="s">
        <v>793</v>
      </c>
      <c r="AB21" s="1317"/>
      <c r="AC21" s="1317"/>
    </row>
    <row r="22" spans="1:15" ht="17.25" customHeight="1">
      <c r="A22" s="1231" t="s">
        <v>792</v>
      </c>
      <c r="B22" s="502" t="s">
        <v>819</v>
      </c>
      <c r="C22" s="553"/>
      <c r="D22" s="502" t="s">
        <v>884</v>
      </c>
      <c r="E22" s="553"/>
      <c r="F22" s="502" t="s">
        <v>883</v>
      </c>
      <c r="G22" s="553"/>
      <c r="H22" s="1310" t="s">
        <v>882</v>
      </c>
      <c r="I22" s="1309"/>
      <c r="J22" s="502" t="s">
        <v>881</v>
      </c>
      <c r="K22" s="553"/>
      <c r="L22" s="502" t="s">
        <v>880</v>
      </c>
      <c r="M22" s="553"/>
      <c r="N22" s="502" t="s">
        <v>842</v>
      </c>
      <c r="O22" s="501"/>
    </row>
    <row r="23" spans="1:15" ht="17.25" customHeight="1">
      <c r="A23" s="1221"/>
      <c r="B23" s="100" t="s">
        <v>730</v>
      </c>
      <c r="C23" s="100" t="s">
        <v>777</v>
      </c>
      <c r="D23" s="100" t="s">
        <v>730</v>
      </c>
      <c r="E23" s="100" t="s">
        <v>777</v>
      </c>
      <c r="F23" s="100" t="s">
        <v>730</v>
      </c>
      <c r="G23" s="100" t="s">
        <v>777</v>
      </c>
      <c r="H23" s="100" t="s">
        <v>730</v>
      </c>
      <c r="I23" s="100" t="s">
        <v>777</v>
      </c>
      <c r="J23" s="100" t="s">
        <v>730</v>
      </c>
      <c r="K23" s="100" t="s">
        <v>777</v>
      </c>
      <c r="L23" s="100" t="s">
        <v>730</v>
      </c>
      <c r="M23" s="100" t="s">
        <v>777</v>
      </c>
      <c r="N23" s="100" t="s">
        <v>730</v>
      </c>
      <c r="O23" s="106" t="s">
        <v>777</v>
      </c>
    </row>
    <row r="24" spans="1:16" s="404" customFormat="1" ht="18" customHeight="1">
      <c r="A24" s="1047" t="s">
        <v>867</v>
      </c>
      <c r="B24" s="1186">
        <v>1681</v>
      </c>
      <c r="C24" s="1186">
        <v>2089</v>
      </c>
      <c r="D24" s="1186">
        <v>533</v>
      </c>
      <c r="E24" s="1186">
        <v>675</v>
      </c>
      <c r="F24" s="1186">
        <v>290</v>
      </c>
      <c r="G24" s="1186">
        <v>374</v>
      </c>
      <c r="H24" s="1186">
        <v>707</v>
      </c>
      <c r="I24" s="1186">
        <v>833</v>
      </c>
      <c r="J24" s="1186">
        <v>10</v>
      </c>
      <c r="K24" s="1186">
        <v>15</v>
      </c>
      <c r="L24" s="1186">
        <v>67</v>
      </c>
      <c r="M24" s="1186">
        <v>105</v>
      </c>
      <c r="N24" s="1186">
        <v>74</v>
      </c>
      <c r="O24" s="1185">
        <v>87</v>
      </c>
      <c r="P24" s="15"/>
    </row>
    <row r="25" spans="1:16" s="404" customFormat="1" ht="18" customHeight="1">
      <c r="A25" s="1281" t="s">
        <v>866</v>
      </c>
      <c r="B25" s="1316">
        <v>172</v>
      </c>
      <c r="C25" s="1316">
        <v>200</v>
      </c>
      <c r="D25" s="1184">
        <v>43</v>
      </c>
      <c r="E25" s="1184">
        <v>48</v>
      </c>
      <c r="F25" s="1184">
        <v>32</v>
      </c>
      <c r="G25" s="1184">
        <v>36</v>
      </c>
      <c r="H25" s="1184">
        <v>83</v>
      </c>
      <c r="I25" s="1184">
        <v>96</v>
      </c>
      <c r="J25" s="1184">
        <v>1</v>
      </c>
      <c r="K25" s="1184">
        <v>1</v>
      </c>
      <c r="L25" s="1184">
        <v>11</v>
      </c>
      <c r="M25" s="1184">
        <v>16</v>
      </c>
      <c r="N25" s="1184">
        <v>2</v>
      </c>
      <c r="O25" s="1183">
        <v>3</v>
      </c>
      <c r="P25" s="15"/>
    </row>
    <row r="26" spans="1:16" s="404" customFormat="1" ht="18" customHeight="1">
      <c r="A26" s="1017" t="s">
        <v>689</v>
      </c>
      <c r="B26" s="1314">
        <v>192</v>
      </c>
      <c r="C26" s="1314">
        <v>194</v>
      </c>
      <c r="D26" s="1181">
        <v>17</v>
      </c>
      <c r="E26" s="1181">
        <v>17</v>
      </c>
      <c r="F26" s="1181">
        <v>8</v>
      </c>
      <c r="G26" s="1181">
        <v>9</v>
      </c>
      <c r="H26" s="1181">
        <v>161</v>
      </c>
      <c r="I26" s="1181">
        <v>162</v>
      </c>
      <c r="J26" s="1315">
        <v>0</v>
      </c>
      <c r="K26" s="1181">
        <v>0</v>
      </c>
      <c r="L26" s="1181">
        <v>2</v>
      </c>
      <c r="M26" s="1181">
        <v>2</v>
      </c>
      <c r="N26" s="1181">
        <v>4</v>
      </c>
      <c r="O26" s="1180">
        <v>4</v>
      </c>
      <c r="P26" s="15"/>
    </row>
    <row r="27" spans="1:16" s="404" customFormat="1" ht="18" customHeight="1">
      <c r="A27" s="1017" t="s">
        <v>688</v>
      </c>
      <c r="B27" s="1314">
        <v>156</v>
      </c>
      <c r="C27" s="1314">
        <v>178</v>
      </c>
      <c r="D27" s="1181">
        <v>38</v>
      </c>
      <c r="E27" s="1181">
        <v>42</v>
      </c>
      <c r="F27" s="1181">
        <v>35</v>
      </c>
      <c r="G27" s="1181">
        <v>40</v>
      </c>
      <c r="H27" s="1181">
        <v>76</v>
      </c>
      <c r="I27" s="1181">
        <v>89</v>
      </c>
      <c r="J27" s="1181">
        <v>0</v>
      </c>
      <c r="K27" s="1181">
        <v>0</v>
      </c>
      <c r="L27" s="1181">
        <v>6</v>
      </c>
      <c r="M27" s="1181">
        <v>6</v>
      </c>
      <c r="N27" s="1181">
        <v>1</v>
      </c>
      <c r="O27" s="1180">
        <v>1</v>
      </c>
      <c r="P27" s="15"/>
    </row>
    <row r="28" spans="1:16" s="404" customFormat="1" ht="18" customHeight="1">
      <c r="A28" s="1017" t="s">
        <v>865</v>
      </c>
      <c r="B28" s="1314">
        <v>206</v>
      </c>
      <c r="C28" s="1314">
        <v>265</v>
      </c>
      <c r="D28" s="1181">
        <v>119</v>
      </c>
      <c r="E28" s="1181">
        <v>147</v>
      </c>
      <c r="F28" s="1181">
        <v>72</v>
      </c>
      <c r="G28" s="1181">
        <v>96</v>
      </c>
      <c r="H28" s="1181">
        <v>12</v>
      </c>
      <c r="I28" s="1181">
        <v>17</v>
      </c>
      <c r="J28" s="1181">
        <v>1</v>
      </c>
      <c r="K28" s="1181">
        <v>2</v>
      </c>
      <c r="L28" s="1181">
        <v>2</v>
      </c>
      <c r="M28" s="1181">
        <v>3</v>
      </c>
      <c r="N28" s="1181">
        <v>0</v>
      </c>
      <c r="O28" s="1180">
        <v>0</v>
      </c>
      <c r="P28" s="15"/>
    </row>
    <row r="29" spans="1:16" s="404" customFormat="1" ht="18" customHeight="1">
      <c r="A29" s="1017" t="s">
        <v>864</v>
      </c>
      <c r="B29" s="1314">
        <v>148</v>
      </c>
      <c r="C29" s="1314">
        <v>169</v>
      </c>
      <c r="D29" s="1181">
        <v>56</v>
      </c>
      <c r="E29" s="1181">
        <v>69</v>
      </c>
      <c r="F29" s="1181">
        <v>21</v>
      </c>
      <c r="G29" s="1181">
        <v>26</v>
      </c>
      <c r="H29" s="1181">
        <v>53</v>
      </c>
      <c r="I29" s="1181">
        <v>54</v>
      </c>
      <c r="J29" s="1181">
        <v>1</v>
      </c>
      <c r="K29" s="1181">
        <v>1</v>
      </c>
      <c r="L29" s="1181">
        <v>3</v>
      </c>
      <c r="M29" s="1181">
        <v>4</v>
      </c>
      <c r="N29" s="1181">
        <v>14</v>
      </c>
      <c r="O29" s="1180">
        <v>15</v>
      </c>
      <c r="P29" s="15"/>
    </row>
    <row r="30" spans="1:16" s="404" customFormat="1" ht="18" customHeight="1">
      <c r="A30" s="1017" t="s">
        <v>863</v>
      </c>
      <c r="B30" s="1314">
        <v>213</v>
      </c>
      <c r="C30" s="1314">
        <v>296</v>
      </c>
      <c r="D30" s="1181">
        <v>74</v>
      </c>
      <c r="E30" s="1181">
        <v>105</v>
      </c>
      <c r="F30" s="1181">
        <v>28</v>
      </c>
      <c r="G30" s="1181">
        <v>50</v>
      </c>
      <c r="H30" s="1181">
        <v>82</v>
      </c>
      <c r="I30" s="1181">
        <v>106</v>
      </c>
      <c r="J30" s="1181">
        <v>0</v>
      </c>
      <c r="K30" s="1181">
        <v>0</v>
      </c>
      <c r="L30" s="1181">
        <v>10</v>
      </c>
      <c r="M30" s="1181">
        <v>13</v>
      </c>
      <c r="N30" s="1181">
        <v>19</v>
      </c>
      <c r="O30" s="1180">
        <v>22</v>
      </c>
      <c r="P30" s="15"/>
    </row>
    <row r="31" spans="1:16" s="404" customFormat="1" ht="18" customHeight="1">
      <c r="A31" s="1017" t="s">
        <v>862</v>
      </c>
      <c r="B31" s="1314">
        <v>118</v>
      </c>
      <c r="C31" s="1314">
        <v>163</v>
      </c>
      <c r="D31" s="1181">
        <v>50</v>
      </c>
      <c r="E31" s="1181">
        <v>69</v>
      </c>
      <c r="F31" s="1181">
        <v>33</v>
      </c>
      <c r="G31" s="1181">
        <v>41</v>
      </c>
      <c r="H31" s="1181">
        <v>21</v>
      </c>
      <c r="I31" s="1181">
        <v>32</v>
      </c>
      <c r="J31" s="1181">
        <v>6</v>
      </c>
      <c r="K31" s="1181">
        <v>9</v>
      </c>
      <c r="L31" s="1181">
        <v>5</v>
      </c>
      <c r="M31" s="1181">
        <v>9</v>
      </c>
      <c r="N31" s="1181">
        <v>3</v>
      </c>
      <c r="O31" s="1180">
        <v>3</v>
      </c>
      <c r="P31" s="15"/>
    </row>
    <row r="32" spans="1:16" s="404" customFormat="1" ht="18" customHeight="1">
      <c r="A32" s="1017" t="s">
        <v>683</v>
      </c>
      <c r="B32" s="1314">
        <v>150</v>
      </c>
      <c r="C32" s="1314">
        <v>210</v>
      </c>
      <c r="D32" s="1181">
        <v>39</v>
      </c>
      <c r="E32" s="1181">
        <v>62</v>
      </c>
      <c r="F32" s="1181">
        <v>19</v>
      </c>
      <c r="G32" s="1181">
        <v>22</v>
      </c>
      <c r="H32" s="1181">
        <v>79</v>
      </c>
      <c r="I32" s="1181">
        <v>111</v>
      </c>
      <c r="J32" s="1181">
        <v>0</v>
      </c>
      <c r="K32" s="1181">
        <v>0</v>
      </c>
      <c r="L32" s="1181">
        <v>3</v>
      </c>
      <c r="M32" s="1181">
        <v>3</v>
      </c>
      <c r="N32" s="1181">
        <v>10</v>
      </c>
      <c r="O32" s="1180">
        <v>12</v>
      </c>
      <c r="P32" s="15"/>
    </row>
    <row r="33" spans="1:16" s="404" customFormat="1" ht="18" customHeight="1">
      <c r="A33" s="1017" t="s">
        <v>682</v>
      </c>
      <c r="B33" s="1314">
        <v>170</v>
      </c>
      <c r="C33" s="1314">
        <v>223</v>
      </c>
      <c r="D33" s="1181">
        <v>51</v>
      </c>
      <c r="E33" s="1181">
        <v>64</v>
      </c>
      <c r="F33" s="1181">
        <v>23</v>
      </c>
      <c r="G33" s="1181">
        <v>29</v>
      </c>
      <c r="H33" s="1181">
        <v>65</v>
      </c>
      <c r="I33" s="1181">
        <v>74</v>
      </c>
      <c r="J33" s="1181">
        <v>1</v>
      </c>
      <c r="K33" s="1181">
        <v>2</v>
      </c>
      <c r="L33" s="1181">
        <v>24</v>
      </c>
      <c r="M33" s="1181">
        <v>48</v>
      </c>
      <c r="N33" s="1181">
        <v>6</v>
      </c>
      <c r="O33" s="1180">
        <v>6</v>
      </c>
      <c r="P33" s="15"/>
    </row>
    <row r="34" spans="1:16" s="404" customFormat="1" ht="18" customHeight="1">
      <c r="A34" s="1279" t="s">
        <v>861</v>
      </c>
      <c r="B34" s="1313">
        <v>156</v>
      </c>
      <c r="C34" s="1313">
        <v>191</v>
      </c>
      <c r="D34" s="1179">
        <v>46</v>
      </c>
      <c r="E34" s="1179">
        <v>52</v>
      </c>
      <c r="F34" s="1179">
        <v>19</v>
      </c>
      <c r="G34" s="1179">
        <v>25</v>
      </c>
      <c r="H34" s="1179">
        <v>75</v>
      </c>
      <c r="I34" s="1179">
        <v>92</v>
      </c>
      <c r="J34" s="1179">
        <v>0</v>
      </c>
      <c r="K34" s="1179">
        <v>0</v>
      </c>
      <c r="L34" s="1179">
        <v>1</v>
      </c>
      <c r="M34" s="1179">
        <v>1</v>
      </c>
      <c r="N34" s="1179">
        <v>15</v>
      </c>
      <c r="O34" s="1178">
        <v>21</v>
      </c>
      <c r="P34" s="15"/>
    </row>
    <row r="35" spans="15:28" ht="16.5" customHeight="1">
      <c r="O35" s="406" t="s">
        <v>639</v>
      </c>
      <c r="AB35" s="1079"/>
    </row>
  </sheetData>
  <sheetProtection/>
  <mergeCells count="14">
    <mergeCell ref="L22:M22"/>
    <mergeCell ref="N22:O22"/>
    <mergeCell ref="F22:G22"/>
    <mergeCell ref="A22:A23"/>
    <mergeCell ref="B22:C22"/>
    <mergeCell ref="D22:E22"/>
    <mergeCell ref="H22:I22"/>
    <mergeCell ref="J22:K22"/>
    <mergeCell ref="A5:A6"/>
    <mergeCell ref="B5:C5"/>
    <mergeCell ref="D5:E5"/>
    <mergeCell ref="F5:G5"/>
    <mergeCell ref="H5:I5"/>
    <mergeCell ref="J5:K5"/>
  </mergeCells>
  <printOptions horizontalCentered="1"/>
  <pageMargins left="0.7480314960629921" right="0.7480314960629921" top="0.7874015748031497" bottom="0.7874015748031497" header="0.4724409448818898" footer="0.4724409448818898"/>
  <pageSetup horizontalDpi="600" verticalDpi="600" orientation="portrait" paperSize="9" scale="87" r:id="rId1"/>
</worksheet>
</file>

<file path=xl/worksheets/sheet41.xml><?xml version="1.0" encoding="utf-8"?>
<worksheet xmlns="http://schemas.openxmlformats.org/spreadsheetml/2006/main" xmlns:r="http://schemas.openxmlformats.org/officeDocument/2006/relationships">
  <dimension ref="A1:S16"/>
  <sheetViews>
    <sheetView view="pageBreakPreview" zoomScale="115" zoomScaleSheetLayoutView="115" zoomScalePageLayoutView="0" workbookViewId="0" topLeftCell="A1">
      <selection activeCell="F20" sqref="F20"/>
    </sheetView>
  </sheetViews>
  <sheetFormatPr defaultColWidth="9.00390625" defaultRowHeight="13.5"/>
  <cols>
    <col min="1" max="1" width="7.50390625" style="18" customWidth="1"/>
    <col min="2" max="2" width="6.25390625" style="18" customWidth="1"/>
    <col min="3" max="3" width="1.25" style="18" customWidth="1"/>
    <col min="4" max="18" width="6.25390625" style="18" customWidth="1"/>
    <col min="19" max="26" width="6.125" style="18" customWidth="1"/>
    <col min="27" max="27" width="0.2421875" style="18" customWidth="1"/>
    <col min="28" max="16384" width="9.00390625" style="18" customWidth="1"/>
  </cols>
  <sheetData>
    <row r="1" spans="1:4" ht="18.75" customHeight="1">
      <c r="A1" s="1246" t="s">
        <v>908</v>
      </c>
      <c r="B1" s="1341"/>
      <c r="C1" s="1341"/>
      <c r="D1" s="1341"/>
    </row>
    <row r="2" spans="1:18" ht="13.5">
      <c r="A2" s="1246"/>
      <c r="B2" s="1341"/>
      <c r="C2" s="1341"/>
      <c r="D2" s="1341"/>
      <c r="N2" s="1317"/>
      <c r="O2" s="1317"/>
      <c r="P2" s="1317"/>
      <c r="Q2" s="1317"/>
      <c r="R2" s="53" t="s">
        <v>907</v>
      </c>
    </row>
    <row r="3" spans="1:18" ht="18" customHeight="1">
      <c r="A3" s="503" t="s">
        <v>906</v>
      </c>
      <c r="B3" s="389" t="s">
        <v>905</v>
      </c>
      <c r="C3" s="389"/>
      <c r="D3" s="1340"/>
      <c r="E3" s="1340"/>
      <c r="F3" s="1340"/>
      <c r="G3" s="1340"/>
      <c r="H3" s="1340"/>
      <c r="I3" s="1340"/>
      <c r="J3" s="389" t="s">
        <v>904</v>
      </c>
      <c r="K3" s="389"/>
      <c r="L3" s="389"/>
      <c r="M3" s="389"/>
      <c r="N3" s="389"/>
      <c r="O3" s="389"/>
      <c r="P3" s="389"/>
      <c r="Q3" s="389"/>
      <c r="R3" s="502"/>
    </row>
    <row r="4" spans="1:19" ht="34.5" customHeight="1">
      <c r="A4" s="428"/>
      <c r="B4" s="22" t="s">
        <v>897</v>
      </c>
      <c r="C4" s="1339" t="s">
        <v>903</v>
      </c>
      <c r="D4" s="1338"/>
      <c r="E4" s="22" t="s">
        <v>902</v>
      </c>
      <c r="F4" s="22" t="s">
        <v>901</v>
      </c>
      <c r="G4" s="22" t="s">
        <v>900</v>
      </c>
      <c r="H4" s="22" t="s">
        <v>899</v>
      </c>
      <c r="I4" s="1337" t="s">
        <v>898</v>
      </c>
      <c r="J4" s="22" t="s">
        <v>897</v>
      </c>
      <c r="K4" s="1336" t="s">
        <v>896</v>
      </c>
      <c r="L4" s="308" t="s">
        <v>895</v>
      </c>
      <c r="M4" s="308" t="s">
        <v>894</v>
      </c>
      <c r="N4" s="22" t="s">
        <v>893</v>
      </c>
      <c r="O4" s="22" t="s">
        <v>892</v>
      </c>
      <c r="P4" s="23" t="s">
        <v>891</v>
      </c>
      <c r="Q4" s="294" t="s">
        <v>890</v>
      </c>
      <c r="R4" s="23" t="s">
        <v>842</v>
      </c>
      <c r="S4" s="1335"/>
    </row>
    <row r="5" spans="1:18" ht="18" customHeight="1">
      <c r="A5" s="1047" t="s">
        <v>819</v>
      </c>
      <c r="B5" s="1334">
        <f>SUM(B6:B15)</f>
        <v>1681</v>
      </c>
      <c r="C5" s="1333">
        <v>368</v>
      </c>
      <c r="D5" s="1332"/>
      <c r="E5" s="1331">
        <v>548</v>
      </c>
      <c r="F5" s="1331">
        <v>523</v>
      </c>
      <c r="G5" s="1331">
        <v>155</v>
      </c>
      <c r="H5" s="1331">
        <f>SUM(H6:H15)</f>
        <v>76</v>
      </c>
      <c r="I5" s="1331">
        <f>SUM(I6:I15)</f>
        <v>11</v>
      </c>
      <c r="J5" s="1331">
        <v>1681</v>
      </c>
      <c r="K5" s="1331">
        <v>522</v>
      </c>
      <c r="L5" s="1083">
        <v>312</v>
      </c>
      <c r="M5" s="1083">
        <v>48</v>
      </c>
      <c r="N5" s="1083">
        <v>339</v>
      </c>
      <c r="O5" s="1083">
        <v>9</v>
      </c>
      <c r="P5" s="1083">
        <v>121</v>
      </c>
      <c r="Q5" s="1083">
        <v>272</v>
      </c>
      <c r="R5" s="1083">
        <v>58</v>
      </c>
    </row>
    <row r="6" spans="1:18" ht="18" customHeight="1">
      <c r="A6" s="1017" t="s">
        <v>690</v>
      </c>
      <c r="B6" s="1324">
        <f>SUM(C6:I6)</f>
        <v>172</v>
      </c>
      <c r="C6" s="1330">
        <v>43</v>
      </c>
      <c r="D6" s="1329"/>
      <c r="E6" s="528">
        <v>62</v>
      </c>
      <c r="F6" s="528">
        <v>34</v>
      </c>
      <c r="G6" s="528">
        <v>23</v>
      </c>
      <c r="H6" s="528">
        <v>7</v>
      </c>
      <c r="I6" s="528">
        <v>3</v>
      </c>
      <c r="J6" s="1324">
        <v>172</v>
      </c>
      <c r="K6" s="528">
        <v>45</v>
      </c>
      <c r="L6" s="528">
        <v>5</v>
      </c>
      <c r="M6" s="528">
        <v>8</v>
      </c>
      <c r="N6" s="528">
        <v>40</v>
      </c>
      <c r="O6" s="528">
        <v>0</v>
      </c>
      <c r="P6" s="1081">
        <v>32</v>
      </c>
      <c r="Q6" s="1081">
        <v>24</v>
      </c>
      <c r="R6" s="1081">
        <v>18</v>
      </c>
    </row>
    <row r="7" spans="1:18" ht="18" customHeight="1">
      <c r="A7" s="1017" t="s">
        <v>689</v>
      </c>
      <c r="B7" s="1324">
        <f>SUM(C7:I7)</f>
        <v>192</v>
      </c>
      <c r="C7" s="1328">
        <v>54</v>
      </c>
      <c r="D7" s="1327"/>
      <c r="E7" s="528">
        <v>58</v>
      </c>
      <c r="F7" s="528">
        <v>52</v>
      </c>
      <c r="G7" s="528">
        <v>13</v>
      </c>
      <c r="H7" s="528">
        <v>14</v>
      </c>
      <c r="I7" s="528">
        <v>1</v>
      </c>
      <c r="J7" s="1324">
        <v>192</v>
      </c>
      <c r="K7" s="528">
        <v>78</v>
      </c>
      <c r="L7" s="528">
        <v>31</v>
      </c>
      <c r="M7" s="528">
        <v>9</v>
      </c>
      <c r="N7" s="528">
        <v>58</v>
      </c>
      <c r="O7" s="528">
        <v>0</v>
      </c>
      <c r="P7" s="1081">
        <v>10</v>
      </c>
      <c r="Q7" s="1081">
        <v>4</v>
      </c>
      <c r="R7" s="1081">
        <v>2</v>
      </c>
    </row>
    <row r="8" spans="1:18" ht="18" customHeight="1">
      <c r="A8" s="1017" t="s">
        <v>688</v>
      </c>
      <c r="B8" s="1324">
        <f>SUM(C8:I8)</f>
        <v>156</v>
      </c>
      <c r="C8" s="1328">
        <v>12</v>
      </c>
      <c r="D8" s="1327"/>
      <c r="E8" s="528">
        <v>57</v>
      </c>
      <c r="F8" s="528">
        <v>64</v>
      </c>
      <c r="G8" s="528">
        <v>18</v>
      </c>
      <c r="H8" s="528">
        <v>5</v>
      </c>
      <c r="I8" s="528">
        <v>0</v>
      </c>
      <c r="J8" s="1324">
        <v>156</v>
      </c>
      <c r="K8" s="528">
        <v>40</v>
      </c>
      <c r="L8" s="528">
        <v>39</v>
      </c>
      <c r="M8" s="528">
        <v>2</v>
      </c>
      <c r="N8" s="528">
        <v>28</v>
      </c>
      <c r="O8" s="528">
        <v>0</v>
      </c>
      <c r="P8" s="1081">
        <v>14</v>
      </c>
      <c r="Q8" s="1081">
        <v>30</v>
      </c>
      <c r="R8" s="1081">
        <v>3</v>
      </c>
    </row>
    <row r="9" spans="1:18" ht="18" customHeight="1">
      <c r="A9" s="1017" t="s">
        <v>687</v>
      </c>
      <c r="B9" s="1324">
        <f>SUM(C9:I9)</f>
        <v>206</v>
      </c>
      <c r="C9" s="1328">
        <v>69</v>
      </c>
      <c r="D9" s="1327"/>
      <c r="E9" s="528">
        <v>76</v>
      </c>
      <c r="F9" s="528">
        <v>35</v>
      </c>
      <c r="G9" s="528">
        <v>18</v>
      </c>
      <c r="H9" s="528">
        <v>8</v>
      </c>
      <c r="I9" s="528">
        <v>0</v>
      </c>
      <c r="J9" s="1324">
        <v>206</v>
      </c>
      <c r="K9" s="528">
        <v>92</v>
      </c>
      <c r="L9" s="528">
        <v>18</v>
      </c>
      <c r="M9" s="528">
        <v>8</v>
      </c>
      <c r="N9" s="528">
        <v>20</v>
      </c>
      <c r="O9" s="528">
        <v>4</v>
      </c>
      <c r="P9" s="1081">
        <v>17</v>
      </c>
      <c r="Q9" s="1081">
        <v>30</v>
      </c>
      <c r="R9" s="1081">
        <v>17</v>
      </c>
    </row>
    <row r="10" spans="1:18" ht="18" customHeight="1">
      <c r="A10" s="1017" t="s">
        <v>686</v>
      </c>
      <c r="B10" s="1324">
        <f>SUM(C10:I10)</f>
        <v>148</v>
      </c>
      <c r="C10" s="1328">
        <v>42</v>
      </c>
      <c r="D10" s="1327"/>
      <c r="E10" s="528">
        <v>49</v>
      </c>
      <c r="F10" s="528">
        <v>51</v>
      </c>
      <c r="G10" s="528">
        <v>2</v>
      </c>
      <c r="H10" s="528">
        <v>4</v>
      </c>
      <c r="I10" s="528">
        <v>0</v>
      </c>
      <c r="J10" s="1324">
        <v>148</v>
      </c>
      <c r="K10" s="528">
        <v>64</v>
      </c>
      <c r="L10" s="528">
        <v>37</v>
      </c>
      <c r="M10" s="528">
        <v>2</v>
      </c>
      <c r="N10" s="528">
        <v>20</v>
      </c>
      <c r="O10" s="528">
        <v>0</v>
      </c>
      <c r="P10" s="1081">
        <v>9</v>
      </c>
      <c r="Q10" s="1081">
        <v>16</v>
      </c>
      <c r="R10" s="1081">
        <v>0</v>
      </c>
    </row>
    <row r="11" spans="1:18" ht="18" customHeight="1">
      <c r="A11" s="1017" t="s">
        <v>685</v>
      </c>
      <c r="B11" s="1324">
        <f>SUM(C11:I11)</f>
        <v>213</v>
      </c>
      <c r="C11" s="1328">
        <v>37</v>
      </c>
      <c r="D11" s="1327"/>
      <c r="E11" s="528">
        <v>80</v>
      </c>
      <c r="F11" s="528">
        <v>64</v>
      </c>
      <c r="G11" s="528">
        <v>26</v>
      </c>
      <c r="H11" s="528">
        <v>5</v>
      </c>
      <c r="I11" s="528">
        <v>1</v>
      </c>
      <c r="J11" s="1324">
        <v>213</v>
      </c>
      <c r="K11" s="528">
        <v>75</v>
      </c>
      <c r="L11" s="528">
        <v>40</v>
      </c>
      <c r="M11" s="528">
        <v>5</v>
      </c>
      <c r="N11" s="528">
        <v>37</v>
      </c>
      <c r="O11" s="528">
        <v>4</v>
      </c>
      <c r="P11" s="1081">
        <v>5</v>
      </c>
      <c r="Q11" s="1081">
        <v>46</v>
      </c>
      <c r="R11" s="1081">
        <v>1</v>
      </c>
    </row>
    <row r="12" spans="1:18" ht="18" customHeight="1">
      <c r="A12" s="1017" t="s">
        <v>684</v>
      </c>
      <c r="B12" s="1324">
        <f>SUM(C12:I12)</f>
        <v>118</v>
      </c>
      <c r="C12" s="1328">
        <v>21</v>
      </c>
      <c r="D12" s="1327"/>
      <c r="E12" s="528">
        <v>48</v>
      </c>
      <c r="F12" s="528">
        <v>29</v>
      </c>
      <c r="G12" s="528">
        <v>10</v>
      </c>
      <c r="H12" s="528">
        <v>10</v>
      </c>
      <c r="I12" s="528">
        <v>0</v>
      </c>
      <c r="J12" s="1324">
        <v>118</v>
      </c>
      <c r="K12" s="528">
        <v>28</v>
      </c>
      <c r="L12" s="528">
        <v>21</v>
      </c>
      <c r="M12" s="528">
        <v>2</v>
      </c>
      <c r="N12" s="528">
        <v>27</v>
      </c>
      <c r="O12" s="528">
        <v>1</v>
      </c>
      <c r="P12" s="1081">
        <v>10</v>
      </c>
      <c r="Q12" s="1081">
        <v>21</v>
      </c>
      <c r="R12" s="1081">
        <v>8</v>
      </c>
    </row>
    <row r="13" spans="1:18" ht="18" customHeight="1">
      <c r="A13" s="1017" t="s">
        <v>683</v>
      </c>
      <c r="B13" s="1324">
        <f>SUM(C13:I13)</f>
        <v>150</v>
      </c>
      <c r="C13" s="1328">
        <v>31</v>
      </c>
      <c r="D13" s="1327"/>
      <c r="E13" s="528">
        <v>33</v>
      </c>
      <c r="F13" s="528">
        <v>57</v>
      </c>
      <c r="G13" s="528">
        <v>18</v>
      </c>
      <c r="H13" s="528">
        <v>7</v>
      </c>
      <c r="I13" s="528">
        <v>4</v>
      </c>
      <c r="J13" s="1324">
        <v>150</v>
      </c>
      <c r="K13" s="528">
        <v>31</v>
      </c>
      <c r="L13" s="528">
        <v>37</v>
      </c>
      <c r="M13" s="528">
        <v>0</v>
      </c>
      <c r="N13" s="528">
        <v>32</v>
      </c>
      <c r="O13" s="528">
        <v>0</v>
      </c>
      <c r="P13" s="1081">
        <v>2</v>
      </c>
      <c r="Q13" s="1081">
        <v>41</v>
      </c>
      <c r="R13" s="1081">
        <v>7</v>
      </c>
    </row>
    <row r="14" spans="1:18" ht="18" customHeight="1">
      <c r="A14" s="1017" t="s">
        <v>682</v>
      </c>
      <c r="B14" s="1324">
        <f>SUM(C14:I14)</f>
        <v>170</v>
      </c>
      <c r="C14" s="1328">
        <v>17</v>
      </c>
      <c r="D14" s="1327"/>
      <c r="E14" s="528">
        <v>38</v>
      </c>
      <c r="F14" s="528">
        <v>86</v>
      </c>
      <c r="G14" s="528">
        <v>16</v>
      </c>
      <c r="H14" s="528">
        <v>11</v>
      </c>
      <c r="I14" s="528">
        <v>2</v>
      </c>
      <c r="J14" s="1324">
        <v>170</v>
      </c>
      <c r="K14" s="528">
        <v>15</v>
      </c>
      <c r="L14" s="528">
        <v>54</v>
      </c>
      <c r="M14" s="528">
        <v>7</v>
      </c>
      <c r="N14" s="528">
        <v>50</v>
      </c>
      <c r="O14" s="528">
        <v>0</v>
      </c>
      <c r="P14" s="1081">
        <v>18</v>
      </c>
      <c r="Q14" s="1081">
        <v>26</v>
      </c>
      <c r="R14" s="1081">
        <v>0</v>
      </c>
    </row>
    <row r="15" spans="1:18" ht="18" customHeight="1">
      <c r="A15" s="1279" t="s">
        <v>681</v>
      </c>
      <c r="B15" s="1278">
        <f>SUM(C15:I15)</f>
        <v>156</v>
      </c>
      <c r="C15" s="1326">
        <v>42</v>
      </c>
      <c r="D15" s="1325"/>
      <c r="E15" s="520">
        <v>47</v>
      </c>
      <c r="F15" s="520">
        <v>51</v>
      </c>
      <c r="G15" s="520">
        <v>11</v>
      </c>
      <c r="H15" s="520">
        <v>5</v>
      </c>
      <c r="I15" s="520">
        <v>0</v>
      </c>
      <c r="J15" s="1324">
        <v>156</v>
      </c>
      <c r="K15" s="520">
        <v>54</v>
      </c>
      <c r="L15" s="520">
        <v>30</v>
      </c>
      <c r="M15" s="520">
        <v>5</v>
      </c>
      <c r="N15" s="520">
        <v>27</v>
      </c>
      <c r="O15" s="520">
        <v>0</v>
      </c>
      <c r="P15" s="1080">
        <v>4</v>
      </c>
      <c r="Q15" s="1080">
        <v>34</v>
      </c>
      <c r="R15" s="1080">
        <v>2</v>
      </c>
    </row>
    <row r="16" spans="1:18" ht="16.5" customHeight="1">
      <c r="A16" s="416"/>
      <c r="J16" s="1323"/>
      <c r="N16" s="1079"/>
      <c r="R16" s="406" t="s">
        <v>639</v>
      </c>
    </row>
  </sheetData>
  <sheetProtection/>
  <mergeCells count="15">
    <mergeCell ref="C13:D13"/>
    <mergeCell ref="C14:D14"/>
    <mergeCell ref="C15:D15"/>
    <mergeCell ref="C9:D9"/>
    <mergeCell ref="C10:D10"/>
    <mergeCell ref="C11:D11"/>
    <mergeCell ref="C12:D12"/>
    <mergeCell ref="C8:D8"/>
    <mergeCell ref="J3:R3"/>
    <mergeCell ref="B3:I3"/>
    <mergeCell ref="C4:D4"/>
    <mergeCell ref="A3:A4"/>
    <mergeCell ref="C5:D5"/>
    <mergeCell ref="C6:D6"/>
    <mergeCell ref="C7:D7"/>
  </mergeCells>
  <printOptions horizontalCentered="1"/>
  <pageMargins left="0.5905511811023623" right="0.5905511811023623" top="4.212598425196851" bottom="0.7874015748031497" header="0.4724409448818898" footer="0.4724409448818898"/>
  <pageSetup horizontalDpi="600" verticalDpi="600" orientation="portrait" paperSize="9" scale="83" r:id="rId1"/>
</worksheet>
</file>

<file path=xl/worksheets/sheet42.xml><?xml version="1.0" encoding="utf-8"?>
<worksheet xmlns="http://schemas.openxmlformats.org/spreadsheetml/2006/main" xmlns:r="http://schemas.openxmlformats.org/officeDocument/2006/relationships">
  <dimension ref="A1:K20"/>
  <sheetViews>
    <sheetView view="pageBreakPreview" zoomScale="85" zoomScaleSheetLayoutView="85" zoomScalePageLayoutView="0" workbookViewId="0" topLeftCell="A1">
      <selection activeCell="F20" sqref="F20"/>
    </sheetView>
  </sheetViews>
  <sheetFormatPr defaultColWidth="9.00390625" defaultRowHeight="13.5"/>
  <cols>
    <col min="1" max="1" width="2.00390625" style="97" customWidth="1"/>
    <col min="2" max="2" width="29.875" style="97" customWidth="1"/>
    <col min="3" max="3" width="2.50390625" style="97" customWidth="1"/>
    <col min="4" max="4" width="22.50390625" style="97" customWidth="1"/>
    <col min="5" max="5" width="13.75390625" style="97" customWidth="1"/>
    <col min="6" max="16384" width="9.00390625" style="97" customWidth="1"/>
  </cols>
  <sheetData>
    <row r="1" spans="1:3" ht="18.75" customHeight="1">
      <c r="A1" s="472" t="s">
        <v>924</v>
      </c>
      <c r="C1" s="4"/>
    </row>
    <row r="2" ht="13.5">
      <c r="D2" s="53" t="s">
        <v>793</v>
      </c>
    </row>
    <row r="3" spans="1:11" ht="18.75" customHeight="1">
      <c r="A3" s="1353"/>
      <c r="B3" s="1352" t="s">
        <v>173</v>
      </c>
      <c r="C3" s="1352"/>
      <c r="D3" s="1351" t="s">
        <v>923</v>
      </c>
      <c r="E3" s="1312"/>
      <c r="F3" s="1312"/>
      <c r="G3" s="1312"/>
      <c r="H3" s="1312"/>
      <c r="I3" s="1312"/>
      <c r="J3" s="1312"/>
      <c r="K3" s="1312"/>
    </row>
    <row r="4" spans="1:11" ht="18.75" customHeight="1">
      <c r="A4" s="1350"/>
      <c r="B4" s="1349" t="s">
        <v>922</v>
      </c>
      <c r="C4" s="1349"/>
      <c r="D4" s="1348">
        <v>14693</v>
      </c>
      <c r="E4" s="1312"/>
      <c r="F4" s="1312"/>
      <c r="G4" s="1312"/>
      <c r="H4" s="1312"/>
      <c r="I4" s="1312"/>
      <c r="J4" s="1312"/>
      <c r="K4" s="1312"/>
    </row>
    <row r="5" spans="1:11" ht="18.75" customHeight="1">
      <c r="A5" s="1347"/>
      <c r="B5" s="1346" t="s">
        <v>921</v>
      </c>
      <c r="C5" s="1346"/>
      <c r="D5" s="1345">
        <v>14480</v>
      </c>
      <c r="E5" s="1312"/>
      <c r="F5" s="1312"/>
      <c r="G5" s="1312"/>
      <c r="H5" s="1312"/>
      <c r="I5" s="1312"/>
      <c r="J5" s="1312"/>
      <c r="K5" s="1312"/>
    </row>
    <row r="6" spans="1:11" ht="18.75" customHeight="1">
      <c r="A6" s="1347"/>
      <c r="B6" s="1346" t="s">
        <v>920</v>
      </c>
      <c r="C6" s="1346"/>
      <c r="D6" s="1345">
        <v>14213</v>
      </c>
      <c r="E6" s="1312"/>
      <c r="F6" s="1312"/>
      <c r="G6" s="1312"/>
      <c r="H6" s="1312"/>
      <c r="I6" s="1312"/>
      <c r="J6" s="1312"/>
      <c r="K6" s="1312"/>
    </row>
    <row r="7" spans="1:11" ht="18.75" customHeight="1">
      <c r="A7" s="1347"/>
      <c r="B7" s="1346" t="s">
        <v>919</v>
      </c>
      <c r="C7" s="1346"/>
      <c r="D7" s="1345">
        <v>14077</v>
      </c>
      <c r="E7" s="1312"/>
      <c r="F7" s="1312"/>
      <c r="G7" s="1312"/>
      <c r="H7" s="1312"/>
      <c r="I7" s="1312"/>
      <c r="J7" s="1312"/>
      <c r="K7" s="1312"/>
    </row>
    <row r="8" spans="1:11" ht="18.75" customHeight="1">
      <c r="A8" s="1347"/>
      <c r="B8" s="1346" t="s">
        <v>918</v>
      </c>
      <c r="C8" s="1346"/>
      <c r="D8" s="1345">
        <v>14007</v>
      </c>
      <c r="E8" s="1312"/>
      <c r="F8" s="1312"/>
      <c r="G8" s="1312"/>
      <c r="H8" s="1312"/>
      <c r="I8" s="1312"/>
      <c r="J8" s="1312"/>
      <c r="K8" s="1312"/>
    </row>
    <row r="9" spans="1:11" ht="18.75" customHeight="1">
      <c r="A9" s="1347"/>
      <c r="B9" s="1346" t="s">
        <v>917</v>
      </c>
      <c r="C9" s="1346"/>
      <c r="D9" s="1345">
        <v>13873</v>
      </c>
      <c r="E9" s="1312"/>
      <c r="F9" s="1312"/>
      <c r="G9" s="1312"/>
      <c r="H9" s="1312"/>
      <c r="I9" s="1312"/>
      <c r="J9" s="1312"/>
      <c r="K9" s="1312"/>
    </row>
    <row r="10" spans="1:11" ht="18.75" customHeight="1">
      <c r="A10" s="1347"/>
      <c r="B10" s="1346" t="s">
        <v>916</v>
      </c>
      <c r="C10" s="1346"/>
      <c r="D10" s="1345">
        <v>13667</v>
      </c>
      <c r="E10" s="1312"/>
      <c r="F10" s="1312"/>
      <c r="G10" s="1312"/>
      <c r="H10" s="1312"/>
      <c r="I10" s="1312"/>
      <c r="J10" s="1312"/>
      <c r="K10" s="1312"/>
    </row>
    <row r="11" spans="1:11" ht="18.75" customHeight="1">
      <c r="A11" s="1347"/>
      <c r="B11" s="1346" t="s">
        <v>915</v>
      </c>
      <c r="C11" s="1346"/>
      <c r="D11" s="1345">
        <v>12327</v>
      </c>
      <c r="E11" s="1312"/>
      <c r="F11" s="1312"/>
      <c r="G11" s="1312"/>
      <c r="H11" s="1312"/>
      <c r="I11" s="1312"/>
      <c r="J11" s="1312"/>
      <c r="K11" s="1312"/>
    </row>
    <row r="12" spans="1:11" ht="18.75" customHeight="1">
      <c r="A12" s="1347"/>
      <c r="B12" s="1346" t="s">
        <v>914</v>
      </c>
      <c r="C12" s="1346"/>
      <c r="D12" s="1345">
        <v>11229</v>
      </c>
      <c r="E12" s="1312"/>
      <c r="F12" s="1312"/>
      <c r="G12" s="1312"/>
      <c r="H12" s="1312"/>
      <c r="I12" s="1312"/>
      <c r="J12" s="1312"/>
      <c r="K12" s="1312"/>
    </row>
    <row r="13" spans="1:11" ht="18.75" customHeight="1">
      <c r="A13" s="1347"/>
      <c r="B13" s="1346" t="s">
        <v>913</v>
      </c>
      <c r="C13" s="1346"/>
      <c r="D13" s="1345">
        <v>12533</v>
      </c>
      <c r="E13" s="1312"/>
      <c r="F13" s="1312"/>
      <c r="G13" s="1312"/>
      <c r="H13" s="1312"/>
      <c r="I13" s="1312"/>
      <c r="J13" s="1312"/>
      <c r="K13" s="1312"/>
    </row>
    <row r="14" spans="1:11" ht="18.75" customHeight="1">
      <c r="A14" s="1347"/>
      <c r="B14" s="1346" t="s">
        <v>912</v>
      </c>
      <c r="C14" s="1346"/>
      <c r="D14" s="1345">
        <v>11258</v>
      </c>
      <c r="E14" s="1312"/>
      <c r="F14" s="1312"/>
      <c r="G14" s="1312"/>
      <c r="H14" s="1312"/>
      <c r="I14" s="1312"/>
      <c r="J14" s="1312"/>
      <c r="K14" s="1312"/>
    </row>
    <row r="15" spans="1:11" ht="18.75" customHeight="1">
      <c r="A15" s="1347"/>
      <c r="B15" s="1346" t="s">
        <v>911</v>
      </c>
      <c r="C15" s="1346"/>
      <c r="D15" s="1345">
        <v>10032</v>
      </c>
      <c r="E15" s="1312"/>
      <c r="F15" s="1312"/>
      <c r="G15" s="1312"/>
      <c r="H15" s="1312"/>
      <c r="I15" s="1312"/>
      <c r="J15" s="1312"/>
      <c r="K15" s="1312"/>
    </row>
    <row r="16" spans="1:11" ht="18.75" customHeight="1">
      <c r="A16" s="1347"/>
      <c r="B16" s="1346" t="s">
        <v>910</v>
      </c>
      <c r="C16" s="1346"/>
      <c r="D16" s="1345">
        <v>7925</v>
      </c>
      <c r="E16" s="1312"/>
      <c r="F16" s="1312"/>
      <c r="G16" s="1312"/>
      <c r="H16" s="1312"/>
      <c r="I16" s="1312"/>
      <c r="J16" s="1312"/>
      <c r="K16" s="1312"/>
    </row>
    <row r="17" spans="1:11" ht="18.75" customHeight="1">
      <c r="A17" s="1344"/>
      <c r="B17" s="1343" t="s">
        <v>909</v>
      </c>
      <c r="C17" s="1343"/>
      <c r="D17" s="1342">
        <v>4581</v>
      </c>
      <c r="E17" s="1312"/>
      <c r="F17" s="1312"/>
      <c r="G17" s="1312"/>
      <c r="H17" s="1312"/>
      <c r="I17" s="1312"/>
      <c r="J17" s="1312"/>
      <c r="K17" s="1312"/>
    </row>
    <row r="18" spans="1:11" ht="16.5" customHeight="1">
      <c r="A18" s="1312"/>
      <c r="B18" s="1312"/>
      <c r="C18" s="1312"/>
      <c r="D18" s="406" t="s">
        <v>639</v>
      </c>
      <c r="E18" s="1312"/>
      <c r="F18" s="1312"/>
      <c r="G18" s="1312"/>
      <c r="H18" s="1312"/>
      <c r="I18" s="1312"/>
      <c r="J18" s="1312"/>
      <c r="K18" s="1312"/>
    </row>
    <row r="19" spans="1:11" ht="13.5">
      <c r="A19" s="1312"/>
      <c r="B19" s="1312"/>
      <c r="C19" s="1312"/>
      <c r="D19" s="1312"/>
      <c r="E19" s="1312"/>
      <c r="F19" s="1312"/>
      <c r="G19" s="1312"/>
      <c r="H19" s="1312"/>
      <c r="I19" s="1312"/>
      <c r="J19" s="1312"/>
      <c r="K19" s="1312"/>
    </row>
    <row r="20" spans="1:11" ht="13.5">
      <c r="A20" s="1312"/>
      <c r="B20" s="1312"/>
      <c r="C20" s="1312"/>
      <c r="D20" s="1312"/>
      <c r="E20" s="1312"/>
      <c r="F20" s="1312"/>
      <c r="G20" s="1312"/>
      <c r="H20" s="1312"/>
      <c r="I20" s="1312"/>
      <c r="J20" s="1312"/>
      <c r="K20" s="1312"/>
    </row>
  </sheetData>
  <sheetProtection/>
  <printOptions/>
  <pageMargins left="0.7874015748031497" right="0.7874015748031497" top="7.598425196850394" bottom="0.3937007874015748" header="0.4724409448818898" footer="0.4724409448818898"/>
  <pageSetup horizontalDpi="600" verticalDpi="600" orientation="portrait" paperSize="9" scale="80" r:id="rId1"/>
</worksheet>
</file>

<file path=xl/worksheets/sheet43.xml><?xml version="1.0" encoding="utf-8"?>
<worksheet xmlns="http://schemas.openxmlformats.org/spreadsheetml/2006/main" xmlns:r="http://schemas.openxmlformats.org/officeDocument/2006/relationships">
  <sheetPr>
    <tabColor theme="9" tint="-0.24997000396251678"/>
  </sheetPr>
  <dimension ref="A1:U27"/>
  <sheetViews>
    <sheetView showZeros="0" view="pageBreakPreview" zoomScale="60" zoomScalePageLayoutView="0" workbookViewId="0" topLeftCell="A1">
      <selection activeCell="F20" sqref="F20"/>
    </sheetView>
  </sheetViews>
  <sheetFormatPr defaultColWidth="9.00390625" defaultRowHeight="13.5"/>
  <cols>
    <col min="1" max="1" width="2.125" style="1354" customWidth="1"/>
    <col min="2" max="2" width="9.875" style="1354" customWidth="1"/>
    <col min="3" max="3" width="0.875" style="1354" customWidth="1"/>
    <col min="4" max="4" width="5.75390625" style="1354" bestFit="1" customWidth="1"/>
    <col min="5" max="5" width="4.375" style="1354" bestFit="1" customWidth="1"/>
    <col min="6" max="8" width="4.50390625" style="1354" bestFit="1" customWidth="1"/>
    <col min="9" max="10" width="4.75390625" style="1354" bestFit="1" customWidth="1"/>
    <col min="11" max="13" width="6.00390625" style="1354" bestFit="1" customWidth="1"/>
    <col min="14" max="16" width="5.00390625" style="1354" customWidth="1"/>
    <col min="17" max="17" width="4.75390625" style="1354" customWidth="1"/>
    <col min="18" max="18" width="5.50390625" style="1354" bestFit="1" customWidth="1"/>
    <col min="19" max="19" width="5.00390625" style="1354" customWidth="1"/>
    <col min="20" max="27" width="9.00390625" style="1354" customWidth="1"/>
    <col min="28" max="33" width="7.75390625" style="1354" customWidth="1"/>
    <col min="34" max="35" width="5.75390625" style="1354" customWidth="1"/>
    <col min="36" max="16384" width="9.00390625" style="1354" customWidth="1"/>
  </cols>
  <sheetData>
    <row r="1" spans="1:10" ht="18.75" customHeight="1">
      <c r="A1" s="1388" t="s">
        <v>951</v>
      </c>
      <c r="B1" s="1387"/>
      <c r="C1" s="1387"/>
      <c r="D1" s="1387"/>
      <c r="E1" s="1387"/>
      <c r="F1" s="1387"/>
      <c r="G1" s="1387"/>
      <c r="H1" s="1387"/>
      <c r="I1" s="1387"/>
      <c r="J1" s="1387"/>
    </row>
    <row r="2" spans="1:19" s="1362" customFormat="1" ht="13.5" customHeight="1">
      <c r="A2" s="1369"/>
      <c r="B2" s="1369"/>
      <c r="C2" s="1369"/>
      <c r="D2" s="1386"/>
      <c r="E2" s="1386"/>
      <c r="F2" s="1386"/>
      <c r="G2" s="1386"/>
      <c r="H2" s="1386"/>
      <c r="I2" s="1386"/>
      <c r="J2" s="1386"/>
      <c r="K2" s="1386"/>
      <c r="L2" s="1386"/>
      <c r="M2" s="1386"/>
      <c r="N2" s="1386"/>
      <c r="O2" s="1386"/>
      <c r="P2" s="1386"/>
      <c r="Q2" s="1386"/>
      <c r="R2" s="406"/>
      <c r="S2" s="406" t="s">
        <v>441</v>
      </c>
    </row>
    <row r="3" spans="1:19" ht="21" customHeight="1">
      <c r="A3" s="1385" t="s">
        <v>950</v>
      </c>
      <c r="B3" s="1384"/>
      <c r="C3" s="1383"/>
      <c r="D3" s="1381" t="s">
        <v>949</v>
      </c>
      <c r="E3" s="1382" t="s">
        <v>948</v>
      </c>
      <c r="F3" s="1381" t="s">
        <v>947</v>
      </c>
      <c r="G3" s="1381" t="s">
        <v>946</v>
      </c>
      <c r="H3" s="1381" t="s">
        <v>945</v>
      </c>
      <c r="I3" s="1381" t="s">
        <v>944</v>
      </c>
      <c r="J3" s="1381" t="s">
        <v>943</v>
      </c>
      <c r="K3" s="1381" t="s">
        <v>226</v>
      </c>
      <c r="L3" s="1381" t="s">
        <v>227</v>
      </c>
      <c r="M3" s="1381" t="s">
        <v>228</v>
      </c>
      <c r="N3" s="1381" t="s">
        <v>229</v>
      </c>
      <c r="O3" s="1381" t="s">
        <v>230</v>
      </c>
      <c r="P3" s="1381" t="s">
        <v>231</v>
      </c>
      <c r="Q3" s="1381" t="s">
        <v>942</v>
      </c>
      <c r="R3" s="1381" t="s">
        <v>941</v>
      </c>
      <c r="S3" s="1380" t="s">
        <v>940</v>
      </c>
    </row>
    <row r="4" spans="1:19" s="1374" customFormat="1" ht="19.5" customHeight="1">
      <c r="A4" s="1379" t="s">
        <v>939</v>
      </c>
      <c r="B4" s="1378"/>
      <c r="C4" s="1377"/>
      <c r="D4" s="1376">
        <f>SUM(E4:R4)</f>
        <v>4608</v>
      </c>
      <c r="E4" s="1376">
        <f>E5+E8+E11+E14+E17+E20</f>
        <v>8</v>
      </c>
      <c r="F4" s="1376">
        <f>F5+F8+F11+F14+F17+F20</f>
        <v>21</v>
      </c>
      <c r="G4" s="1376">
        <f>G5+G8+G11+G14+G17+G20</f>
        <v>69</v>
      </c>
      <c r="H4" s="1376">
        <f>H5+H8+H11+H14+H17+H20</f>
        <v>90</v>
      </c>
      <c r="I4" s="1376">
        <f>I5+I8+I11+I14+I17+I20</f>
        <v>130</v>
      </c>
      <c r="J4" s="1376">
        <f>J5+J8+J11+J14+J17+J20</f>
        <v>188</v>
      </c>
      <c r="K4" s="1376">
        <f>K5+K8+K11+K14+K17+K20</f>
        <v>1259</v>
      </c>
      <c r="L4" s="1376">
        <f>L5+L8+L11+L14+L17+L20</f>
        <v>995</v>
      </c>
      <c r="M4" s="1376">
        <f>M5+M8+M11+M14+M17+M20</f>
        <v>805</v>
      </c>
      <c r="N4" s="1376">
        <f>N5+N8+N11+N14+N17+N20</f>
        <v>713</v>
      </c>
      <c r="O4" s="1376">
        <f>O5+O8+O11+O14+O17+O20</f>
        <v>306</v>
      </c>
      <c r="P4" s="1376">
        <f>P5+P8+P11+P14+P17+P20</f>
        <v>24</v>
      </c>
      <c r="Q4" s="1376">
        <f>Q5+Q8+Q11+Q14+Q17+Q20</f>
        <v>0</v>
      </c>
      <c r="R4" s="1376">
        <f>R5+R8+R11+R14+R17+R20</f>
        <v>0</v>
      </c>
      <c r="S4" s="1375">
        <f>D4/448614*1000</f>
        <v>10.27163664085383</v>
      </c>
    </row>
    <row r="5" spans="1:21" s="1362" customFormat="1" ht="24" customHeight="1">
      <c r="A5" s="1370" t="s">
        <v>938</v>
      </c>
      <c r="B5" s="1370"/>
      <c r="C5" s="1369"/>
      <c r="D5" s="1368">
        <f>SUM(E5:R5)</f>
        <v>2741</v>
      </c>
      <c r="E5" s="1367">
        <f>SUM(E6:E7)</f>
        <v>6</v>
      </c>
      <c r="F5" s="1367">
        <f>SUM(F6:F7)</f>
        <v>9</v>
      </c>
      <c r="G5" s="1367">
        <f>SUM(G6:G7)</f>
        <v>29</v>
      </c>
      <c r="H5" s="1367">
        <f>SUM(H6:H7)</f>
        <v>45</v>
      </c>
      <c r="I5" s="1367">
        <f>SUM(I6:I7)</f>
        <v>76</v>
      </c>
      <c r="J5" s="1367">
        <f>SUM(J6:J7)</f>
        <v>80</v>
      </c>
      <c r="K5" s="1367">
        <f>SUM(K6:K7)</f>
        <v>716</v>
      </c>
      <c r="L5" s="1367">
        <f>SUM(L6:L7)</f>
        <v>592</v>
      </c>
      <c r="M5" s="1367">
        <f>SUM(M6:M7)</f>
        <v>523</v>
      </c>
      <c r="N5" s="1367">
        <f>SUM(N6:N7)</f>
        <v>452</v>
      </c>
      <c r="O5" s="1367">
        <f>SUM(O6:O7)</f>
        <v>196</v>
      </c>
      <c r="P5" s="1367">
        <f>SUM(P6:P7)</f>
        <v>17</v>
      </c>
      <c r="Q5" s="1367">
        <f>SUM(Q6:Q7)</f>
        <v>0</v>
      </c>
      <c r="R5" s="1367">
        <f>SUM(R6:R7)</f>
        <v>0</v>
      </c>
      <c r="S5" s="1371">
        <f>D5/448614*1000</f>
        <v>6.109929694570388</v>
      </c>
      <c r="U5" s="1374"/>
    </row>
    <row r="6" spans="1:21" s="1362" customFormat="1" ht="13.5" customHeight="1">
      <c r="A6" s="1373"/>
      <c r="B6" s="1372" t="s">
        <v>932</v>
      </c>
      <c r="C6" s="1369"/>
      <c r="D6" s="1368">
        <f>SUM(E6:R6)</f>
        <v>2741</v>
      </c>
      <c r="E6" s="1367">
        <v>6</v>
      </c>
      <c r="F6" s="1367">
        <v>9</v>
      </c>
      <c r="G6" s="1367">
        <v>29</v>
      </c>
      <c r="H6" s="1367">
        <v>45</v>
      </c>
      <c r="I6" s="1367">
        <v>76</v>
      </c>
      <c r="J6" s="1367">
        <v>80</v>
      </c>
      <c r="K6" s="1367">
        <v>716</v>
      </c>
      <c r="L6" s="1367">
        <v>592</v>
      </c>
      <c r="M6" s="1367">
        <v>523</v>
      </c>
      <c r="N6" s="1367">
        <v>452</v>
      </c>
      <c r="O6" s="1367">
        <v>196</v>
      </c>
      <c r="P6" s="1367">
        <v>17</v>
      </c>
      <c r="Q6" s="1367">
        <v>0</v>
      </c>
      <c r="R6" s="1367">
        <v>0</v>
      </c>
      <c r="S6" s="1371">
        <f>D6/448614*1000</f>
        <v>6.109929694570388</v>
      </c>
      <c r="U6" s="1374"/>
    </row>
    <row r="7" spans="1:21" s="1362" customFormat="1" ht="13.5" customHeight="1">
      <c r="A7" s="1373"/>
      <c r="B7" s="1372" t="s">
        <v>931</v>
      </c>
      <c r="C7" s="1369"/>
      <c r="D7" s="1368">
        <f>SUM(E7:R7)</f>
        <v>0</v>
      </c>
      <c r="E7" s="1367">
        <v>0</v>
      </c>
      <c r="F7" s="1367">
        <v>0</v>
      </c>
      <c r="G7" s="1367">
        <v>0</v>
      </c>
      <c r="H7" s="1367">
        <v>0</v>
      </c>
      <c r="I7" s="1367">
        <v>0</v>
      </c>
      <c r="J7" s="1367">
        <v>0</v>
      </c>
      <c r="K7" s="1367"/>
      <c r="L7" s="1367">
        <v>0</v>
      </c>
      <c r="M7" s="1367">
        <v>0</v>
      </c>
      <c r="N7" s="1367"/>
      <c r="O7" s="1367">
        <v>0</v>
      </c>
      <c r="P7" s="1367">
        <v>0</v>
      </c>
      <c r="Q7" s="1367">
        <v>0</v>
      </c>
      <c r="R7" s="1367">
        <v>0</v>
      </c>
      <c r="S7" s="1371">
        <f>D7/448614*1000</f>
        <v>0</v>
      </c>
      <c r="U7" s="1374"/>
    </row>
    <row r="8" spans="1:21" s="1362" customFormat="1" ht="24" customHeight="1">
      <c r="A8" s="1370" t="s">
        <v>937</v>
      </c>
      <c r="B8" s="1370"/>
      <c r="C8" s="1369"/>
      <c r="D8" s="1368">
        <f>SUM(E8:R8)</f>
        <v>1598</v>
      </c>
      <c r="E8" s="1367">
        <f>SUM(E9:E10)</f>
        <v>1</v>
      </c>
      <c r="F8" s="1367">
        <f>SUM(F9:F10)</f>
        <v>7</v>
      </c>
      <c r="G8" s="1367">
        <f>SUM(G9:G10)</f>
        <v>29</v>
      </c>
      <c r="H8" s="1367">
        <f>SUM(H9:H10)</f>
        <v>36</v>
      </c>
      <c r="I8" s="1367">
        <f>SUM(I9:I10)</f>
        <v>47</v>
      </c>
      <c r="J8" s="1367">
        <f>SUM(J9:J10)</f>
        <v>86</v>
      </c>
      <c r="K8" s="1367">
        <f>SUM(K9:K10)</f>
        <v>468</v>
      </c>
      <c r="L8" s="1367">
        <f>SUM(L9:L10)</f>
        <v>356</v>
      </c>
      <c r="M8" s="1367">
        <f>SUM(M9:M10)</f>
        <v>249</v>
      </c>
      <c r="N8" s="1367">
        <f>SUM(N9:N10)</f>
        <v>219</v>
      </c>
      <c r="O8" s="1367">
        <f>SUM(O9:O10)</f>
        <v>94</v>
      </c>
      <c r="P8" s="1367">
        <f>SUM(P9:P10)</f>
        <v>6</v>
      </c>
      <c r="Q8" s="1367">
        <f>SUM(Q9:Q10)</f>
        <v>0</v>
      </c>
      <c r="R8" s="1367">
        <f>SUM(R9:R10)</f>
        <v>0</v>
      </c>
      <c r="S8" s="1371">
        <f>D8/448614*1000</f>
        <v>3.562082324671098</v>
      </c>
      <c r="U8" s="1374"/>
    </row>
    <row r="9" spans="1:21" s="1362" customFormat="1" ht="13.5" customHeight="1">
      <c r="A9" s="1373"/>
      <c r="B9" s="1372" t="s">
        <v>936</v>
      </c>
      <c r="C9" s="1369"/>
      <c r="D9" s="1368">
        <f>SUM(E9:R9)</f>
        <v>1598</v>
      </c>
      <c r="E9" s="1367">
        <v>1</v>
      </c>
      <c r="F9" s="1367">
        <v>7</v>
      </c>
      <c r="G9" s="1367">
        <v>29</v>
      </c>
      <c r="H9" s="1367">
        <v>36</v>
      </c>
      <c r="I9" s="1367">
        <v>47</v>
      </c>
      <c r="J9" s="1367">
        <v>86</v>
      </c>
      <c r="K9" s="1367">
        <v>468</v>
      </c>
      <c r="L9" s="1367">
        <v>356</v>
      </c>
      <c r="M9" s="1367">
        <v>249</v>
      </c>
      <c r="N9" s="1367">
        <v>219</v>
      </c>
      <c r="O9" s="1367">
        <v>94</v>
      </c>
      <c r="P9" s="1367">
        <v>6</v>
      </c>
      <c r="Q9" s="1367">
        <v>0</v>
      </c>
      <c r="R9" s="1367">
        <v>0</v>
      </c>
      <c r="S9" s="1371">
        <f>D9/448614*1000</f>
        <v>3.562082324671098</v>
      </c>
      <c r="U9" s="1374"/>
    </row>
    <row r="10" spans="1:21" s="1362" customFormat="1" ht="13.5" customHeight="1">
      <c r="A10" s="1373"/>
      <c r="B10" s="1372" t="s">
        <v>931</v>
      </c>
      <c r="C10" s="1369"/>
      <c r="D10" s="1368">
        <f>SUM(E10:R10)</f>
        <v>0</v>
      </c>
      <c r="E10" s="1367">
        <v>0</v>
      </c>
      <c r="F10" s="1367">
        <v>0</v>
      </c>
      <c r="G10" s="1367">
        <v>0</v>
      </c>
      <c r="H10" s="1367">
        <v>0</v>
      </c>
      <c r="I10" s="1367">
        <v>0</v>
      </c>
      <c r="J10" s="1367">
        <v>0</v>
      </c>
      <c r="K10" s="1367">
        <v>0</v>
      </c>
      <c r="L10" s="1367">
        <v>0</v>
      </c>
      <c r="M10" s="1367">
        <v>0</v>
      </c>
      <c r="N10" s="1367">
        <v>0</v>
      </c>
      <c r="O10" s="1367">
        <v>0</v>
      </c>
      <c r="P10" s="1367">
        <v>0</v>
      </c>
      <c r="Q10" s="1367">
        <v>0</v>
      </c>
      <c r="R10" s="1367">
        <v>0</v>
      </c>
      <c r="S10" s="1371">
        <f>D10/448614*1000</f>
        <v>0</v>
      </c>
      <c r="U10" s="1374"/>
    </row>
    <row r="11" spans="1:21" s="1362" customFormat="1" ht="24" customHeight="1">
      <c r="A11" s="1370" t="s">
        <v>935</v>
      </c>
      <c r="B11" s="1370"/>
      <c r="C11" s="1369"/>
      <c r="D11" s="1368">
        <f>SUM(E11:R11)</f>
        <v>139</v>
      </c>
      <c r="E11" s="1367">
        <f>SUM(E12:E13)</f>
        <v>1</v>
      </c>
      <c r="F11" s="1367">
        <f>SUM(F12:F13)</f>
        <v>3</v>
      </c>
      <c r="G11" s="1367">
        <f>SUM(G12:G13)</f>
        <v>3</v>
      </c>
      <c r="H11" s="1367">
        <f>SUM(H12:H13)</f>
        <v>4</v>
      </c>
      <c r="I11" s="1367">
        <f>SUM(I12:I13)</f>
        <v>2</v>
      </c>
      <c r="J11" s="1367">
        <f>SUM(J12:J13)</f>
        <v>13</v>
      </c>
      <c r="K11" s="1367">
        <f>SUM(K12:K13)</f>
        <v>40</v>
      </c>
      <c r="L11" s="1367">
        <f>SUM(L12:L13)</f>
        <v>25</v>
      </c>
      <c r="M11" s="1367">
        <f>SUM(M12:M13)</f>
        <v>18</v>
      </c>
      <c r="N11" s="1367">
        <f>SUM(N12:N13)</f>
        <v>23</v>
      </c>
      <c r="O11" s="1367">
        <f>SUM(O12:O13)</f>
        <v>7</v>
      </c>
      <c r="P11" s="1367">
        <f>SUM(P12:P13)</f>
        <v>0</v>
      </c>
      <c r="Q11" s="1367">
        <f>SUM(Q12:Q13)</f>
        <v>0</v>
      </c>
      <c r="R11" s="1367">
        <f>SUM(R12:R13)</f>
        <v>0</v>
      </c>
      <c r="S11" s="1371">
        <f>D11/448614*1000</f>
        <v>0.3098432059632557</v>
      </c>
      <c r="U11" s="1374"/>
    </row>
    <row r="12" spans="1:21" s="1362" customFormat="1" ht="13.5" customHeight="1">
      <c r="A12" s="1373"/>
      <c r="B12" s="1372" t="s">
        <v>932</v>
      </c>
      <c r="C12" s="1369"/>
      <c r="D12" s="1368">
        <f>SUM(E12:R12)</f>
        <v>139</v>
      </c>
      <c r="E12" s="1367">
        <v>1</v>
      </c>
      <c r="F12" s="1367">
        <v>3</v>
      </c>
      <c r="G12" s="1367">
        <v>3</v>
      </c>
      <c r="H12" s="1367">
        <v>4</v>
      </c>
      <c r="I12" s="1367">
        <v>2</v>
      </c>
      <c r="J12" s="1367">
        <v>13</v>
      </c>
      <c r="K12" s="1367">
        <v>40</v>
      </c>
      <c r="L12" s="1367">
        <v>25</v>
      </c>
      <c r="M12" s="1367">
        <v>18</v>
      </c>
      <c r="N12" s="1367">
        <v>23</v>
      </c>
      <c r="O12" s="1367">
        <v>7</v>
      </c>
      <c r="P12" s="1367">
        <v>0</v>
      </c>
      <c r="Q12" s="1367">
        <v>0</v>
      </c>
      <c r="R12" s="1367"/>
      <c r="S12" s="1371">
        <f>D12/448614*1000</f>
        <v>0.3098432059632557</v>
      </c>
      <c r="U12" s="1374"/>
    </row>
    <row r="13" spans="1:21" s="1362" customFormat="1" ht="13.5" customHeight="1">
      <c r="A13" s="1373"/>
      <c r="B13" s="1372" t="s">
        <v>931</v>
      </c>
      <c r="C13" s="1369"/>
      <c r="D13" s="1368">
        <f>SUM(E13:R13)</f>
        <v>0</v>
      </c>
      <c r="E13" s="1367">
        <v>0</v>
      </c>
      <c r="F13" s="1367">
        <v>0</v>
      </c>
      <c r="G13" s="1367">
        <v>0</v>
      </c>
      <c r="H13" s="1367">
        <v>0</v>
      </c>
      <c r="I13" s="1367">
        <v>0</v>
      </c>
      <c r="J13" s="1367">
        <v>0</v>
      </c>
      <c r="K13" s="1367">
        <v>0</v>
      </c>
      <c r="L13" s="1367">
        <v>0</v>
      </c>
      <c r="M13" s="1367">
        <v>0</v>
      </c>
      <c r="N13" s="1367">
        <v>0</v>
      </c>
      <c r="O13" s="1367">
        <v>0</v>
      </c>
      <c r="P13" s="1367">
        <v>0</v>
      </c>
      <c r="Q13" s="1367">
        <v>0</v>
      </c>
      <c r="R13" s="1367"/>
      <c r="S13" s="1371">
        <f>D13/448614*1000</f>
        <v>0</v>
      </c>
      <c r="U13" s="1374"/>
    </row>
    <row r="14" spans="1:21" s="1362" customFormat="1" ht="24" customHeight="1">
      <c r="A14" s="1370" t="s">
        <v>934</v>
      </c>
      <c r="B14" s="1370"/>
      <c r="C14" s="1369"/>
      <c r="D14" s="1368">
        <f>SUM(E14:R14)</f>
        <v>84</v>
      </c>
      <c r="E14" s="1367">
        <f>SUM(E15:E16)</f>
        <v>0</v>
      </c>
      <c r="F14" s="1367">
        <f>SUM(F15:F16)</f>
        <v>0</v>
      </c>
      <c r="G14" s="1367">
        <f>SUM(G15:G16)</f>
        <v>4</v>
      </c>
      <c r="H14" s="1367">
        <f>SUM(H15:H16)</f>
        <v>4</v>
      </c>
      <c r="I14" s="1367">
        <f>SUM(I15:I16)</f>
        <v>3</v>
      </c>
      <c r="J14" s="1367">
        <f>SUM(J15:J16)</f>
        <v>6</v>
      </c>
      <c r="K14" s="1367">
        <f>SUM(K15:K16)</f>
        <v>25</v>
      </c>
      <c r="L14" s="1367">
        <f>SUM(L15:L16)</f>
        <v>12</v>
      </c>
      <c r="M14" s="1367">
        <f>SUM(M15:M16)</f>
        <v>8</v>
      </c>
      <c r="N14" s="1367">
        <f>SUM(N15:N16)</f>
        <v>15</v>
      </c>
      <c r="O14" s="1367">
        <f>SUM(O15:O16)</f>
        <v>6</v>
      </c>
      <c r="P14" s="1367">
        <f>SUM(P15:P16)</f>
        <v>1</v>
      </c>
      <c r="Q14" s="1367">
        <f>SUM(Q15:Q16)</f>
        <v>0</v>
      </c>
      <c r="R14" s="1367">
        <f>SUM(R15:R16)</f>
        <v>0</v>
      </c>
      <c r="S14" s="1371">
        <f>D14/448614*1000</f>
        <v>0.1872433762655646</v>
      </c>
      <c r="U14" s="1374"/>
    </row>
    <row r="15" spans="1:21" s="1362" customFormat="1" ht="13.5" customHeight="1">
      <c r="A15" s="1373"/>
      <c r="B15" s="1372" t="s">
        <v>932</v>
      </c>
      <c r="C15" s="1369"/>
      <c r="D15" s="1368">
        <f>SUM(E15:R15)</f>
        <v>84</v>
      </c>
      <c r="E15" s="1367">
        <v>0</v>
      </c>
      <c r="F15" s="1367">
        <v>0</v>
      </c>
      <c r="G15" s="1367">
        <v>4</v>
      </c>
      <c r="H15" s="1367">
        <v>4</v>
      </c>
      <c r="I15" s="1367">
        <v>3</v>
      </c>
      <c r="J15" s="1367">
        <v>6</v>
      </c>
      <c r="K15" s="1367">
        <v>25</v>
      </c>
      <c r="L15" s="1367">
        <v>12</v>
      </c>
      <c r="M15" s="1367">
        <v>8</v>
      </c>
      <c r="N15" s="1367">
        <v>15</v>
      </c>
      <c r="O15" s="1367">
        <v>6</v>
      </c>
      <c r="P15" s="1367">
        <v>1</v>
      </c>
      <c r="Q15" s="1367">
        <v>0</v>
      </c>
      <c r="R15" s="1367">
        <v>0</v>
      </c>
      <c r="S15" s="1371">
        <f>D15/448614*1000</f>
        <v>0.1872433762655646</v>
      </c>
      <c r="U15" s="1374"/>
    </row>
    <row r="16" spans="1:21" s="1362" customFormat="1" ht="13.5" customHeight="1">
      <c r="A16" s="1373"/>
      <c r="B16" s="1372" t="s">
        <v>931</v>
      </c>
      <c r="C16" s="1369"/>
      <c r="D16" s="1368">
        <f>SUM(E16:R16)</f>
        <v>0</v>
      </c>
      <c r="E16" s="1367">
        <v>0</v>
      </c>
      <c r="F16" s="1367">
        <v>0</v>
      </c>
      <c r="G16" s="1367">
        <v>0</v>
      </c>
      <c r="H16" s="1367">
        <v>0</v>
      </c>
      <c r="I16" s="1367">
        <v>0</v>
      </c>
      <c r="J16" s="1367">
        <v>0</v>
      </c>
      <c r="K16" s="1367">
        <v>0</v>
      </c>
      <c r="L16" s="1367">
        <v>0</v>
      </c>
      <c r="M16" s="1367">
        <v>0</v>
      </c>
      <c r="N16" s="1367">
        <v>0</v>
      </c>
      <c r="O16" s="1367">
        <v>0</v>
      </c>
      <c r="P16" s="1367">
        <v>0</v>
      </c>
      <c r="Q16" s="1367">
        <v>0</v>
      </c>
      <c r="R16" s="1367">
        <v>0</v>
      </c>
      <c r="S16" s="1371">
        <f>D16/448614*1000</f>
        <v>0</v>
      </c>
      <c r="U16" s="1374"/>
    </row>
    <row r="17" spans="1:21" s="1362" customFormat="1" ht="24" customHeight="1">
      <c r="A17" s="1370" t="s">
        <v>933</v>
      </c>
      <c r="B17" s="1370"/>
      <c r="C17" s="1369"/>
      <c r="D17" s="1368">
        <f>SUM(E17:R17)</f>
        <v>46</v>
      </c>
      <c r="E17" s="1367">
        <f>SUM(E18:E19)</f>
        <v>0</v>
      </c>
      <c r="F17" s="1367">
        <f>SUM(F18:F19)</f>
        <v>2</v>
      </c>
      <c r="G17" s="1367">
        <f>SUM(G18:G19)</f>
        <v>4</v>
      </c>
      <c r="H17" s="1367">
        <f>SUM(H18:H19)</f>
        <v>1</v>
      </c>
      <c r="I17" s="1367">
        <f>SUM(I18:I19)</f>
        <v>2</v>
      </c>
      <c r="J17" s="1367">
        <f>SUM(J18:J19)</f>
        <v>3</v>
      </c>
      <c r="K17" s="1367">
        <f>SUM(K18:K19)</f>
        <v>10</v>
      </c>
      <c r="L17" s="1367">
        <f>SUM(L18:L19)</f>
        <v>10</v>
      </c>
      <c r="M17" s="1367">
        <f>SUM(M18:M19)</f>
        <v>7</v>
      </c>
      <c r="N17" s="1367">
        <f>SUM(N18:N19)</f>
        <v>4</v>
      </c>
      <c r="O17" s="1367">
        <f>SUM(O18:O19)</f>
        <v>3</v>
      </c>
      <c r="P17" s="1367">
        <f>SUM(P18:P19)</f>
        <v>0</v>
      </c>
      <c r="Q17" s="1367">
        <f>SUM(Q18:Q19)</f>
        <v>0</v>
      </c>
      <c r="R17" s="1367">
        <f>SUM(R18:R19)</f>
        <v>0</v>
      </c>
      <c r="S17" s="1371">
        <f>D17/448614*1000</f>
        <v>0.10253803938352347</v>
      </c>
      <c r="U17" s="1374"/>
    </row>
    <row r="18" spans="1:21" s="1362" customFormat="1" ht="13.5" customHeight="1">
      <c r="A18" s="1373"/>
      <c r="B18" s="1372" t="s">
        <v>932</v>
      </c>
      <c r="C18" s="1369"/>
      <c r="D18" s="1368">
        <f>SUM(E18:R18)</f>
        <v>46</v>
      </c>
      <c r="E18" s="1367">
        <v>0</v>
      </c>
      <c r="F18" s="1367">
        <v>2</v>
      </c>
      <c r="G18" s="1367">
        <v>4</v>
      </c>
      <c r="H18" s="1367">
        <v>1</v>
      </c>
      <c r="I18" s="1367">
        <v>2</v>
      </c>
      <c r="J18" s="1367">
        <v>3</v>
      </c>
      <c r="K18" s="1367">
        <v>10</v>
      </c>
      <c r="L18" s="1367">
        <v>10</v>
      </c>
      <c r="M18" s="1367">
        <v>7</v>
      </c>
      <c r="N18" s="1367">
        <v>4</v>
      </c>
      <c r="O18" s="1367">
        <v>3</v>
      </c>
      <c r="P18" s="1367">
        <v>0</v>
      </c>
      <c r="Q18" s="1367">
        <v>0</v>
      </c>
      <c r="R18" s="1367">
        <v>0</v>
      </c>
      <c r="S18" s="1371">
        <f>D18/448614*1000</f>
        <v>0.10253803938352347</v>
      </c>
      <c r="U18" s="1374"/>
    </row>
    <row r="19" spans="1:19" s="1362" customFormat="1" ht="13.5" customHeight="1">
      <c r="A19" s="1373"/>
      <c r="B19" s="1372" t="s">
        <v>931</v>
      </c>
      <c r="C19" s="1369"/>
      <c r="D19" s="1368">
        <f>SUM(E19:R19)</f>
        <v>0</v>
      </c>
      <c r="E19" s="1367">
        <v>0</v>
      </c>
      <c r="F19" s="1367">
        <v>0</v>
      </c>
      <c r="G19" s="1367">
        <v>0</v>
      </c>
      <c r="H19" s="1367">
        <v>0</v>
      </c>
      <c r="I19" s="1367">
        <v>0</v>
      </c>
      <c r="J19" s="1367">
        <v>0</v>
      </c>
      <c r="K19" s="1367">
        <v>0</v>
      </c>
      <c r="L19" s="1367">
        <v>0</v>
      </c>
      <c r="M19" s="1367">
        <v>0</v>
      </c>
      <c r="N19" s="1367">
        <v>0</v>
      </c>
      <c r="O19" s="1367">
        <v>0</v>
      </c>
      <c r="P19" s="1367">
        <v>0</v>
      </c>
      <c r="Q19" s="1367">
        <v>0</v>
      </c>
      <c r="R19" s="1367">
        <v>0</v>
      </c>
      <c r="S19" s="1371">
        <f>D19/448614*1000</f>
        <v>0</v>
      </c>
    </row>
    <row r="20" spans="1:19" s="1362" customFormat="1" ht="24" customHeight="1">
      <c r="A20" s="1370" t="s">
        <v>548</v>
      </c>
      <c r="B20" s="1370"/>
      <c r="C20" s="1369"/>
      <c r="D20" s="1368">
        <f>SUM(E20:R20)</f>
        <v>0</v>
      </c>
      <c r="E20" s="1367">
        <v>0</v>
      </c>
      <c r="F20" s="1367">
        <v>0</v>
      </c>
      <c r="G20" s="1367">
        <v>0</v>
      </c>
      <c r="H20" s="1367">
        <v>0</v>
      </c>
      <c r="I20" s="1367">
        <v>0</v>
      </c>
      <c r="J20" s="1367">
        <v>0</v>
      </c>
      <c r="K20" s="1367">
        <v>0</v>
      </c>
      <c r="L20" s="1367">
        <v>0</v>
      </c>
      <c r="M20" s="1367">
        <v>0</v>
      </c>
      <c r="N20" s="1367">
        <v>0</v>
      </c>
      <c r="O20" s="1367">
        <v>0</v>
      </c>
      <c r="P20" s="1367">
        <v>0</v>
      </c>
      <c r="Q20" s="1367">
        <v>0</v>
      </c>
      <c r="R20" s="1367">
        <v>0</v>
      </c>
      <c r="S20" s="1366">
        <v>0</v>
      </c>
    </row>
    <row r="21" spans="1:19" s="1362" customFormat="1" ht="7.5" customHeight="1">
      <c r="A21" s="1365"/>
      <c r="B21" s="1365"/>
      <c r="C21" s="1365"/>
      <c r="D21" s="1364"/>
      <c r="E21" s="1364"/>
      <c r="F21" s="1364"/>
      <c r="G21" s="1364"/>
      <c r="H21" s="1364"/>
      <c r="I21" s="1364"/>
      <c r="J21" s="1364"/>
      <c r="K21" s="1364"/>
      <c r="L21" s="1364"/>
      <c r="M21" s="1364"/>
      <c r="N21" s="1364"/>
      <c r="O21" s="1364"/>
      <c r="P21" s="1364"/>
      <c r="Q21" s="1364"/>
      <c r="R21" s="1364"/>
      <c r="S21" s="1363"/>
    </row>
    <row r="22" spans="1:17" ht="16.5" customHeight="1">
      <c r="A22" s="1358" t="s">
        <v>930</v>
      </c>
      <c r="B22" s="1358"/>
      <c r="C22" s="1358"/>
      <c r="D22" s="1359"/>
      <c r="E22" s="1359"/>
      <c r="F22" s="1359"/>
      <c r="G22" s="1359"/>
      <c r="H22" s="1359"/>
      <c r="I22" s="1359"/>
      <c r="J22" s="1359"/>
      <c r="K22" s="1358"/>
      <c r="L22" s="1358"/>
      <c r="M22" s="1358"/>
      <c r="N22" s="1358"/>
      <c r="O22" s="1358"/>
      <c r="P22" s="1358"/>
      <c r="Q22" s="1358"/>
    </row>
    <row r="23" spans="1:17" s="1360" customFormat="1" ht="13.5" customHeight="1">
      <c r="A23" s="1358" t="s">
        <v>929</v>
      </c>
      <c r="B23" s="1358"/>
      <c r="C23" s="1358"/>
      <c r="D23" s="1359"/>
      <c r="E23" s="1359"/>
      <c r="F23" s="1359"/>
      <c r="G23" s="1359"/>
      <c r="H23" s="1359"/>
      <c r="I23" s="1359"/>
      <c r="J23" s="1359"/>
      <c r="K23" s="1359"/>
      <c r="L23" s="1359"/>
      <c r="M23" s="1359"/>
      <c r="N23" s="1359"/>
      <c r="O23" s="1359"/>
      <c r="P23" s="1361"/>
      <c r="Q23" s="1359"/>
    </row>
    <row r="24" spans="1:17" ht="13.5" customHeight="1">
      <c r="A24" s="1358" t="s">
        <v>928</v>
      </c>
      <c r="B24" s="1358"/>
      <c r="C24" s="1358"/>
      <c r="D24" s="1359"/>
      <c r="E24" s="1359"/>
      <c r="F24" s="1359"/>
      <c r="G24" s="1359"/>
      <c r="H24" s="1359"/>
      <c r="I24" s="1359"/>
      <c r="J24" s="1359"/>
      <c r="K24" s="1358"/>
      <c r="L24" s="1358"/>
      <c r="M24" s="1358"/>
      <c r="N24" s="1358"/>
      <c r="O24" s="1358"/>
      <c r="P24" s="1358"/>
      <c r="Q24" s="1358"/>
    </row>
    <row r="25" spans="1:17" ht="13.5" customHeight="1">
      <c r="A25" s="1358" t="s">
        <v>927</v>
      </c>
      <c r="B25" s="1358"/>
      <c r="C25" s="1358"/>
      <c r="D25" s="1359"/>
      <c r="E25" s="1359"/>
      <c r="F25" s="1359"/>
      <c r="G25" s="1359"/>
      <c r="H25" s="1359"/>
      <c r="I25" s="1359"/>
      <c r="J25" s="1359"/>
      <c r="K25" s="1358"/>
      <c r="L25" s="1358"/>
      <c r="M25" s="1358"/>
      <c r="N25" s="1358"/>
      <c r="O25" s="1358"/>
      <c r="P25" s="1358"/>
      <c r="Q25" s="1358"/>
    </row>
    <row r="26" spans="1:18" ht="13.5" customHeight="1">
      <c r="A26" s="1357" t="s">
        <v>926</v>
      </c>
      <c r="B26" s="1357"/>
      <c r="C26" s="1357"/>
      <c r="D26" s="1357"/>
      <c r="E26" s="1357"/>
      <c r="F26" s="1357"/>
      <c r="G26" s="1357"/>
      <c r="H26" s="1357"/>
      <c r="I26" s="1357"/>
      <c r="J26" s="1357"/>
      <c r="K26" s="1357"/>
      <c r="L26" s="1357"/>
      <c r="M26" s="1357"/>
      <c r="N26" s="1356"/>
      <c r="O26" s="1356"/>
      <c r="P26" s="1356"/>
      <c r="Q26" s="1356"/>
      <c r="R26" s="1355"/>
    </row>
    <row r="27" spans="16:19" ht="13.5">
      <c r="P27" s="1355"/>
      <c r="R27" s="1355"/>
      <c r="S27" s="1355" t="s">
        <v>925</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N16"/>
  <sheetViews>
    <sheetView showZeros="0" view="pageBreakPreview" zoomScale="60" zoomScalePageLayoutView="0" workbookViewId="0" topLeftCell="A1">
      <selection activeCell="F20" sqref="F20"/>
    </sheetView>
  </sheetViews>
  <sheetFormatPr defaultColWidth="9.00390625" defaultRowHeight="13.5"/>
  <cols>
    <col min="1" max="1" width="3.125" style="1354" customWidth="1"/>
    <col min="2" max="2" width="9.50390625" style="1354" customWidth="1"/>
    <col min="3" max="3" width="0.875" style="1354" customWidth="1"/>
    <col min="4" max="4" width="7.375" style="1354" customWidth="1"/>
    <col min="5" max="5" width="7.625" style="1354" customWidth="1"/>
    <col min="6" max="11" width="7.375" style="1354" customWidth="1"/>
    <col min="12" max="13" width="7.25390625" style="1354" customWidth="1"/>
    <col min="14" max="16384" width="9.00390625" style="1354" customWidth="1"/>
  </cols>
  <sheetData>
    <row r="1" ht="18.75" customHeight="1">
      <c r="A1" s="1388" t="s">
        <v>968</v>
      </c>
    </row>
    <row r="2" ht="13.5">
      <c r="M2" s="406" t="s">
        <v>967</v>
      </c>
    </row>
    <row r="3" spans="1:14" ht="21" customHeight="1">
      <c r="A3" s="1407" t="s">
        <v>950</v>
      </c>
      <c r="B3" s="1406"/>
      <c r="C3" s="1383"/>
      <c r="D3" s="1405" t="s">
        <v>949</v>
      </c>
      <c r="E3" s="1405" t="s">
        <v>966</v>
      </c>
      <c r="F3" s="1405" t="s">
        <v>965</v>
      </c>
      <c r="G3" s="1405" t="s">
        <v>964</v>
      </c>
      <c r="H3" s="1405" t="s">
        <v>963</v>
      </c>
      <c r="I3" s="1405" t="s">
        <v>962</v>
      </c>
      <c r="J3" s="1405" t="s">
        <v>961</v>
      </c>
      <c r="K3" s="1405" t="s">
        <v>960</v>
      </c>
      <c r="L3" s="1405" t="s">
        <v>959</v>
      </c>
      <c r="M3" s="1404" t="s">
        <v>941</v>
      </c>
      <c r="N3" s="1403"/>
    </row>
    <row r="4" spans="1:14" s="1362" customFormat="1" ht="21" customHeight="1">
      <c r="A4" s="1402" t="s">
        <v>939</v>
      </c>
      <c r="B4" s="1401"/>
      <c r="C4" s="1400"/>
      <c r="D4" s="1399">
        <f>SUM(E4:M4)</f>
        <v>40</v>
      </c>
      <c r="E4" s="1399">
        <v>0</v>
      </c>
      <c r="F4" s="1399">
        <f>F5+F8</f>
        <v>1</v>
      </c>
      <c r="G4" s="1399">
        <f>G5+G8</f>
        <v>10</v>
      </c>
      <c r="H4" s="1399">
        <f>H5+H8</f>
        <v>11</v>
      </c>
      <c r="I4" s="1399">
        <f>I5+I8</f>
        <v>16</v>
      </c>
      <c r="J4" s="1399">
        <f>J5+J8</f>
        <v>2</v>
      </c>
      <c r="K4" s="1399">
        <f>K5+K8</f>
        <v>0</v>
      </c>
      <c r="L4" s="1399">
        <f>L5+L8</f>
        <v>0</v>
      </c>
      <c r="M4" s="1398">
        <f>M5+M8</f>
        <v>0</v>
      </c>
      <c r="N4" s="1374"/>
    </row>
    <row r="5" spans="1:14" s="1362" customFormat="1" ht="27" customHeight="1">
      <c r="A5" s="1397" t="s">
        <v>958</v>
      </c>
      <c r="B5" s="1397"/>
      <c r="C5" s="1396"/>
      <c r="D5" s="1394">
        <f>SUM(E5:M5)</f>
        <v>0</v>
      </c>
      <c r="E5" s="1393">
        <v>0</v>
      </c>
      <c r="F5" s="1393">
        <f>SUM(F6:F7)</f>
        <v>0</v>
      </c>
      <c r="G5" s="1393">
        <f>SUM(G6:G7)</f>
        <v>0</v>
      </c>
      <c r="H5" s="1393">
        <f>SUM(H6:H7)</f>
        <v>0</v>
      </c>
      <c r="I5" s="1393">
        <f>SUM(I6:I7)</f>
        <v>0</v>
      </c>
      <c r="J5" s="1393">
        <f>SUM(J6:J7)</f>
        <v>0</v>
      </c>
      <c r="K5" s="1393">
        <f>SUM(K6:K7)</f>
        <v>0</v>
      </c>
      <c r="L5" s="1393">
        <f>SUM(L6:L7)</f>
        <v>0</v>
      </c>
      <c r="M5" s="1392">
        <f>SUM(M6:M7)</f>
        <v>0</v>
      </c>
      <c r="N5" s="1374"/>
    </row>
    <row r="6" spans="1:14" s="1362" customFormat="1" ht="15" customHeight="1">
      <c r="A6" s="1395"/>
      <c r="B6" s="1369" t="s">
        <v>936</v>
      </c>
      <c r="C6" s="1369"/>
      <c r="D6" s="1394">
        <f>SUM(E6:M6)</f>
        <v>0</v>
      </c>
      <c r="E6" s="1393">
        <v>0</v>
      </c>
      <c r="F6" s="1393">
        <v>0</v>
      </c>
      <c r="G6" s="1393">
        <v>0</v>
      </c>
      <c r="H6" s="1393">
        <v>0</v>
      </c>
      <c r="I6" s="1393">
        <v>0</v>
      </c>
      <c r="J6" s="1393">
        <v>0</v>
      </c>
      <c r="K6" s="1393">
        <v>0</v>
      </c>
      <c r="L6" s="1393">
        <v>0</v>
      </c>
      <c r="M6" s="1392">
        <v>0</v>
      </c>
      <c r="N6" s="1374"/>
    </row>
    <row r="7" spans="1:14" s="1362" customFormat="1" ht="15" customHeight="1">
      <c r="A7" s="1395"/>
      <c r="B7" s="1369" t="s">
        <v>931</v>
      </c>
      <c r="C7" s="1369"/>
      <c r="D7" s="1394">
        <f>SUM(E7:M7)</f>
        <v>0</v>
      </c>
      <c r="E7" s="1393">
        <v>0</v>
      </c>
      <c r="F7" s="1393">
        <v>0</v>
      </c>
      <c r="G7" s="1393">
        <v>0</v>
      </c>
      <c r="H7" s="1393">
        <v>0</v>
      </c>
      <c r="I7" s="1393">
        <v>0</v>
      </c>
      <c r="J7" s="1393">
        <v>0</v>
      </c>
      <c r="K7" s="1393">
        <v>0</v>
      </c>
      <c r="L7" s="1393">
        <v>0</v>
      </c>
      <c r="M7" s="1392">
        <v>0</v>
      </c>
      <c r="N7" s="1374"/>
    </row>
    <row r="8" spans="1:14" s="1362" customFormat="1" ht="27" customHeight="1">
      <c r="A8" s="1397" t="s">
        <v>957</v>
      </c>
      <c r="B8" s="1397"/>
      <c r="C8" s="1396"/>
      <c r="D8" s="1394">
        <f>SUM(E8:M8)</f>
        <v>40</v>
      </c>
      <c r="E8" s="1393">
        <v>0</v>
      </c>
      <c r="F8" s="1393">
        <f>SUM(F9:F10)</f>
        <v>1</v>
      </c>
      <c r="G8" s="1393">
        <f>SUM(G9:G10)</f>
        <v>10</v>
      </c>
      <c r="H8" s="1393">
        <f>SUM(H9:H10)</f>
        <v>11</v>
      </c>
      <c r="I8" s="1393">
        <f>SUM(I9:I10)</f>
        <v>16</v>
      </c>
      <c r="J8" s="1393">
        <f>SUM(J9:J10)</f>
        <v>2</v>
      </c>
      <c r="K8" s="1393">
        <f>SUM(K9:K10)</f>
        <v>0</v>
      </c>
      <c r="L8" s="1393">
        <f>SUM(L9:L10)</f>
        <v>0</v>
      </c>
      <c r="M8" s="1392">
        <f>SUM(M9:M10)</f>
        <v>0</v>
      </c>
      <c r="N8" s="1374"/>
    </row>
    <row r="9" spans="1:14" s="1362" customFormat="1" ht="15" customHeight="1">
      <c r="A9" s="1395"/>
      <c r="B9" s="1369" t="s">
        <v>936</v>
      </c>
      <c r="C9" s="1369"/>
      <c r="D9" s="1394">
        <f>SUM(E9:M9)</f>
        <v>13</v>
      </c>
      <c r="E9" s="1393">
        <v>0</v>
      </c>
      <c r="F9" s="1393">
        <v>1</v>
      </c>
      <c r="G9" s="1393">
        <v>4</v>
      </c>
      <c r="H9" s="1393">
        <v>3</v>
      </c>
      <c r="I9" s="1393">
        <v>4</v>
      </c>
      <c r="J9" s="1393">
        <v>1</v>
      </c>
      <c r="K9" s="1393">
        <v>0</v>
      </c>
      <c r="L9" s="1393">
        <v>0</v>
      </c>
      <c r="M9" s="1392">
        <v>0</v>
      </c>
      <c r="N9" s="1374"/>
    </row>
    <row r="10" spans="1:14" s="1362" customFormat="1" ht="15" customHeight="1">
      <c r="A10" s="1395"/>
      <c r="B10" s="1369" t="s">
        <v>931</v>
      </c>
      <c r="C10" s="1369"/>
      <c r="D10" s="1394">
        <f>SUM(E10:M10)</f>
        <v>27</v>
      </c>
      <c r="E10" s="1393">
        <v>0</v>
      </c>
      <c r="F10" s="1393">
        <v>0</v>
      </c>
      <c r="G10" s="1393">
        <v>6</v>
      </c>
      <c r="H10" s="1393">
        <v>8</v>
      </c>
      <c r="I10" s="1393">
        <v>12</v>
      </c>
      <c r="J10" s="1393">
        <v>1</v>
      </c>
      <c r="K10" s="1393">
        <v>0</v>
      </c>
      <c r="L10" s="1393">
        <v>0</v>
      </c>
      <c r="M10" s="1392">
        <v>0</v>
      </c>
      <c r="N10" s="1374"/>
    </row>
    <row r="11" spans="1:13" s="1374" customFormat="1" ht="7.5" customHeight="1">
      <c r="A11" s="1365"/>
      <c r="B11" s="1365"/>
      <c r="C11" s="1365"/>
      <c r="D11" s="1364"/>
      <c r="E11" s="1364"/>
      <c r="F11" s="1364"/>
      <c r="G11" s="1364"/>
      <c r="H11" s="1364"/>
      <c r="I11" s="1364"/>
      <c r="J11" s="1364"/>
      <c r="K11" s="1364"/>
      <c r="L11" s="1364"/>
      <c r="M11" s="1391"/>
    </row>
    <row r="12" spans="1:11" ht="16.5" customHeight="1">
      <c r="A12" s="1390" t="s">
        <v>956</v>
      </c>
      <c r="B12" s="1390"/>
      <c r="C12" s="1390"/>
      <c r="D12" s="1390"/>
      <c r="E12" s="1390"/>
      <c r="F12" s="1358"/>
      <c r="G12" s="1358"/>
      <c r="H12" s="1358"/>
      <c r="I12" s="1358"/>
      <c r="J12" s="1358"/>
      <c r="K12" s="1358"/>
    </row>
    <row r="13" spans="1:11" ht="13.5">
      <c r="A13" s="1358" t="s">
        <v>955</v>
      </c>
      <c r="B13" s="1389"/>
      <c r="C13" s="1389"/>
      <c r="D13" s="1389"/>
      <c r="E13" s="1389"/>
      <c r="F13" s="1389"/>
      <c r="G13" s="1389"/>
      <c r="H13" s="1389"/>
      <c r="I13" s="1389"/>
      <c r="J13" s="1389"/>
      <c r="K13" s="1358"/>
    </row>
    <row r="14" spans="1:11" ht="13.5">
      <c r="A14" s="1390" t="s">
        <v>954</v>
      </c>
      <c r="B14" s="1390"/>
      <c r="C14" s="1390"/>
      <c r="D14" s="1390"/>
      <c r="E14" s="1390"/>
      <c r="F14" s="1358"/>
      <c r="G14" s="1358"/>
      <c r="H14" s="1358"/>
      <c r="I14" s="1358"/>
      <c r="J14" s="1358"/>
      <c r="K14" s="1358"/>
    </row>
    <row r="15" ht="13.5">
      <c r="M15" s="1355" t="s">
        <v>953</v>
      </c>
    </row>
    <row r="16" spans="1:11" ht="13.5">
      <c r="A16" s="1358" t="s">
        <v>952</v>
      </c>
      <c r="B16" s="1389"/>
      <c r="C16" s="1389"/>
      <c r="D16" s="1389"/>
      <c r="E16" s="1389"/>
      <c r="F16" s="1389"/>
      <c r="G16" s="1389"/>
      <c r="H16" s="1389"/>
      <c r="I16" s="1389"/>
      <c r="J16" s="1389"/>
      <c r="K16" s="1389"/>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rgb="FF92D050"/>
  </sheetPr>
  <dimension ref="A1:H18"/>
  <sheetViews>
    <sheetView view="pageBreakPreview" zoomScaleSheetLayoutView="100" zoomScalePageLayoutView="0" workbookViewId="0" topLeftCell="A1">
      <selection activeCell="F5" sqref="F5:G5"/>
    </sheetView>
  </sheetViews>
  <sheetFormatPr defaultColWidth="9.00390625" defaultRowHeight="13.5"/>
  <cols>
    <col min="1" max="1" width="8.75390625" style="18" customWidth="1"/>
    <col min="2" max="7" width="8.625" style="18" customWidth="1"/>
    <col min="8" max="16384" width="9.00390625" style="18" customWidth="1"/>
  </cols>
  <sheetData>
    <row r="1" spans="1:3" ht="18.75" customHeight="1">
      <c r="A1" s="2" t="s">
        <v>985</v>
      </c>
      <c r="B1" s="2"/>
      <c r="C1" s="1031"/>
    </row>
    <row r="2" spans="1:3" ht="7.5" customHeight="1">
      <c r="A2" s="2"/>
      <c r="B2" s="2"/>
      <c r="C2" s="1031"/>
    </row>
    <row r="3" spans="1:3" ht="18.75" customHeight="1">
      <c r="A3" s="95" t="s">
        <v>984</v>
      </c>
      <c r="B3" s="95"/>
      <c r="C3" s="95"/>
    </row>
    <row r="4" spans="1:7" ht="13.5">
      <c r="A4" s="1097"/>
      <c r="B4" s="1097"/>
      <c r="C4" s="1097"/>
      <c r="G4" s="406" t="s">
        <v>409</v>
      </c>
    </row>
    <row r="5" spans="1:8" ht="20.25" customHeight="1">
      <c r="A5" s="503" t="s">
        <v>983</v>
      </c>
      <c r="B5" s="389" t="s">
        <v>678</v>
      </c>
      <c r="C5" s="502" t="s">
        <v>982</v>
      </c>
      <c r="D5" s="501"/>
      <c r="E5" s="501"/>
      <c r="F5" s="502" t="s">
        <v>981</v>
      </c>
      <c r="G5" s="501"/>
      <c r="H5" s="18" t="s">
        <v>980</v>
      </c>
    </row>
    <row r="6" spans="1:7" ht="20.25" customHeight="1">
      <c r="A6" s="428"/>
      <c r="B6" s="1048"/>
      <c r="C6" s="454" t="s">
        <v>979</v>
      </c>
      <c r="D6" s="454" t="s">
        <v>978</v>
      </c>
      <c r="E6" s="454" t="s">
        <v>977</v>
      </c>
      <c r="F6" s="454" t="s">
        <v>976</v>
      </c>
      <c r="G6" s="1046" t="s">
        <v>975</v>
      </c>
    </row>
    <row r="7" spans="1:7" ht="20.25" customHeight="1">
      <c r="A7" s="1047" t="s">
        <v>629</v>
      </c>
      <c r="B7" s="1084">
        <f>SUM(B8,B9,B10,B11,B12,B13,B14,B15,B16,B17)</f>
        <v>120</v>
      </c>
      <c r="C7" s="1084">
        <f>SUM(C8,C9,C10,C11,C12,C13,C14,C15,C16,C17)</f>
        <v>694</v>
      </c>
      <c r="D7" s="1084">
        <f>SUM(D8,D9,D10,D11,D12,D13,D14,D15,D16,D17)</f>
        <v>43</v>
      </c>
      <c r="E7" s="1084">
        <f>SUM(E8,E9,E10,E11,E12,E13,E14,E15,E16,E17)</f>
        <v>737</v>
      </c>
      <c r="F7" s="1084">
        <f>SUM(F8,F9,F10,F11,F12,F13,F14,F15,F16,F17)</f>
        <v>326</v>
      </c>
      <c r="G7" s="1083">
        <f>SUM(G8,G9,G10,G11,G12,G13,G14,G15,G16,G17)</f>
        <v>737</v>
      </c>
    </row>
    <row r="8" spans="1:7" ht="20.25" customHeight="1">
      <c r="A8" s="1281" t="s">
        <v>974</v>
      </c>
      <c r="B8" s="543">
        <v>12</v>
      </c>
      <c r="C8" s="543">
        <v>100</v>
      </c>
      <c r="D8" s="543">
        <v>6</v>
      </c>
      <c r="E8" s="543">
        <v>106</v>
      </c>
      <c r="F8" s="543">
        <v>83</v>
      </c>
      <c r="G8" s="1082">
        <v>106</v>
      </c>
    </row>
    <row r="9" spans="1:7" ht="20.25" customHeight="1">
      <c r="A9" s="1017" t="s">
        <v>478</v>
      </c>
      <c r="B9" s="528">
        <v>12</v>
      </c>
      <c r="C9" s="528">
        <v>44</v>
      </c>
      <c r="D9" s="528">
        <v>2</v>
      </c>
      <c r="E9" s="528">
        <v>46</v>
      </c>
      <c r="F9" s="528">
        <v>17</v>
      </c>
      <c r="G9" s="1081">
        <v>46</v>
      </c>
    </row>
    <row r="10" spans="1:7" ht="20.25" customHeight="1">
      <c r="A10" s="1017" t="s">
        <v>477</v>
      </c>
      <c r="B10" s="528">
        <v>12</v>
      </c>
      <c r="C10" s="528">
        <v>92</v>
      </c>
      <c r="D10" s="528">
        <v>1</v>
      </c>
      <c r="E10" s="528">
        <v>93</v>
      </c>
      <c r="F10" s="528">
        <v>39</v>
      </c>
      <c r="G10" s="1081">
        <v>93</v>
      </c>
    </row>
    <row r="11" spans="1:7" ht="20.25" customHeight="1">
      <c r="A11" s="1017" t="s">
        <v>973</v>
      </c>
      <c r="B11" s="528">
        <v>12</v>
      </c>
      <c r="C11" s="528">
        <v>74</v>
      </c>
      <c r="D11" s="528">
        <v>3</v>
      </c>
      <c r="E11" s="528">
        <v>77</v>
      </c>
      <c r="F11" s="528">
        <v>39</v>
      </c>
      <c r="G11" s="1081">
        <v>77</v>
      </c>
    </row>
    <row r="12" spans="1:7" ht="20.25" customHeight="1">
      <c r="A12" s="1017" t="s">
        <v>972</v>
      </c>
      <c r="B12" s="528">
        <v>12</v>
      </c>
      <c r="C12" s="528">
        <v>49</v>
      </c>
      <c r="D12" s="528">
        <v>19</v>
      </c>
      <c r="E12" s="528">
        <v>68</v>
      </c>
      <c r="F12" s="528">
        <v>6</v>
      </c>
      <c r="G12" s="1081">
        <v>68</v>
      </c>
    </row>
    <row r="13" spans="1:7" ht="20.25" customHeight="1">
      <c r="A13" s="1017" t="s">
        <v>971</v>
      </c>
      <c r="B13" s="528">
        <v>12</v>
      </c>
      <c r="C13" s="528">
        <v>83</v>
      </c>
      <c r="D13" s="528">
        <v>5</v>
      </c>
      <c r="E13" s="528">
        <v>88</v>
      </c>
      <c r="F13" s="528">
        <v>19</v>
      </c>
      <c r="G13" s="1081">
        <v>88</v>
      </c>
    </row>
    <row r="14" spans="1:7" ht="20.25" customHeight="1">
      <c r="A14" s="1017" t="s">
        <v>970</v>
      </c>
      <c r="B14" s="528">
        <v>12</v>
      </c>
      <c r="C14" s="528">
        <v>54</v>
      </c>
      <c r="D14" s="528">
        <v>1</v>
      </c>
      <c r="E14" s="528">
        <v>55</v>
      </c>
      <c r="F14" s="528">
        <v>14</v>
      </c>
      <c r="G14" s="1081">
        <v>55</v>
      </c>
    </row>
    <row r="15" spans="1:7" ht="20.25" customHeight="1">
      <c r="A15" s="1017" t="s">
        <v>472</v>
      </c>
      <c r="B15" s="528">
        <v>12</v>
      </c>
      <c r="C15" s="528">
        <v>38</v>
      </c>
      <c r="D15" s="528">
        <v>3</v>
      </c>
      <c r="E15" s="528">
        <v>41</v>
      </c>
      <c r="F15" s="528">
        <v>21</v>
      </c>
      <c r="G15" s="1081">
        <v>41</v>
      </c>
    </row>
    <row r="16" spans="1:7" ht="20.25" customHeight="1">
      <c r="A16" s="1017" t="s">
        <v>471</v>
      </c>
      <c r="B16" s="528">
        <v>12</v>
      </c>
      <c r="C16" s="528">
        <v>91</v>
      </c>
      <c r="D16" s="528">
        <v>2</v>
      </c>
      <c r="E16" s="528">
        <v>93</v>
      </c>
      <c r="F16" s="528">
        <v>52</v>
      </c>
      <c r="G16" s="1081">
        <v>93</v>
      </c>
    </row>
    <row r="17" spans="1:7" ht="20.25" customHeight="1">
      <c r="A17" s="1279" t="s">
        <v>969</v>
      </c>
      <c r="B17" s="520">
        <v>12</v>
      </c>
      <c r="C17" s="520">
        <v>69</v>
      </c>
      <c r="D17" s="520">
        <v>1</v>
      </c>
      <c r="E17" s="520">
        <v>70</v>
      </c>
      <c r="F17" s="520">
        <v>36</v>
      </c>
      <c r="G17" s="1080">
        <v>70</v>
      </c>
    </row>
    <row r="18" ht="13.5" customHeight="1">
      <c r="G18" s="1206" t="s">
        <v>816</v>
      </c>
    </row>
  </sheetData>
  <sheetProtection/>
  <mergeCells count="4">
    <mergeCell ref="A5:A6"/>
    <mergeCell ref="B5:B6"/>
    <mergeCell ref="C5:E5"/>
    <mergeCell ref="F5:G5"/>
  </mergeCells>
  <printOptions/>
  <pageMargins left="0.7874015748031497" right="0.7874015748031497" top="0.7874015748031497" bottom="0.7874015748031497" header="0.4724409448818898" footer="0.4724409448818898"/>
  <pageSetup horizontalDpi="600" verticalDpi="600" orientation="portrait" paperSize="9" r:id="rId1"/>
  <colBreaks count="1" manualBreakCount="1">
    <brk id="10" max="18" man="1"/>
  </colBreaks>
</worksheet>
</file>

<file path=xl/worksheets/sheet46.xml><?xml version="1.0" encoding="utf-8"?>
<worksheet xmlns="http://schemas.openxmlformats.org/spreadsheetml/2006/main" xmlns:r="http://schemas.openxmlformats.org/officeDocument/2006/relationships">
  <sheetPr>
    <tabColor rgb="FF92D050"/>
  </sheetPr>
  <dimension ref="A1:N20"/>
  <sheetViews>
    <sheetView view="pageBreakPreview" zoomScaleSheetLayoutView="100" zoomScalePageLayoutView="0" workbookViewId="0" topLeftCell="A1">
      <selection activeCell="F5" sqref="F5:G5"/>
    </sheetView>
  </sheetViews>
  <sheetFormatPr defaultColWidth="9.00390625" defaultRowHeight="13.5"/>
  <cols>
    <col min="1" max="9" width="7.875" style="18" customWidth="1"/>
    <col min="10" max="16384" width="9.00390625" style="18" customWidth="1"/>
  </cols>
  <sheetData>
    <row r="1" spans="1:9" ht="18.75" customHeight="1">
      <c r="A1" s="1431" t="s">
        <v>994</v>
      </c>
      <c r="B1" s="1430"/>
      <c r="C1" s="1430"/>
      <c r="D1" s="1430"/>
      <c r="E1" s="1427"/>
      <c r="F1" s="1427"/>
      <c r="G1" s="1427"/>
      <c r="H1" s="1427"/>
      <c r="I1" s="53"/>
    </row>
    <row r="2" spans="1:10" ht="13.5" customHeight="1">
      <c r="A2" s="1429"/>
      <c r="B2" s="1429"/>
      <c r="C2" s="1429"/>
      <c r="D2" s="1429"/>
      <c r="E2" s="1428"/>
      <c r="F2" s="1428"/>
      <c r="G2" s="1428"/>
      <c r="H2" s="1427"/>
      <c r="I2" s="53" t="s">
        <v>793</v>
      </c>
      <c r="J2" s="53"/>
    </row>
    <row r="3" spans="1:9" ht="20.25" customHeight="1">
      <c r="A3" s="1030" t="s">
        <v>983</v>
      </c>
      <c r="B3" s="378" t="s">
        <v>993</v>
      </c>
      <c r="C3" s="503"/>
      <c r="D3" s="378" t="s">
        <v>992</v>
      </c>
      <c r="E3" s="503"/>
      <c r="F3" s="378" t="s">
        <v>991</v>
      </c>
      <c r="G3" s="503"/>
      <c r="H3" s="378" t="s">
        <v>990</v>
      </c>
      <c r="I3" s="379"/>
    </row>
    <row r="4" spans="1:9" ht="20.25" customHeight="1">
      <c r="A4" s="1415"/>
      <c r="B4" s="1426" t="s">
        <v>989</v>
      </c>
      <c r="C4" s="1426" t="s">
        <v>988</v>
      </c>
      <c r="D4" s="1415" t="s">
        <v>989</v>
      </c>
      <c r="E4" s="1426" t="s">
        <v>988</v>
      </c>
      <c r="F4" s="1426" t="s">
        <v>989</v>
      </c>
      <c r="G4" s="1426" t="s">
        <v>988</v>
      </c>
      <c r="H4" s="1415" t="s">
        <v>989</v>
      </c>
      <c r="I4" s="1425" t="s">
        <v>988</v>
      </c>
    </row>
    <row r="5" spans="1:9" ht="20.25" customHeight="1">
      <c r="A5" s="1010" t="s">
        <v>629</v>
      </c>
      <c r="B5" s="1424">
        <f>SUM(B6:B16)</f>
        <v>349</v>
      </c>
      <c r="C5" s="1424">
        <f>SUM(C6:C16)</f>
        <v>5769</v>
      </c>
      <c r="D5" s="1422">
        <f>SUM(D6:D16)</f>
        <v>324</v>
      </c>
      <c r="E5" s="1423">
        <f>SUM(E6:E16)</f>
        <v>5239</v>
      </c>
      <c r="F5" s="1423">
        <f>SUM(F6:F16)</f>
        <v>10</v>
      </c>
      <c r="G5" s="1423">
        <f>SUM(G6:G16)</f>
        <v>178</v>
      </c>
      <c r="H5" s="1422">
        <f>SUM(H6:H16)</f>
        <v>15</v>
      </c>
      <c r="I5" s="1421">
        <f>SUM(I6:I16)</f>
        <v>352</v>
      </c>
    </row>
    <row r="6" spans="1:9" ht="20.25" customHeight="1">
      <c r="A6" s="1047" t="s">
        <v>974</v>
      </c>
      <c r="B6" s="1418">
        <f>SUM(D6+F6+H6)</f>
        <v>47</v>
      </c>
      <c r="C6" s="1420">
        <f>SUM(E6+G6+I6)</f>
        <v>1005</v>
      </c>
      <c r="D6" s="1418">
        <v>47</v>
      </c>
      <c r="E6" s="1418">
        <v>1005</v>
      </c>
      <c r="F6" s="1419">
        <v>0</v>
      </c>
      <c r="G6" s="1419">
        <v>0</v>
      </c>
      <c r="H6" s="544">
        <v>0</v>
      </c>
      <c r="I6" s="1082">
        <v>0</v>
      </c>
    </row>
    <row r="7" spans="1:9" ht="20.25" customHeight="1">
      <c r="A7" s="1047" t="s">
        <v>478</v>
      </c>
      <c r="B7" s="1417">
        <f>SUM(D7+F7+H7)</f>
        <v>31</v>
      </c>
      <c r="C7" s="1420">
        <f>SUM(E7+G7+I7)</f>
        <v>573</v>
      </c>
      <c r="D7" s="1418">
        <v>29</v>
      </c>
      <c r="E7" s="1418">
        <v>548</v>
      </c>
      <c r="F7" s="1419">
        <v>2</v>
      </c>
      <c r="G7" s="1419">
        <v>25</v>
      </c>
      <c r="H7" s="544">
        <v>0</v>
      </c>
      <c r="I7" s="1082">
        <v>0</v>
      </c>
    </row>
    <row r="8" spans="1:9" ht="20.25" customHeight="1">
      <c r="A8" s="1047" t="s">
        <v>477</v>
      </c>
      <c r="B8" s="1417">
        <f>SUM(D8+F8+H8)</f>
        <v>34</v>
      </c>
      <c r="C8" s="1420">
        <f>SUM(E8+G8+I8)</f>
        <v>577</v>
      </c>
      <c r="D8" s="1418">
        <v>31</v>
      </c>
      <c r="E8" s="1418">
        <v>478</v>
      </c>
      <c r="F8" s="1419">
        <v>3</v>
      </c>
      <c r="G8" s="1419">
        <v>99</v>
      </c>
      <c r="H8" s="1418">
        <v>0</v>
      </c>
      <c r="I8" s="1082">
        <v>0</v>
      </c>
    </row>
    <row r="9" spans="1:11" ht="20.25" customHeight="1">
      <c r="A9" s="1047" t="s">
        <v>973</v>
      </c>
      <c r="B9" s="1417">
        <f>SUM(D9+F9+H9)</f>
        <v>35</v>
      </c>
      <c r="C9" s="1420">
        <f>SUM(E9+G9+I9)</f>
        <v>765</v>
      </c>
      <c r="D9" s="1418">
        <v>31</v>
      </c>
      <c r="E9" s="1418">
        <v>632</v>
      </c>
      <c r="F9" s="1419">
        <v>2</v>
      </c>
      <c r="G9" s="1419">
        <v>15</v>
      </c>
      <c r="H9" s="1418">
        <v>2</v>
      </c>
      <c r="I9" s="1082">
        <v>118</v>
      </c>
      <c r="K9" s="18" t="s">
        <v>987</v>
      </c>
    </row>
    <row r="10" spans="1:13" ht="20.25" customHeight="1">
      <c r="A10" s="1017" t="s">
        <v>972</v>
      </c>
      <c r="B10" s="1417">
        <f>SUM(D10+F10+H10)</f>
        <v>32</v>
      </c>
      <c r="C10" s="1420">
        <f>SUM(E10+G10+I10)</f>
        <v>487</v>
      </c>
      <c r="D10" s="529">
        <v>30</v>
      </c>
      <c r="E10" s="529">
        <v>456</v>
      </c>
      <c r="F10" s="528">
        <v>2</v>
      </c>
      <c r="G10" s="528">
        <v>31</v>
      </c>
      <c r="H10" s="529">
        <v>0</v>
      </c>
      <c r="I10" s="1082">
        <v>0</v>
      </c>
      <c r="L10" s="68"/>
      <c r="M10" s="68"/>
    </row>
    <row r="11" spans="1:14" ht="20.25" customHeight="1">
      <c r="A11" s="1047" t="s">
        <v>971</v>
      </c>
      <c r="B11" s="1417">
        <f>SUM(D11+F11+H11)</f>
        <v>8</v>
      </c>
      <c r="C11" s="1420">
        <f>SUM(E11+G11+I11)</f>
        <v>143</v>
      </c>
      <c r="D11" s="1418">
        <v>8</v>
      </c>
      <c r="E11" s="1418">
        <v>143</v>
      </c>
      <c r="F11" s="1419">
        <v>0</v>
      </c>
      <c r="G11" s="1419">
        <v>0</v>
      </c>
      <c r="H11" s="544">
        <v>0</v>
      </c>
      <c r="I11" s="1082">
        <v>0</v>
      </c>
      <c r="L11" s="68"/>
      <c r="M11" s="68"/>
      <c r="N11" s="68"/>
    </row>
    <row r="12" spans="1:9" ht="20.25" customHeight="1">
      <c r="A12" s="1047" t="s">
        <v>970</v>
      </c>
      <c r="B12" s="1417">
        <f>SUM(D12+F12+H12)</f>
        <v>29</v>
      </c>
      <c r="C12" s="1420">
        <f>SUM(E12+G12+I12)</f>
        <v>244</v>
      </c>
      <c r="D12" s="1418">
        <v>28</v>
      </c>
      <c r="E12" s="1418">
        <v>228</v>
      </c>
      <c r="F12" s="1419">
        <v>0</v>
      </c>
      <c r="G12" s="1419">
        <v>0</v>
      </c>
      <c r="H12" s="1418">
        <v>1</v>
      </c>
      <c r="I12" s="1416">
        <v>16</v>
      </c>
    </row>
    <row r="13" spans="1:14" ht="20.25" customHeight="1">
      <c r="A13" s="1047" t="s">
        <v>472</v>
      </c>
      <c r="B13" s="1417">
        <f>SUM(D13+F13+H13)</f>
        <v>41</v>
      </c>
      <c r="C13" s="1420">
        <f>SUM(E13+G13+I13)</f>
        <v>437</v>
      </c>
      <c r="D13" s="1418">
        <v>40</v>
      </c>
      <c r="E13" s="1418">
        <v>429</v>
      </c>
      <c r="F13" s="1419">
        <v>1</v>
      </c>
      <c r="G13" s="1419">
        <v>8</v>
      </c>
      <c r="H13" s="529">
        <v>0</v>
      </c>
      <c r="I13" s="1081">
        <v>0</v>
      </c>
      <c r="N13" s="68"/>
    </row>
    <row r="14" spans="1:9" ht="20.25" customHeight="1">
      <c r="A14" s="1047" t="s">
        <v>471</v>
      </c>
      <c r="B14" s="1417">
        <f>SUM(D14+F14+H14)</f>
        <v>20</v>
      </c>
      <c r="C14" s="1420">
        <f>SUM(E14+G14+I14)</f>
        <v>397</v>
      </c>
      <c r="D14" s="1418">
        <v>19</v>
      </c>
      <c r="E14" s="1418">
        <v>379</v>
      </c>
      <c r="F14" s="1419">
        <v>0</v>
      </c>
      <c r="G14" s="1419">
        <v>0</v>
      </c>
      <c r="H14" s="1418">
        <v>1</v>
      </c>
      <c r="I14" s="1416">
        <v>18</v>
      </c>
    </row>
    <row r="15" spans="1:9" ht="20.25" customHeight="1">
      <c r="A15" s="1047" t="s">
        <v>969</v>
      </c>
      <c r="B15" s="1417">
        <f>SUM(D15+F15+H15)</f>
        <v>30</v>
      </c>
      <c r="C15" s="1420">
        <f>SUM(E15+G15+I15)</f>
        <v>349</v>
      </c>
      <c r="D15" s="1419">
        <v>30</v>
      </c>
      <c r="E15" s="1418">
        <v>349</v>
      </c>
      <c r="F15" s="1419">
        <v>0</v>
      </c>
      <c r="G15" s="1418">
        <v>0</v>
      </c>
      <c r="H15" s="1417">
        <v>0</v>
      </c>
      <c r="I15" s="1416">
        <v>0</v>
      </c>
    </row>
    <row r="16" spans="1:9" ht="16.5" customHeight="1">
      <c r="A16" s="1415" t="s">
        <v>986</v>
      </c>
      <c r="B16" s="1414">
        <f>SUM(D16+F16+H16)</f>
        <v>42</v>
      </c>
      <c r="C16" s="1413">
        <f>SUM(E16+G16+I16)</f>
        <v>792</v>
      </c>
      <c r="D16" s="1411">
        <v>31</v>
      </c>
      <c r="E16" s="1412">
        <v>592</v>
      </c>
      <c r="F16" s="1411">
        <v>0</v>
      </c>
      <c r="G16" s="1411">
        <v>0</v>
      </c>
      <c r="H16" s="1410">
        <v>11</v>
      </c>
      <c r="I16" s="1409">
        <v>200</v>
      </c>
    </row>
    <row r="17" spans="1:9" ht="13.5">
      <c r="A17"/>
      <c r="B17" s="1408"/>
      <c r="C17"/>
      <c r="D17"/>
      <c r="E17"/>
      <c r="F17"/>
      <c r="G17"/>
      <c r="H17"/>
      <c r="I17" s="1207" t="s">
        <v>816</v>
      </c>
    </row>
    <row r="18" spans="1:9" ht="13.5">
      <c r="A18" s="66"/>
      <c r="B18" s="66"/>
      <c r="C18" s="66"/>
      <c r="D18" s="66"/>
      <c r="E18" s="66"/>
      <c r="F18" s="66"/>
      <c r="G18" s="66"/>
      <c r="H18" s="66"/>
      <c r="I18" s="66"/>
    </row>
    <row r="19" spans="1:9" ht="13.5">
      <c r="A19" s="66"/>
      <c r="B19" s="66"/>
      <c r="C19" s="66"/>
      <c r="D19" s="66"/>
      <c r="E19" s="66"/>
      <c r="F19" s="66"/>
      <c r="G19" s="66"/>
      <c r="H19" s="66"/>
      <c r="I19" s="66"/>
    </row>
    <row r="20" spans="1:9" ht="13.5">
      <c r="A20" s="66"/>
      <c r="B20" s="66"/>
      <c r="C20" s="66"/>
      <c r="D20" s="66"/>
      <c r="E20" s="66"/>
      <c r="F20" s="66"/>
      <c r="G20" s="66"/>
      <c r="H20" s="66"/>
      <c r="I20" s="66"/>
    </row>
  </sheetData>
  <sheetProtection/>
  <mergeCells count="4">
    <mergeCell ref="B3:C3"/>
    <mergeCell ref="D3:E3"/>
    <mergeCell ref="F3:G3"/>
    <mergeCell ref="H3:I3"/>
  </mergeCells>
  <printOptions/>
  <pageMargins left="0.7874015748031497" right="0.7874015748031497" top="6.062992125984253" bottom="0.7874015748031497" header="0.4724409448818898" footer="0.4724409448818898"/>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92D050"/>
  </sheetPr>
  <dimension ref="A1:M18"/>
  <sheetViews>
    <sheetView view="pageBreakPreview" zoomScale="60" zoomScalePageLayoutView="0" workbookViewId="0" topLeftCell="A1">
      <selection activeCell="F5" sqref="F5:G5"/>
    </sheetView>
  </sheetViews>
  <sheetFormatPr defaultColWidth="9.00390625" defaultRowHeight="13.5"/>
  <cols>
    <col min="1" max="1" width="8.125" style="18" customWidth="1"/>
    <col min="2" max="13" width="7.00390625" style="18" customWidth="1"/>
    <col min="14" max="16384" width="9.00390625" style="18" customWidth="1"/>
  </cols>
  <sheetData>
    <row r="1" spans="1:11" ht="14.25">
      <c r="A1" s="1431" t="s">
        <v>1005</v>
      </c>
      <c r="B1" s="1430"/>
      <c r="C1" s="1430"/>
      <c r="D1" s="1427"/>
      <c r="E1" s="1427"/>
      <c r="F1" s="1427"/>
      <c r="G1" s="1427"/>
      <c r="H1" s="1427"/>
      <c r="I1" s="1427"/>
      <c r="J1" s="1432"/>
      <c r="K1" s="1432"/>
    </row>
    <row r="2" spans="1:11" ht="13.5">
      <c r="A2" s="1429"/>
      <c r="B2" s="1429"/>
      <c r="C2" s="1429"/>
      <c r="D2" s="1428"/>
      <c r="E2" s="1428"/>
      <c r="F2" s="1428"/>
      <c r="G2" s="1428"/>
      <c r="H2" s="1428"/>
      <c r="I2" s="1443" t="s">
        <v>793</v>
      </c>
      <c r="J2" s="1432"/>
      <c r="K2" s="1432"/>
    </row>
    <row r="3" spans="1:11" ht="29.25" customHeight="1">
      <c r="A3" s="1465" t="s">
        <v>983</v>
      </c>
      <c r="B3" s="1461" t="s">
        <v>993</v>
      </c>
      <c r="C3" s="1464"/>
      <c r="D3" s="1461" t="s">
        <v>992</v>
      </c>
      <c r="E3" s="1464"/>
      <c r="F3" s="1463" t="s">
        <v>1004</v>
      </c>
      <c r="G3" s="1462"/>
      <c r="H3" s="1461" t="s">
        <v>990</v>
      </c>
      <c r="I3" s="1460"/>
      <c r="J3" s="1432"/>
      <c r="K3" s="1432"/>
    </row>
    <row r="4" spans="1:11" ht="23.25" customHeight="1">
      <c r="A4" s="1459"/>
      <c r="B4" s="1458" t="s">
        <v>989</v>
      </c>
      <c r="C4" s="1458" t="s">
        <v>988</v>
      </c>
      <c r="D4" s="1458" t="s">
        <v>989</v>
      </c>
      <c r="E4" s="1458" t="s">
        <v>988</v>
      </c>
      <c r="F4" s="1458" t="s">
        <v>989</v>
      </c>
      <c r="G4" s="1458" t="s">
        <v>988</v>
      </c>
      <c r="H4" s="1458" t="s">
        <v>989</v>
      </c>
      <c r="I4" s="1457" t="s">
        <v>988</v>
      </c>
      <c r="J4" s="1432"/>
      <c r="K4" s="1432"/>
    </row>
    <row r="5" spans="1:11" ht="23.25" customHeight="1">
      <c r="A5" s="1452" t="s">
        <v>629</v>
      </c>
      <c r="B5" s="1456">
        <f>SUM(D5+F5+H5)</f>
        <v>42</v>
      </c>
      <c r="C5" s="1455">
        <f>SUM(E5+G5+I5)</f>
        <v>806</v>
      </c>
      <c r="D5" s="1411">
        <v>35</v>
      </c>
      <c r="E5" s="1411">
        <v>766</v>
      </c>
      <c r="F5" s="1411">
        <v>1</v>
      </c>
      <c r="G5" s="1411">
        <v>4</v>
      </c>
      <c r="H5" s="1411">
        <v>6</v>
      </c>
      <c r="I5" s="1409">
        <v>36</v>
      </c>
      <c r="J5" s="1432"/>
      <c r="K5" s="1432"/>
    </row>
    <row r="6" spans="1:10" ht="13.5" customHeight="1">
      <c r="A6" s="1427"/>
      <c r="B6"/>
      <c r="C6"/>
      <c r="D6"/>
      <c r="E6"/>
      <c r="F6"/>
      <c r="G6"/>
      <c r="H6"/>
      <c r="I6" s="1207" t="s">
        <v>816</v>
      </c>
      <c r="J6" s="1432"/>
    </row>
    <row r="7" spans="1:10" ht="30" customHeight="1">
      <c r="A7" s="1427"/>
      <c r="B7"/>
      <c r="C7"/>
      <c r="D7"/>
      <c r="E7"/>
      <c r="F7"/>
      <c r="G7"/>
      <c r="H7"/>
      <c r="I7" s="1206"/>
      <c r="J7" s="1432"/>
    </row>
    <row r="8" spans="1:11" ht="14.25">
      <c r="A8" s="1431" t="s">
        <v>1003</v>
      </c>
      <c r="B8" s="1430"/>
      <c r="C8" s="1430"/>
      <c r="D8" s="1430"/>
      <c r="E8" s="1427"/>
      <c r="F8" s="1427"/>
      <c r="G8" s="1427"/>
      <c r="H8" s="1427"/>
      <c r="I8" s="1427"/>
      <c r="J8" s="1432"/>
      <c r="K8" s="1432"/>
    </row>
    <row r="9" spans="1:13" ht="13.5">
      <c r="A9" s="1429"/>
      <c r="B9" s="1429"/>
      <c r="C9" s="1429"/>
      <c r="D9" s="1429"/>
      <c r="E9" s="1428"/>
      <c r="F9" s="1428"/>
      <c r="G9" s="1428"/>
      <c r="H9" s="1428"/>
      <c r="I9" s="1428"/>
      <c r="J9" s="1432"/>
      <c r="K9" s="1432"/>
      <c r="M9" s="406" t="s">
        <v>1002</v>
      </c>
    </row>
    <row r="10" spans="1:13" s="404" customFormat="1" ht="23.25" customHeight="1">
      <c r="A10" s="1454" t="s">
        <v>630</v>
      </c>
      <c r="B10" s="1453" t="s">
        <v>427</v>
      </c>
      <c r="C10" s="1441" t="s">
        <v>479</v>
      </c>
      <c r="D10" s="1440" t="s">
        <v>478</v>
      </c>
      <c r="E10" s="1441" t="s">
        <v>477</v>
      </c>
      <c r="F10" s="1440" t="s">
        <v>476</v>
      </c>
      <c r="G10" s="1441" t="s">
        <v>475</v>
      </c>
      <c r="H10" s="1440" t="s">
        <v>474</v>
      </c>
      <c r="I10" s="1441" t="s">
        <v>473</v>
      </c>
      <c r="J10" s="1441" t="s">
        <v>472</v>
      </c>
      <c r="K10" s="1441" t="s">
        <v>471</v>
      </c>
      <c r="L10" s="1440" t="s">
        <v>470</v>
      </c>
      <c r="M10" s="1453" t="s">
        <v>986</v>
      </c>
    </row>
    <row r="11" spans="1:13" s="404" customFormat="1" ht="23.25" customHeight="1">
      <c r="A11" s="1452" t="s">
        <v>1001</v>
      </c>
      <c r="B11" s="1451">
        <f>SUM(C11:M11)</f>
        <v>15</v>
      </c>
      <c r="C11" s="1436">
        <v>1</v>
      </c>
      <c r="D11" s="1419">
        <v>0</v>
      </c>
      <c r="E11" s="1419">
        <v>0</v>
      </c>
      <c r="F11" s="1450" t="s">
        <v>1000</v>
      </c>
      <c r="G11" s="1436">
        <v>2</v>
      </c>
      <c r="H11" s="1411">
        <v>2</v>
      </c>
      <c r="I11" s="1449" t="s">
        <v>1000</v>
      </c>
      <c r="J11" s="1436">
        <v>1</v>
      </c>
      <c r="K11" s="1449" t="s">
        <v>1000</v>
      </c>
      <c r="L11" s="1448">
        <v>1</v>
      </c>
      <c r="M11" s="1447">
        <v>8</v>
      </c>
    </row>
    <row r="12" spans="1:13" ht="13.5">
      <c r="A12" s="1446"/>
      <c r="B12" s="1446"/>
      <c r="C12" s="1446"/>
      <c r="D12" s="1446"/>
      <c r="E12" s="1446"/>
      <c r="F12"/>
      <c r="G12"/>
      <c r="H12"/>
      <c r="J12" s="1432"/>
      <c r="K12" s="1432"/>
      <c r="M12" s="1206" t="s">
        <v>816</v>
      </c>
    </row>
    <row r="13" spans="1:13" ht="30" customHeight="1">
      <c r="A13" s="1427"/>
      <c r="B13" s="1427"/>
      <c r="C13" s="1427"/>
      <c r="D13" s="1427"/>
      <c r="E13" s="1427"/>
      <c r="F13"/>
      <c r="G13"/>
      <c r="H13"/>
      <c r="J13" s="1432"/>
      <c r="K13" s="1432"/>
      <c r="M13" s="1206"/>
    </row>
    <row r="14" spans="1:11" ht="20.25" customHeight="1">
      <c r="A14" s="1445" t="s">
        <v>999</v>
      </c>
      <c r="B14" s="1427"/>
      <c r="C14" s="1427"/>
      <c r="D14" s="1427"/>
      <c r="E14" s="1427"/>
      <c r="F14"/>
      <c r="G14"/>
      <c r="H14"/>
      <c r="I14"/>
      <c r="J14" s="1432"/>
      <c r="K14" s="1432"/>
    </row>
    <row r="15" spans="1:11" ht="12.75" customHeight="1">
      <c r="A15" s="1444"/>
      <c r="B15" s="1428"/>
      <c r="C15" s="1428"/>
      <c r="D15" s="1428"/>
      <c r="E15" s="1443" t="s">
        <v>998</v>
      </c>
      <c r="F15"/>
      <c r="G15"/>
      <c r="H15"/>
      <c r="I15"/>
      <c r="J15" s="1432"/>
      <c r="K15" s="1432"/>
    </row>
    <row r="16" spans="1:11" s="404" customFormat="1" ht="23.25" customHeight="1">
      <c r="A16" s="1442" t="s">
        <v>630</v>
      </c>
      <c r="B16" s="1441" t="s">
        <v>427</v>
      </c>
      <c r="C16" s="1441" t="s">
        <v>997</v>
      </c>
      <c r="D16" s="1441" t="s">
        <v>996</v>
      </c>
      <c r="E16" s="1440" t="s">
        <v>755</v>
      </c>
      <c r="F16" s="1434"/>
      <c r="G16" s="1434"/>
      <c r="H16" s="1439"/>
      <c r="I16" s="1434"/>
      <c r="J16" s="1433"/>
      <c r="K16" s="1433"/>
    </row>
    <row r="17" spans="1:11" s="404" customFormat="1" ht="23.25" customHeight="1">
      <c r="A17" s="1438" t="s">
        <v>995</v>
      </c>
      <c r="B17" s="1437">
        <f>SUM(C17:E17)</f>
        <v>248</v>
      </c>
      <c r="C17" s="1436">
        <v>96</v>
      </c>
      <c r="D17" s="1436">
        <v>138</v>
      </c>
      <c r="E17" s="1435">
        <v>14</v>
      </c>
      <c r="F17" s="1434"/>
      <c r="G17" s="1434"/>
      <c r="H17" s="1434"/>
      <c r="I17" s="1434"/>
      <c r="J17" s="1433"/>
      <c r="K17" s="1433"/>
    </row>
    <row r="18" spans="1:11" ht="13.5">
      <c r="A18"/>
      <c r="B18"/>
      <c r="C18"/>
      <c r="D18"/>
      <c r="E18" s="1207" t="s">
        <v>816</v>
      </c>
      <c r="F18" s="1427"/>
      <c r="G18"/>
      <c r="H18" s="1427"/>
      <c r="I18"/>
      <c r="J18" s="1432"/>
      <c r="K18" s="1432"/>
    </row>
  </sheetData>
  <sheetProtection/>
  <mergeCells count="5">
    <mergeCell ref="H3:I3"/>
    <mergeCell ref="A3:A4"/>
    <mergeCell ref="B3:C3"/>
    <mergeCell ref="D3:E3"/>
    <mergeCell ref="F3:G3"/>
  </mergeCells>
  <printOptions/>
  <pageMargins left="0.5905511811023623" right="0.5905511811023623" top="0.7874015748031497" bottom="5.275590551181103" header="0.31496062992125984" footer="0.31496062992125984"/>
  <pageSetup fitToHeight="0" horizontalDpi="600" verticalDpi="600" orientation="portrait" paperSize="9" r:id="rId1"/>
</worksheet>
</file>

<file path=xl/worksheets/sheet48.xml><?xml version="1.0" encoding="utf-8"?>
<worksheet xmlns="http://schemas.openxmlformats.org/spreadsheetml/2006/main" xmlns:r="http://schemas.openxmlformats.org/officeDocument/2006/relationships">
  <sheetPr>
    <tabColor rgb="FF92D050"/>
  </sheetPr>
  <dimension ref="A1:I10"/>
  <sheetViews>
    <sheetView view="pageBreakPreview" zoomScaleSheetLayoutView="100" zoomScalePageLayoutView="0" workbookViewId="0" topLeftCell="A1">
      <selection activeCell="F5" sqref="F5:G5"/>
    </sheetView>
  </sheetViews>
  <sheetFormatPr defaultColWidth="9.00390625" defaultRowHeight="13.5"/>
  <cols>
    <col min="1" max="8" width="10.875" style="18" customWidth="1"/>
    <col min="9" max="16384" width="9.00390625" style="18" customWidth="1"/>
  </cols>
  <sheetData>
    <row r="1" spans="1:4" ht="18.75" customHeight="1">
      <c r="A1" s="95" t="s">
        <v>1016</v>
      </c>
      <c r="B1" s="95"/>
      <c r="C1" s="95"/>
      <c r="D1" s="95"/>
    </row>
    <row r="2" spans="1:9" ht="13.5" customHeight="1">
      <c r="A2" s="95"/>
      <c r="B2" s="95"/>
      <c r="C2" s="95"/>
      <c r="D2" s="95"/>
      <c r="H2" s="53" t="s">
        <v>793</v>
      </c>
      <c r="I2" s="53"/>
    </row>
    <row r="3" spans="1:8" ht="22.5" customHeight="1">
      <c r="A3" s="503" t="s">
        <v>983</v>
      </c>
      <c r="B3" s="502" t="s">
        <v>1015</v>
      </c>
      <c r="C3" s="1467"/>
      <c r="D3" s="1468"/>
      <c r="E3" s="502" t="s">
        <v>1014</v>
      </c>
      <c r="F3" s="1467"/>
      <c r="G3" s="1467"/>
      <c r="H3" s="1467"/>
    </row>
    <row r="4" spans="1:8" ht="22.5" customHeight="1">
      <c r="A4" s="428"/>
      <c r="B4" s="454" t="s">
        <v>427</v>
      </c>
      <c r="C4" s="454" t="s">
        <v>1013</v>
      </c>
      <c r="D4" s="454" t="s">
        <v>1012</v>
      </c>
      <c r="E4" s="454" t="s">
        <v>427</v>
      </c>
      <c r="F4" s="454" t="s">
        <v>1011</v>
      </c>
      <c r="G4" s="454" t="s">
        <v>975</v>
      </c>
      <c r="H4" s="1053" t="s">
        <v>1010</v>
      </c>
    </row>
    <row r="5" spans="1:8" ht="22.5" customHeight="1">
      <c r="A5" s="1047" t="s">
        <v>11</v>
      </c>
      <c r="B5" s="1045">
        <f>SUM(B6:B9)</f>
        <v>895</v>
      </c>
      <c r="C5" s="1045">
        <f>SUM(C6:C9)</f>
        <v>295</v>
      </c>
      <c r="D5" s="1045">
        <f>SUM(D6:D9)</f>
        <v>600</v>
      </c>
      <c r="E5" s="1045">
        <f>SUM(E6:E9)</f>
        <v>895</v>
      </c>
      <c r="F5" s="1045">
        <f>SUM(F6:F9)</f>
        <v>110</v>
      </c>
      <c r="G5" s="1045">
        <f>SUM(G6:G9)</f>
        <v>79</v>
      </c>
      <c r="H5" s="1044">
        <f>SUM(H6:H9)</f>
        <v>706</v>
      </c>
    </row>
    <row r="6" spans="1:8" ht="22.5" customHeight="1">
      <c r="A6" s="1281" t="s">
        <v>1009</v>
      </c>
      <c r="B6" s="1042">
        <f>SUM(C6:D6)</f>
        <v>110</v>
      </c>
      <c r="C6" s="1042">
        <v>29</v>
      </c>
      <c r="D6" s="1042">
        <v>81</v>
      </c>
      <c r="E6" s="1042">
        <f>SUM(F6:H6)</f>
        <v>110</v>
      </c>
      <c r="F6" s="1042">
        <v>20</v>
      </c>
      <c r="G6" s="1042">
        <v>6</v>
      </c>
      <c r="H6" s="1040">
        <v>84</v>
      </c>
    </row>
    <row r="7" spans="1:8" ht="22.5" customHeight="1">
      <c r="A7" s="1017" t="s">
        <v>1008</v>
      </c>
      <c r="B7" s="1038">
        <f>SUM(C7:D7)</f>
        <v>87</v>
      </c>
      <c r="C7" s="1038">
        <v>16</v>
      </c>
      <c r="D7" s="1038">
        <v>71</v>
      </c>
      <c r="E7" s="1038">
        <f>SUM(F7:H7)</f>
        <v>87</v>
      </c>
      <c r="F7" s="1038">
        <v>12</v>
      </c>
      <c r="G7" s="1038">
        <v>11</v>
      </c>
      <c r="H7" s="1036">
        <v>64</v>
      </c>
    </row>
    <row r="8" spans="1:8" ht="22.5" customHeight="1">
      <c r="A8" s="1017" t="s">
        <v>1007</v>
      </c>
      <c r="B8" s="1038">
        <f>SUM(C8:D8)</f>
        <v>200</v>
      </c>
      <c r="C8" s="1038">
        <v>40</v>
      </c>
      <c r="D8" s="1038">
        <v>160</v>
      </c>
      <c r="E8" s="1038">
        <f>SUM(F8:H8)</f>
        <v>200</v>
      </c>
      <c r="F8" s="1038">
        <v>19</v>
      </c>
      <c r="G8" s="1038">
        <v>17</v>
      </c>
      <c r="H8" s="1036">
        <v>164</v>
      </c>
    </row>
    <row r="9" spans="1:8" ht="22.5" customHeight="1">
      <c r="A9" s="1279" t="s">
        <v>1006</v>
      </c>
      <c r="B9" s="1035">
        <f>SUM(C9:D9)</f>
        <v>498</v>
      </c>
      <c r="C9" s="1035">
        <v>210</v>
      </c>
      <c r="D9" s="1035">
        <v>288</v>
      </c>
      <c r="E9" s="1035">
        <f>SUM(F9:H9)</f>
        <v>498</v>
      </c>
      <c r="F9" s="1035">
        <v>59</v>
      </c>
      <c r="G9" s="1035">
        <v>45</v>
      </c>
      <c r="H9" s="1033">
        <v>394</v>
      </c>
    </row>
    <row r="10" spans="1:8" s="66" customFormat="1" ht="16.5" customHeight="1">
      <c r="A10" s="6"/>
      <c r="F10" s="1466" t="s">
        <v>816</v>
      </c>
      <c r="G10" s="1466"/>
      <c r="H10" s="1466"/>
    </row>
  </sheetData>
  <sheetProtection/>
  <mergeCells count="4">
    <mergeCell ref="F10:H10"/>
    <mergeCell ref="A3:A4"/>
    <mergeCell ref="B3:D3"/>
    <mergeCell ref="E3:H3"/>
  </mergeCells>
  <printOptions/>
  <pageMargins left="0.5905511811023623" right="0.5905511811023623" top="5.708661417322835" bottom="0.7874015748031497" header="0.31496062992125984" footer="0.31496062992125984"/>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sheetPr>
    <tabColor theme="4" tint="0.39998000860214233"/>
  </sheetPr>
  <dimension ref="A1:K12"/>
  <sheetViews>
    <sheetView view="pageBreakPreview" zoomScale="60" zoomScalePageLayoutView="0" workbookViewId="0" topLeftCell="A1">
      <selection activeCell="D28" sqref="D28"/>
    </sheetView>
  </sheetViews>
  <sheetFormatPr defaultColWidth="9.00390625" defaultRowHeight="13.5"/>
  <cols>
    <col min="1" max="1" width="21.125" style="18" customWidth="1"/>
    <col min="2" max="2" width="7.25390625" style="18" customWidth="1"/>
    <col min="3" max="3" width="7.625" style="18" customWidth="1"/>
    <col min="4" max="10" width="7.25390625" style="18" customWidth="1"/>
    <col min="11" max="16384" width="9.00390625" style="18" customWidth="1"/>
  </cols>
  <sheetData>
    <row r="1" ht="19.5" customHeight="1">
      <c r="A1" s="1475" t="s">
        <v>1034</v>
      </c>
    </row>
    <row r="2" ht="18.75" customHeight="1">
      <c r="A2" s="95" t="s">
        <v>1033</v>
      </c>
    </row>
    <row r="3" spans="1:10" ht="13.5">
      <c r="A3" s="404" t="s">
        <v>1032</v>
      </c>
      <c r="J3" s="53" t="s">
        <v>907</v>
      </c>
    </row>
    <row r="4" spans="1:10" ht="20.25" customHeight="1">
      <c r="A4" s="503" t="s">
        <v>1031</v>
      </c>
      <c r="B4" s="1474" t="s">
        <v>1030</v>
      </c>
      <c r="C4" s="1473" t="s">
        <v>1029</v>
      </c>
      <c r="D4" s="389" t="s">
        <v>1028</v>
      </c>
      <c r="E4" s="1192"/>
      <c r="F4" s="1192"/>
      <c r="G4" s="1192"/>
      <c r="H4" s="1192"/>
      <c r="I4" s="1192"/>
      <c r="J4" s="1203"/>
    </row>
    <row r="5" spans="1:10" ht="29.25" customHeight="1">
      <c r="A5" s="428"/>
      <c r="B5" s="1048"/>
      <c r="C5" s="1049"/>
      <c r="D5" s="441" t="s">
        <v>665</v>
      </c>
      <c r="E5" s="441" t="s">
        <v>1027</v>
      </c>
      <c r="F5" s="441" t="s">
        <v>1026</v>
      </c>
      <c r="G5" s="436" t="s">
        <v>1025</v>
      </c>
      <c r="H5" s="441" t="s">
        <v>891</v>
      </c>
      <c r="I5" s="441" t="s">
        <v>1024</v>
      </c>
      <c r="J5" s="1046" t="s">
        <v>591</v>
      </c>
    </row>
    <row r="6" spans="1:10" ht="24" customHeight="1">
      <c r="A6" s="1472" t="s">
        <v>1023</v>
      </c>
      <c r="B6" s="1186">
        <f>SUM(B7:B11)</f>
        <v>587</v>
      </c>
      <c r="C6" s="1186">
        <f>SUM(C7:C11)</f>
        <v>21476</v>
      </c>
      <c r="D6" s="1186">
        <f>SUM(D7:D11)</f>
        <v>1690</v>
      </c>
      <c r="E6" s="1186">
        <f>SUM(E7:E11)</f>
        <v>106</v>
      </c>
      <c r="F6" s="1186">
        <f>SUM(F7:F11)</f>
        <v>35</v>
      </c>
      <c r="G6" s="1186">
        <f>SUM(G7:G11)</f>
        <v>16</v>
      </c>
      <c r="H6" s="1186">
        <f>SUM(H7:H11)</f>
        <v>424</v>
      </c>
      <c r="I6" s="1186">
        <f>SUM(I7:I11)</f>
        <v>493</v>
      </c>
      <c r="J6" s="1185">
        <f>SUM(J7:J11)</f>
        <v>616</v>
      </c>
    </row>
    <row r="7" spans="1:11" ht="24" customHeight="1">
      <c r="A7" s="1471" t="s">
        <v>1022</v>
      </c>
      <c r="B7" s="1184">
        <v>500</v>
      </c>
      <c r="C7" s="1184">
        <v>15686</v>
      </c>
      <c r="D7" s="1184">
        <f>SUM(E7:J7)</f>
        <v>1466</v>
      </c>
      <c r="E7" s="1184">
        <v>18</v>
      </c>
      <c r="F7" s="1184">
        <v>24</v>
      </c>
      <c r="G7" s="1184">
        <v>16</v>
      </c>
      <c r="H7" s="1184">
        <v>341</v>
      </c>
      <c r="I7" s="1184">
        <v>492</v>
      </c>
      <c r="J7" s="1183">
        <v>575</v>
      </c>
      <c r="K7" s="478"/>
    </row>
    <row r="8" spans="1:11" ht="24" customHeight="1">
      <c r="A8" s="1147" t="s">
        <v>1021</v>
      </c>
      <c r="B8" s="1181">
        <v>10</v>
      </c>
      <c r="C8" s="1181">
        <v>401</v>
      </c>
      <c r="D8" s="1181">
        <f>SUM(E8:J8)</f>
        <v>25</v>
      </c>
      <c r="E8" s="1181">
        <v>2</v>
      </c>
      <c r="F8" s="1181">
        <v>8</v>
      </c>
      <c r="G8" s="1181">
        <v>0</v>
      </c>
      <c r="H8" s="1181">
        <v>10</v>
      </c>
      <c r="I8" s="1181">
        <v>0</v>
      </c>
      <c r="J8" s="1180">
        <v>5</v>
      </c>
      <c r="K8" s="478"/>
    </row>
    <row r="9" spans="1:11" ht="24" customHeight="1">
      <c r="A9" s="1147" t="s">
        <v>1020</v>
      </c>
      <c r="B9" s="1181">
        <v>2</v>
      </c>
      <c r="C9" s="1181">
        <v>52</v>
      </c>
      <c r="D9" s="1181">
        <f>SUM(E9:J9)</f>
        <v>7</v>
      </c>
      <c r="E9" s="1181">
        <v>1</v>
      </c>
      <c r="F9" s="1181">
        <v>0</v>
      </c>
      <c r="G9" s="1181">
        <v>0</v>
      </c>
      <c r="H9" s="1181">
        <v>5</v>
      </c>
      <c r="I9" s="1181">
        <v>0</v>
      </c>
      <c r="J9" s="1180">
        <v>1</v>
      </c>
      <c r="K9" s="478"/>
    </row>
    <row r="10" spans="1:11" ht="24" customHeight="1">
      <c r="A10" s="1147" t="s">
        <v>1019</v>
      </c>
      <c r="B10" s="1181">
        <v>64</v>
      </c>
      <c r="C10" s="1181">
        <v>5027</v>
      </c>
      <c r="D10" s="1181">
        <f>SUM(E10:J10)</f>
        <v>165</v>
      </c>
      <c r="E10" s="1181">
        <v>85</v>
      </c>
      <c r="F10" s="1181">
        <v>3</v>
      </c>
      <c r="G10" s="1181">
        <v>0</v>
      </c>
      <c r="H10" s="1181">
        <v>57</v>
      </c>
      <c r="I10" s="1181">
        <v>1</v>
      </c>
      <c r="J10" s="1180">
        <v>19</v>
      </c>
      <c r="K10" s="478"/>
    </row>
    <row r="11" spans="1:11" ht="24" customHeight="1">
      <c r="A11" s="1470" t="s">
        <v>1018</v>
      </c>
      <c r="B11" s="1179">
        <v>11</v>
      </c>
      <c r="C11" s="1179">
        <v>310</v>
      </c>
      <c r="D11" s="1179">
        <f>SUM(E11:J11)</f>
        <v>27</v>
      </c>
      <c r="E11" s="1179">
        <v>0</v>
      </c>
      <c r="F11" s="1179">
        <v>0</v>
      </c>
      <c r="G11" s="1179">
        <v>0</v>
      </c>
      <c r="H11" s="1179">
        <v>11</v>
      </c>
      <c r="I11" s="1179">
        <v>0</v>
      </c>
      <c r="J11" s="1178">
        <v>16</v>
      </c>
      <c r="K11" s="478"/>
    </row>
    <row r="12" spans="9:10" ht="16.5" customHeight="1">
      <c r="I12" s="1469"/>
      <c r="J12" s="406" t="s">
        <v>1017</v>
      </c>
    </row>
  </sheetData>
  <sheetProtection/>
  <mergeCells count="4">
    <mergeCell ref="A4:A5"/>
    <mergeCell ref="B4:B5"/>
    <mergeCell ref="C4:C5"/>
    <mergeCell ref="D4:J4"/>
  </mergeCells>
  <printOptions/>
  <pageMargins left="0.7086614173228347" right="0.6692913385826772" top="3.7401574803149606" bottom="0.7874015748031497" header="0.4724409448818898" footer="0.472440944881889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H24"/>
  <sheetViews>
    <sheetView view="pageBreakPreview" zoomScale="115" zoomScaleSheetLayoutView="115" zoomScalePageLayoutView="0" workbookViewId="0" topLeftCell="A1">
      <selection activeCell="O7" sqref="O7"/>
    </sheetView>
  </sheetViews>
  <sheetFormatPr defaultColWidth="9.00390625" defaultRowHeight="13.5"/>
  <cols>
    <col min="1" max="1" width="4.50390625" style="404" customWidth="1"/>
    <col min="2" max="2" width="20.25390625" style="404" customWidth="1"/>
    <col min="3" max="3" width="4.875" style="404" customWidth="1"/>
    <col min="4" max="4" width="27.50390625" style="404" customWidth="1"/>
    <col min="5" max="5" width="4.50390625" style="404" customWidth="1"/>
    <col min="6" max="6" width="14.75390625" style="404" customWidth="1"/>
    <col min="7" max="7" width="4.625" style="404" customWidth="1"/>
    <col min="8" max="8" width="13.00390625" style="404" customWidth="1"/>
    <col min="9" max="16384" width="9.00390625" style="404" customWidth="1"/>
  </cols>
  <sheetData>
    <row r="1" ht="18.75" customHeight="1">
      <c r="A1" s="2" t="s">
        <v>411</v>
      </c>
    </row>
    <row r="2" ht="7.5" customHeight="1">
      <c r="A2" s="2"/>
    </row>
    <row r="3" spans="1:8" ht="18.75" customHeight="1">
      <c r="A3" s="11" t="s">
        <v>410</v>
      </c>
      <c r="H3" s="53"/>
    </row>
    <row r="4" spans="1:8" ht="13.5">
      <c r="A4" s="472"/>
      <c r="H4" s="53" t="s">
        <v>409</v>
      </c>
    </row>
    <row r="5" spans="1:8" s="405" customFormat="1" ht="57" customHeight="1">
      <c r="A5" s="471" t="s">
        <v>408</v>
      </c>
      <c r="B5" s="470" t="s">
        <v>407</v>
      </c>
      <c r="C5" s="470"/>
      <c r="D5" s="469" t="s">
        <v>406</v>
      </c>
      <c r="E5" s="468" t="s">
        <v>405</v>
      </c>
      <c r="F5" s="468"/>
      <c r="G5" s="467" t="s">
        <v>404</v>
      </c>
      <c r="H5" s="466" t="s">
        <v>403</v>
      </c>
    </row>
    <row r="6" spans="1:8" s="405" customFormat="1" ht="66" customHeight="1">
      <c r="A6" s="465" t="s">
        <v>402</v>
      </c>
      <c r="B6" s="464"/>
      <c r="C6" s="463" t="s">
        <v>401</v>
      </c>
      <c r="D6" s="462" t="s">
        <v>400</v>
      </c>
      <c r="E6" s="461" t="s">
        <v>399</v>
      </c>
      <c r="F6" s="460" t="s">
        <v>398</v>
      </c>
      <c r="G6" s="459" t="s">
        <v>397</v>
      </c>
      <c r="H6" s="458" t="s">
        <v>396</v>
      </c>
    </row>
    <row r="7" spans="1:8" s="405" customFormat="1" ht="70.5" customHeight="1">
      <c r="A7" s="433"/>
      <c r="B7" s="457"/>
      <c r="C7" s="456"/>
      <c r="D7" s="455"/>
      <c r="E7" s="441" t="s">
        <v>395</v>
      </c>
      <c r="F7" s="436" t="s">
        <v>394</v>
      </c>
      <c r="G7" s="435"/>
      <c r="H7" s="438"/>
    </row>
    <row r="8" spans="1:8" s="405" customFormat="1" ht="48" customHeight="1">
      <c r="A8" s="433"/>
      <c r="B8" s="443"/>
      <c r="C8" s="454" t="s">
        <v>393</v>
      </c>
      <c r="D8" s="443" t="s">
        <v>392</v>
      </c>
      <c r="E8" s="429" t="s">
        <v>371</v>
      </c>
      <c r="F8" s="428"/>
      <c r="G8" s="435"/>
      <c r="H8" s="434"/>
    </row>
    <row r="9" spans="1:8" s="405" customFormat="1" ht="50.25" customHeight="1">
      <c r="A9" s="433"/>
      <c r="B9" s="453" t="s">
        <v>391</v>
      </c>
      <c r="C9" s="452"/>
      <c r="D9" s="451" t="s">
        <v>390</v>
      </c>
      <c r="E9" s="447" t="s">
        <v>389</v>
      </c>
      <c r="F9" s="446"/>
      <c r="G9" s="435"/>
      <c r="H9" s="445" t="s">
        <v>388</v>
      </c>
    </row>
    <row r="10" spans="1:8" s="405" customFormat="1" ht="87" customHeight="1">
      <c r="A10" s="433"/>
      <c r="B10" s="450"/>
      <c r="C10" s="449"/>
      <c r="D10" s="448"/>
      <c r="E10" s="447" t="s">
        <v>387</v>
      </c>
      <c r="F10" s="446"/>
      <c r="G10" s="435"/>
      <c r="H10" s="445" t="s">
        <v>386</v>
      </c>
    </row>
    <row r="11" spans="1:8" s="405" customFormat="1" ht="45" customHeight="1">
      <c r="A11" s="433"/>
      <c r="B11" s="444" t="s">
        <v>385</v>
      </c>
      <c r="C11" s="441" t="s">
        <v>384</v>
      </c>
      <c r="D11" s="443" t="s">
        <v>383</v>
      </c>
      <c r="E11" s="429" t="s">
        <v>374</v>
      </c>
      <c r="F11" s="428"/>
      <c r="G11" s="435"/>
      <c r="H11" s="442" t="s">
        <v>382</v>
      </c>
    </row>
    <row r="12" spans="1:8" s="405" customFormat="1" ht="45" customHeight="1">
      <c r="A12" s="433"/>
      <c r="B12" s="439"/>
      <c r="C12" s="441" t="s">
        <v>381</v>
      </c>
      <c r="D12" s="440" t="s">
        <v>380</v>
      </c>
      <c r="E12" s="429" t="s">
        <v>379</v>
      </c>
      <c r="F12" s="428"/>
      <c r="G12" s="435"/>
      <c r="H12" s="438"/>
    </row>
    <row r="13" spans="1:8" s="405" customFormat="1" ht="45" customHeight="1">
      <c r="A13" s="433"/>
      <c r="B13" s="439"/>
      <c r="C13" s="436" t="s">
        <v>378</v>
      </c>
      <c r="D13" s="430" t="s">
        <v>377</v>
      </c>
      <c r="E13" s="429" t="s">
        <v>374</v>
      </c>
      <c r="F13" s="428"/>
      <c r="G13" s="435"/>
      <c r="H13" s="438"/>
    </row>
    <row r="14" spans="1:8" s="405" customFormat="1" ht="45" customHeight="1">
      <c r="A14" s="433"/>
      <c r="B14" s="437"/>
      <c r="C14" s="436" t="s">
        <v>376</v>
      </c>
      <c r="D14" s="430" t="s">
        <v>375</v>
      </c>
      <c r="E14" s="429" t="s">
        <v>374</v>
      </c>
      <c r="F14" s="428"/>
      <c r="G14" s="435"/>
      <c r="H14" s="434"/>
    </row>
    <row r="15" spans="1:8" s="405" customFormat="1" ht="69" customHeight="1">
      <c r="A15" s="433"/>
      <c r="B15" s="432" t="s">
        <v>373</v>
      </c>
      <c r="C15" s="431"/>
      <c r="D15" s="430" t="s">
        <v>372</v>
      </c>
      <c r="E15" s="429" t="s">
        <v>371</v>
      </c>
      <c r="F15" s="428"/>
      <c r="G15" s="427"/>
      <c r="H15" s="426" t="s">
        <v>370</v>
      </c>
    </row>
    <row r="16" spans="1:8" s="405" customFormat="1" ht="96" customHeight="1">
      <c r="A16" s="425"/>
      <c r="B16" s="424" t="s">
        <v>369</v>
      </c>
      <c r="C16" s="423"/>
      <c r="D16" s="422" t="s">
        <v>368</v>
      </c>
      <c r="E16" s="421" t="s">
        <v>367</v>
      </c>
      <c r="F16" s="420"/>
      <c r="G16" s="419" t="s">
        <v>366</v>
      </c>
      <c r="H16" s="418" t="s">
        <v>365</v>
      </c>
    </row>
    <row r="17" spans="1:8" s="405" customFormat="1" ht="7.5" customHeight="1">
      <c r="A17" s="417"/>
      <c r="B17" s="416"/>
      <c r="C17" s="416"/>
      <c r="D17" s="415"/>
      <c r="E17" s="276"/>
      <c r="F17" s="276"/>
      <c r="G17" s="414"/>
      <c r="H17" s="413"/>
    </row>
    <row r="18" spans="1:8" s="405" customFormat="1" ht="14.25" customHeight="1">
      <c r="A18" s="405" t="s">
        <v>364</v>
      </c>
      <c r="H18" s="276"/>
    </row>
    <row r="19" spans="1:8" s="405" customFormat="1" ht="25.5" customHeight="1">
      <c r="A19" s="412" t="s">
        <v>363</v>
      </c>
      <c r="B19" s="411"/>
      <c r="C19" s="411"/>
      <c r="D19" s="411"/>
      <c r="E19" s="411"/>
      <c r="F19" s="411"/>
      <c r="G19" s="411"/>
      <c r="H19" s="411"/>
    </row>
    <row r="20" spans="1:8" s="405" customFormat="1" ht="14.25" customHeight="1" hidden="1">
      <c r="A20" s="410"/>
      <c r="B20" s="409"/>
      <c r="C20" s="409"/>
      <c r="D20" s="409"/>
      <c r="E20" s="409"/>
      <c r="F20" s="409"/>
      <c r="G20" s="409"/>
      <c r="H20" s="409"/>
    </row>
    <row r="21" spans="1:8" s="405" customFormat="1" ht="13.5" customHeight="1">
      <c r="A21" s="405" t="s">
        <v>362</v>
      </c>
      <c r="H21" s="276"/>
    </row>
    <row r="22" spans="1:8" s="405" customFormat="1" ht="13.5">
      <c r="A22" s="6" t="s">
        <v>361</v>
      </c>
      <c r="B22" s="407"/>
      <c r="C22" s="407"/>
      <c r="D22" s="407"/>
      <c r="E22" s="407"/>
      <c r="F22" s="407"/>
      <c r="G22" s="407"/>
      <c r="H22" s="407"/>
    </row>
    <row r="23" spans="1:8" s="405" customFormat="1" ht="13.5">
      <c r="A23" s="408"/>
      <c r="B23" s="407"/>
      <c r="C23" s="407"/>
      <c r="D23" s="407"/>
      <c r="E23" s="407"/>
      <c r="F23" s="407"/>
      <c r="G23" s="407"/>
      <c r="H23" s="407"/>
    </row>
    <row r="24" s="405" customFormat="1" ht="12">
      <c r="H24" s="406" t="s">
        <v>360</v>
      </c>
    </row>
    <row r="25" s="405" customFormat="1" ht="12"/>
    <row r="26" s="405" customFormat="1" ht="12"/>
  </sheetData>
  <sheetProtection/>
  <mergeCells count="25">
    <mergeCell ref="E12:F12"/>
    <mergeCell ref="A19:H19"/>
    <mergeCell ref="E15:F15"/>
    <mergeCell ref="E10:F10"/>
    <mergeCell ref="E8:F8"/>
    <mergeCell ref="B9:C10"/>
    <mergeCell ref="D9:D10"/>
    <mergeCell ref="E9:F9"/>
    <mergeCell ref="E11:F11"/>
    <mergeCell ref="B5:C5"/>
    <mergeCell ref="C6:C7"/>
    <mergeCell ref="B6:B7"/>
    <mergeCell ref="D6:D7"/>
    <mergeCell ref="E5:F5"/>
    <mergeCell ref="H6:H8"/>
    <mergeCell ref="A20:H20"/>
    <mergeCell ref="B15:C15"/>
    <mergeCell ref="A6:A16"/>
    <mergeCell ref="B16:C16"/>
    <mergeCell ref="H11:H14"/>
    <mergeCell ref="E13:F13"/>
    <mergeCell ref="B11:B14"/>
    <mergeCell ref="E16:F16"/>
    <mergeCell ref="E14:F14"/>
    <mergeCell ref="G6:G15"/>
  </mergeCells>
  <printOptions horizontalCentered="1"/>
  <pageMargins left="0.6299212598425197" right="0.6299212598425197" top="0.7874015748031497" bottom="0.7874015748031497" header="0.4724409448818898" footer="0.4724409448818898"/>
  <pageSetup horizontalDpi="600" verticalDpi="600" orientation="portrait" paperSize="9" scale="88" r:id="rId2"/>
  <drawing r:id="rId1"/>
</worksheet>
</file>

<file path=xl/worksheets/sheet50.xml><?xml version="1.0" encoding="utf-8"?>
<worksheet xmlns="http://schemas.openxmlformats.org/spreadsheetml/2006/main" xmlns:r="http://schemas.openxmlformats.org/officeDocument/2006/relationships">
  <sheetPr>
    <tabColor theme="4" tint="0.39998000860214233"/>
  </sheetPr>
  <dimension ref="A1:J13"/>
  <sheetViews>
    <sheetView view="pageBreakPreview" zoomScale="60" zoomScalePageLayoutView="0" workbookViewId="0" topLeftCell="A1">
      <selection activeCell="D28" sqref="D28"/>
    </sheetView>
  </sheetViews>
  <sheetFormatPr defaultColWidth="9.00390625" defaultRowHeight="13.5"/>
  <cols>
    <col min="1" max="1" width="16.875" style="97" customWidth="1"/>
    <col min="2" max="10" width="7.625" style="97" customWidth="1"/>
    <col min="11" max="16384" width="9.00390625" style="97" customWidth="1"/>
  </cols>
  <sheetData>
    <row r="1" ht="18.75" customHeight="1">
      <c r="A1" s="404" t="s">
        <v>1040</v>
      </c>
    </row>
    <row r="2" spans="3:10" ht="13.5">
      <c r="C2" s="406"/>
      <c r="J2" s="406" t="s">
        <v>907</v>
      </c>
    </row>
    <row r="3" spans="1:10" ht="13.5">
      <c r="A3" s="503" t="s">
        <v>1031</v>
      </c>
      <c r="B3" s="1474" t="s">
        <v>1030</v>
      </c>
      <c r="C3" s="1486" t="s">
        <v>1029</v>
      </c>
      <c r="D3" s="389" t="s">
        <v>1028</v>
      </c>
      <c r="E3" s="1192"/>
      <c r="F3" s="1192"/>
      <c r="G3" s="1192"/>
      <c r="H3" s="1192"/>
      <c r="I3" s="1192"/>
      <c r="J3" s="1203"/>
    </row>
    <row r="4" spans="1:10" ht="24" customHeight="1">
      <c r="A4" s="428"/>
      <c r="B4" s="1048"/>
      <c r="C4" s="1485"/>
      <c r="D4" s="441" t="s">
        <v>665</v>
      </c>
      <c r="E4" s="1047" t="s">
        <v>1027</v>
      </c>
      <c r="F4" s="441" t="s">
        <v>1026</v>
      </c>
      <c r="G4" s="436" t="s">
        <v>1025</v>
      </c>
      <c r="H4" s="441" t="s">
        <v>891</v>
      </c>
      <c r="I4" s="441" t="s">
        <v>1024</v>
      </c>
      <c r="J4" s="273" t="s">
        <v>591</v>
      </c>
    </row>
    <row r="5" spans="1:10" ht="16.5" customHeight="1">
      <c r="A5" s="1484" t="s">
        <v>427</v>
      </c>
      <c r="B5" s="1186">
        <f>SUM(B6:B11)</f>
        <v>500</v>
      </c>
      <c r="C5" s="1186">
        <f>SUM(C6:C11)</f>
        <v>15686</v>
      </c>
      <c r="D5" s="1186">
        <f>SUM(D6:D11)</f>
        <v>1473</v>
      </c>
      <c r="E5" s="1186">
        <f>SUM(E6:E11)</f>
        <v>18</v>
      </c>
      <c r="F5" s="1186">
        <f>SUM(F6:F11)</f>
        <v>24</v>
      </c>
      <c r="G5" s="1186">
        <f>SUM(G6:G11)</f>
        <v>16</v>
      </c>
      <c r="H5" s="1186">
        <f>SUM(H6:H11)</f>
        <v>341</v>
      </c>
      <c r="I5" s="1186">
        <f>SUM(I6:I11)</f>
        <v>492</v>
      </c>
      <c r="J5" s="1185">
        <f>SUM(J6:J11)</f>
        <v>582</v>
      </c>
    </row>
    <row r="6" spans="1:10" ht="16.5" customHeight="1">
      <c r="A6" s="1481" t="s">
        <v>1039</v>
      </c>
      <c r="B6" s="1181">
        <v>305</v>
      </c>
      <c r="C6" s="1298">
        <v>7921</v>
      </c>
      <c r="D6" s="1480">
        <f>SUM(E6:J6)</f>
        <v>689</v>
      </c>
      <c r="E6" s="1483">
        <v>5</v>
      </c>
      <c r="F6" s="1480">
        <v>0</v>
      </c>
      <c r="G6" s="1480">
        <v>3</v>
      </c>
      <c r="H6" s="1480">
        <v>35</v>
      </c>
      <c r="I6" s="1480">
        <v>431</v>
      </c>
      <c r="J6" s="1479">
        <v>215</v>
      </c>
    </row>
    <row r="7" spans="1:10" s="1482" customFormat="1" ht="16.5" customHeight="1">
      <c r="A7" s="1481" t="s">
        <v>1038</v>
      </c>
      <c r="B7" s="1480">
        <v>71</v>
      </c>
      <c r="C7" s="1479">
        <v>2659</v>
      </c>
      <c r="D7" s="1480">
        <f>SUM(E7:J7)</f>
        <v>263</v>
      </c>
      <c r="E7" s="1480">
        <v>1</v>
      </c>
      <c r="F7" s="1480">
        <v>0</v>
      </c>
      <c r="G7" s="1480">
        <v>1</v>
      </c>
      <c r="H7" s="1480">
        <v>135</v>
      </c>
      <c r="I7" s="1480">
        <v>15</v>
      </c>
      <c r="J7" s="1479">
        <v>111</v>
      </c>
    </row>
    <row r="8" spans="1:10" ht="16.5" customHeight="1">
      <c r="A8" s="1481" t="s">
        <v>1037</v>
      </c>
      <c r="B8" s="1480">
        <v>2</v>
      </c>
      <c r="C8" s="1479">
        <v>88</v>
      </c>
      <c r="D8" s="1480">
        <f>SUM(E8:J8)</f>
        <v>3</v>
      </c>
      <c r="E8" s="1480">
        <v>1</v>
      </c>
      <c r="F8" s="1480">
        <v>0</v>
      </c>
      <c r="G8" s="1480">
        <v>0</v>
      </c>
      <c r="H8" s="1480">
        <v>2</v>
      </c>
      <c r="I8" s="1480">
        <v>0</v>
      </c>
      <c r="J8" s="1479">
        <v>0</v>
      </c>
    </row>
    <row r="9" spans="1:10" ht="16.5" customHeight="1">
      <c r="A9" s="1481" t="s">
        <v>1036</v>
      </c>
      <c r="B9" s="1480">
        <v>17</v>
      </c>
      <c r="C9" s="1479">
        <v>458</v>
      </c>
      <c r="D9" s="1480">
        <f>SUM(E9:J9)</f>
        <v>23</v>
      </c>
      <c r="E9" s="1480">
        <v>0</v>
      </c>
      <c r="F9" s="1480">
        <v>0</v>
      </c>
      <c r="G9" s="1480">
        <v>0</v>
      </c>
      <c r="H9" s="1480">
        <v>17</v>
      </c>
      <c r="I9" s="1480">
        <v>6</v>
      </c>
      <c r="J9" s="1479">
        <v>0</v>
      </c>
    </row>
    <row r="10" spans="1:10" ht="16.5" customHeight="1">
      <c r="A10" s="1481" t="s">
        <v>1035</v>
      </c>
      <c r="B10" s="1480">
        <v>5</v>
      </c>
      <c r="C10" s="1479">
        <v>67</v>
      </c>
      <c r="D10" s="1480">
        <f>SUM(E10:J10)</f>
        <v>30</v>
      </c>
      <c r="E10" s="1480">
        <v>0</v>
      </c>
      <c r="F10" s="1480">
        <v>0</v>
      </c>
      <c r="G10" s="1480">
        <v>5</v>
      </c>
      <c r="H10" s="1480">
        <v>15</v>
      </c>
      <c r="I10" s="1480">
        <v>4</v>
      </c>
      <c r="J10" s="1479">
        <v>6</v>
      </c>
    </row>
    <row r="11" spans="1:10" ht="16.5" customHeight="1">
      <c r="A11" s="1478" t="s">
        <v>755</v>
      </c>
      <c r="B11" s="1477">
        <v>100</v>
      </c>
      <c r="C11" s="1476">
        <v>4493</v>
      </c>
      <c r="D11" s="1477">
        <f>SUM(E11:J11)</f>
        <v>465</v>
      </c>
      <c r="E11" s="1477">
        <v>11</v>
      </c>
      <c r="F11" s="1477">
        <v>24</v>
      </c>
      <c r="G11" s="1477">
        <v>7</v>
      </c>
      <c r="H11" s="1477">
        <v>137</v>
      </c>
      <c r="I11" s="1477">
        <v>36</v>
      </c>
      <c r="J11" s="1476">
        <v>250</v>
      </c>
    </row>
    <row r="12" spans="1:10" ht="15.75" customHeight="1">
      <c r="A12" s="98"/>
      <c r="B12" s="98"/>
      <c r="C12" s="406"/>
      <c r="J12" s="406" t="s">
        <v>1017</v>
      </c>
    </row>
    <row r="13" spans="1:3" ht="13.5">
      <c r="A13" s="98"/>
      <c r="B13" s="98"/>
      <c r="C13" s="406"/>
    </row>
  </sheetData>
  <sheetProtection/>
  <mergeCells count="4">
    <mergeCell ref="A3:A4"/>
    <mergeCell ref="B3:B4"/>
    <mergeCell ref="C3:C4"/>
    <mergeCell ref="D3:J3"/>
  </mergeCells>
  <printOptions/>
  <pageMargins left="0.7086614173228347" right="0.6692913385826772" top="7.874015748031496" bottom="0.7874015748031497" header="0.4724409448818898" footer="0.4724409448818898"/>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tabColor theme="8" tint="-0.24997000396251678"/>
  </sheetPr>
  <dimension ref="A1:V54"/>
  <sheetViews>
    <sheetView view="pageBreakPreview" zoomScaleSheetLayoutView="100" zoomScalePageLayoutView="0" workbookViewId="0" topLeftCell="A1">
      <pane xSplit="3" ySplit="4" topLeftCell="D5" activePane="bottomRight" state="frozen"/>
      <selection pane="topLeft" activeCell="D28" sqref="D28"/>
      <selection pane="topRight" activeCell="D28" sqref="D28"/>
      <selection pane="bottomLeft" activeCell="D28" sqref="D28"/>
      <selection pane="bottomRight" activeCell="D28" sqref="D28"/>
    </sheetView>
  </sheetViews>
  <sheetFormatPr defaultColWidth="9.00390625" defaultRowHeight="13.5"/>
  <cols>
    <col min="1" max="2" width="2.75390625" style="18" customWidth="1"/>
    <col min="3" max="3" width="8.875" style="18" customWidth="1"/>
    <col min="4" max="4" width="3.375" style="18" customWidth="1"/>
    <col min="5" max="7" width="6.125" style="18" customWidth="1"/>
    <col min="8" max="13" width="5.75390625" style="18" customWidth="1"/>
    <col min="14" max="14" width="6.125" style="18" customWidth="1"/>
    <col min="15" max="19" width="5.75390625" style="18" customWidth="1"/>
    <col min="20" max="16384" width="9.00390625" style="18" customWidth="1"/>
  </cols>
  <sheetData>
    <row r="1" spans="1:17" ht="18.75" customHeight="1">
      <c r="A1" s="1567" t="s">
        <v>1090</v>
      </c>
      <c r="B1" s="1097"/>
      <c r="C1" s="1097"/>
      <c r="D1" s="1097"/>
      <c r="Q1" s="1600"/>
    </row>
    <row r="2" spans="1:19" ht="13.5" customHeight="1">
      <c r="A2" s="95"/>
      <c r="B2" s="1097"/>
      <c r="C2" s="1097"/>
      <c r="D2" s="1097"/>
      <c r="S2" s="53" t="s">
        <v>967</v>
      </c>
    </row>
    <row r="3" spans="1:19" ht="21.75" customHeight="1">
      <c r="A3" s="1561" t="s">
        <v>1069</v>
      </c>
      <c r="B3" s="1561"/>
      <c r="C3" s="1561"/>
      <c r="D3" s="1560"/>
      <c r="E3" s="1559" t="s">
        <v>1089</v>
      </c>
      <c r="F3" s="341"/>
      <c r="G3" s="341"/>
      <c r="H3" s="1559" t="s">
        <v>1088</v>
      </c>
      <c r="I3" s="341"/>
      <c r="J3" s="341"/>
      <c r="K3" s="1559" t="s">
        <v>1087</v>
      </c>
      <c r="L3" s="341"/>
      <c r="M3" s="341"/>
      <c r="N3" s="1559" t="s">
        <v>1086</v>
      </c>
      <c r="O3" s="341"/>
      <c r="P3" s="341"/>
      <c r="Q3" s="1559" t="s">
        <v>1085</v>
      </c>
      <c r="R3" s="341"/>
      <c r="S3" s="342"/>
    </row>
    <row r="4" spans="1:19" ht="21.75" customHeight="1">
      <c r="A4" s="1599"/>
      <c r="B4" s="1599"/>
      <c r="C4" s="1599"/>
      <c r="D4" s="449"/>
      <c r="E4" s="1598"/>
      <c r="F4" s="22" t="s">
        <v>1068</v>
      </c>
      <c r="G4" s="22" t="s">
        <v>1067</v>
      </c>
      <c r="H4" s="1598"/>
      <c r="I4" s="22" t="s">
        <v>1068</v>
      </c>
      <c r="J4" s="22" t="s">
        <v>1067</v>
      </c>
      <c r="K4" s="1598"/>
      <c r="L4" s="22" t="s">
        <v>1068</v>
      </c>
      <c r="M4" s="22" t="s">
        <v>1067</v>
      </c>
      <c r="N4" s="1598"/>
      <c r="O4" s="22" t="s">
        <v>1068</v>
      </c>
      <c r="P4" s="22" t="s">
        <v>1067</v>
      </c>
      <c r="Q4" s="1598"/>
      <c r="R4" s="22" t="s">
        <v>1068</v>
      </c>
      <c r="S4" s="23" t="s">
        <v>1067</v>
      </c>
    </row>
    <row r="5" spans="1:19" ht="21.75" customHeight="1">
      <c r="A5" s="1597" t="s">
        <v>1070</v>
      </c>
      <c r="B5" s="1596" t="s">
        <v>1065</v>
      </c>
      <c r="C5" s="1595"/>
      <c r="D5" s="1594"/>
      <c r="E5" s="1593">
        <f>F5+G5</f>
        <v>344911</v>
      </c>
      <c r="F5" s="1593">
        <f>SUM(I5,L5,O5,R5)</f>
        <v>152785</v>
      </c>
      <c r="G5" s="1593">
        <f>SUM(J5,M5,P5,S5)</f>
        <v>192126</v>
      </c>
      <c r="H5" s="1592">
        <f>I5+J5</f>
        <v>61751</v>
      </c>
      <c r="I5" s="1592">
        <v>30753</v>
      </c>
      <c r="J5" s="1592">
        <v>30998</v>
      </c>
      <c r="K5" s="1592">
        <f>L5+M5</f>
        <v>60650</v>
      </c>
      <c r="L5" s="1592">
        <v>27571</v>
      </c>
      <c r="M5" s="1592">
        <v>33079</v>
      </c>
      <c r="N5" s="1592">
        <f>O5+P5</f>
        <v>145165</v>
      </c>
      <c r="O5" s="1592">
        <v>60853</v>
      </c>
      <c r="P5" s="1592">
        <v>84312</v>
      </c>
      <c r="Q5" s="1592">
        <f>R5+S5</f>
        <v>77345</v>
      </c>
      <c r="R5" s="1592">
        <v>33608</v>
      </c>
      <c r="S5" s="1591">
        <v>43737</v>
      </c>
    </row>
    <row r="6" spans="1:19" ht="21.75" customHeight="1">
      <c r="A6" s="1547"/>
      <c r="B6" s="1523" t="s">
        <v>1062</v>
      </c>
      <c r="C6" s="1522"/>
      <c r="D6" s="1521"/>
      <c r="E6" s="1502">
        <f>F6+G6</f>
        <v>57363</v>
      </c>
      <c r="F6" s="1502">
        <f>SUM(I6,L6,O6,R6)</f>
        <v>22055</v>
      </c>
      <c r="G6" s="1502">
        <f>SUM(J6,M6,P6,S6)</f>
        <v>35308</v>
      </c>
      <c r="H6" s="1501">
        <f>I6+J6</f>
        <v>6044</v>
      </c>
      <c r="I6" s="1501">
        <v>2694</v>
      </c>
      <c r="J6" s="1501">
        <v>3350</v>
      </c>
      <c r="K6" s="1501">
        <f>L6+M6</f>
        <v>7531</v>
      </c>
      <c r="L6" s="1501">
        <v>2679</v>
      </c>
      <c r="M6" s="1501">
        <v>4852</v>
      </c>
      <c r="N6" s="1501">
        <f>O6+P6</f>
        <v>28996</v>
      </c>
      <c r="O6" s="1501">
        <v>10701</v>
      </c>
      <c r="P6" s="1501">
        <v>18295</v>
      </c>
      <c r="Q6" s="1501">
        <f>R6+S6</f>
        <v>14792</v>
      </c>
      <c r="R6" s="1501">
        <v>5981</v>
      </c>
      <c r="S6" s="1500">
        <v>8811</v>
      </c>
    </row>
    <row r="7" spans="1:19" ht="21.75" customHeight="1">
      <c r="A7" s="1543"/>
      <c r="B7" s="1590" t="s">
        <v>1061</v>
      </c>
      <c r="C7" s="1569"/>
      <c r="D7" s="1568"/>
      <c r="E7" s="1542">
        <f>ROUND(E6/E5,4)</f>
        <v>0.1663</v>
      </c>
      <c r="F7" s="1542">
        <f>ROUND(F6/F5,4)</f>
        <v>0.1444</v>
      </c>
      <c r="G7" s="1542">
        <f>ROUND(G6/G5,4)</f>
        <v>0.1838</v>
      </c>
      <c r="H7" s="1541">
        <f>ROUND(H6/H5,4)</f>
        <v>0.0979</v>
      </c>
      <c r="I7" s="1541">
        <f>ROUND(I6/I5,4)</f>
        <v>0.0876</v>
      </c>
      <c r="J7" s="1541">
        <f>ROUND(J6/J5,4)</f>
        <v>0.1081</v>
      </c>
      <c r="K7" s="1541">
        <f>ROUND(K6/K5,4)</f>
        <v>0.1242</v>
      </c>
      <c r="L7" s="1541">
        <f>ROUND(L6/L5,4)</f>
        <v>0.0972</v>
      </c>
      <c r="M7" s="1541">
        <f>ROUND(M6/M5,4)</f>
        <v>0.1467</v>
      </c>
      <c r="N7" s="1541">
        <f>ROUND(N6/N5,4)</f>
        <v>0.1997</v>
      </c>
      <c r="O7" s="1541">
        <f>ROUND(O6/O5,4)</f>
        <v>0.1758</v>
      </c>
      <c r="P7" s="1541">
        <f>ROUND(P6/P5,4)</f>
        <v>0.217</v>
      </c>
      <c r="Q7" s="1589">
        <f>ROUND(Q6/Q5,4)</f>
        <v>0.1912</v>
      </c>
      <c r="R7" s="1589">
        <f>ROUND(R6/R5,4)</f>
        <v>0.178</v>
      </c>
      <c r="S7" s="1588">
        <v>0.201</v>
      </c>
    </row>
    <row r="8" spans="1:19" ht="21.75" customHeight="1">
      <c r="A8" s="1537" t="s">
        <v>1084</v>
      </c>
      <c r="B8" s="1587" t="s">
        <v>1083</v>
      </c>
      <c r="C8" s="1573"/>
      <c r="D8" s="1572"/>
      <c r="E8" s="1586">
        <f>F8+G8</f>
        <v>15946</v>
      </c>
      <c r="F8" s="1586">
        <f>I8+L8+O8+R8</f>
        <v>10993</v>
      </c>
      <c r="G8" s="1586">
        <f>J8+M8+P8+S8</f>
        <v>4953</v>
      </c>
      <c r="H8" s="1581">
        <f>I8+J8</f>
        <v>1632</v>
      </c>
      <c r="I8" s="1581">
        <v>1297</v>
      </c>
      <c r="J8" s="1581">
        <v>335</v>
      </c>
      <c r="K8" s="1581">
        <f>L8+M8</f>
        <v>2075</v>
      </c>
      <c r="L8" s="1581">
        <v>1483</v>
      </c>
      <c r="M8" s="1581">
        <v>592</v>
      </c>
      <c r="N8" s="1581">
        <f>O8+P8</f>
        <v>7786</v>
      </c>
      <c r="O8" s="1581">
        <v>5281</v>
      </c>
      <c r="P8" s="1581">
        <v>2505</v>
      </c>
      <c r="Q8" s="1581">
        <f>R8+S8</f>
        <v>4453</v>
      </c>
      <c r="R8" s="1581">
        <v>2932</v>
      </c>
      <c r="S8" s="1585">
        <v>1521</v>
      </c>
    </row>
    <row r="9" spans="1:19" ht="21.75" customHeight="1">
      <c r="A9" s="1506"/>
      <c r="B9" s="1505" t="s">
        <v>1082</v>
      </c>
      <c r="C9" s="1504"/>
      <c r="D9" s="1503"/>
      <c r="E9" s="1502">
        <f>F9+G9</f>
        <v>13651</v>
      </c>
      <c r="F9" s="1502">
        <f>I9+L9+O9+R9</f>
        <v>7114</v>
      </c>
      <c r="G9" s="1502">
        <f>J9+M9+P9+S9</f>
        <v>6537</v>
      </c>
      <c r="H9" s="1501">
        <f>I9+J9</f>
        <v>1454</v>
      </c>
      <c r="I9" s="1501">
        <v>959</v>
      </c>
      <c r="J9" s="1501">
        <v>495</v>
      </c>
      <c r="K9" s="1501">
        <f>L9+M9</f>
        <v>1849</v>
      </c>
      <c r="L9" s="1501">
        <v>1024</v>
      </c>
      <c r="M9" s="1501">
        <v>825</v>
      </c>
      <c r="N9" s="1501">
        <f>O9+P9</f>
        <v>6670</v>
      </c>
      <c r="O9" s="1501">
        <v>3312</v>
      </c>
      <c r="P9" s="1501">
        <v>3358</v>
      </c>
      <c r="Q9" s="1501">
        <f>R9+S9</f>
        <v>3678</v>
      </c>
      <c r="R9" s="1501">
        <v>1819</v>
      </c>
      <c r="S9" s="1500">
        <v>1859</v>
      </c>
    </row>
    <row r="10" spans="1:19" ht="21.75" customHeight="1">
      <c r="A10" s="1506"/>
      <c r="B10" s="1505" t="s">
        <v>1059</v>
      </c>
      <c r="C10" s="1504"/>
      <c r="D10" s="1503"/>
      <c r="E10" s="1502">
        <f>F10+G10</f>
        <v>24407</v>
      </c>
      <c r="F10" s="1502">
        <f>I10+L10+O10+R10</f>
        <v>10687</v>
      </c>
      <c r="G10" s="1502">
        <f>J10+M10+P10+S10</f>
        <v>13720</v>
      </c>
      <c r="H10" s="1501">
        <f>I10+J10</f>
        <v>1127</v>
      </c>
      <c r="I10" s="1501">
        <v>713</v>
      </c>
      <c r="J10" s="1501">
        <v>414</v>
      </c>
      <c r="K10" s="1500">
        <f>L10+M10</f>
        <v>2570</v>
      </c>
      <c r="L10" s="1501">
        <v>1185</v>
      </c>
      <c r="M10" s="1501">
        <v>1385</v>
      </c>
      <c r="N10" s="1501">
        <f>O10+P10</f>
        <v>13021</v>
      </c>
      <c r="O10" s="1501">
        <v>5557</v>
      </c>
      <c r="P10" s="1501">
        <v>7464</v>
      </c>
      <c r="Q10" s="1501">
        <f>R10+S10</f>
        <v>7689</v>
      </c>
      <c r="R10" s="1501">
        <v>3232</v>
      </c>
      <c r="S10" s="1500">
        <v>4457</v>
      </c>
    </row>
    <row r="11" spans="1:19" ht="21.75" customHeight="1">
      <c r="A11" s="1506"/>
      <c r="B11" s="1505" t="s">
        <v>1057</v>
      </c>
      <c r="C11" s="1504"/>
      <c r="D11" s="1503"/>
      <c r="E11" s="1502">
        <f>F11+G11</f>
        <v>10181</v>
      </c>
      <c r="F11" s="1502">
        <f>I11+L11+O11+R11</f>
        <v>5254</v>
      </c>
      <c r="G11" s="1584">
        <f>J11+M11+P11+S11</f>
        <v>4927</v>
      </c>
      <c r="H11" s="1501">
        <f>I11+J11</f>
        <v>827</v>
      </c>
      <c r="I11" s="1583">
        <v>556</v>
      </c>
      <c r="J11" s="1501">
        <v>271</v>
      </c>
      <c r="K11" s="1500">
        <f>L11+M11</f>
        <v>1543</v>
      </c>
      <c r="L11" s="1501">
        <v>816</v>
      </c>
      <c r="M11" s="1501">
        <v>727</v>
      </c>
      <c r="N11" s="1501">
        <f>O11+P11</f>
        <v>5450</v>
      </c>
      <c r="O11" s="1501">
        <v>2706</v>
      </c>
      <c r="P11" s="1501">
        <v>2744</v>
      </c>
      <c r="Q11" s="1501">
        <f>R11+S11</f>
        <v>2361</v>
      </c>
      <c r="R11" s="1501">
        <v>1176</v>
      </c>
      <c r="S11" s="1500">
        <v>1185</v>
      </c>
    </row>
    <row r="12" spans="1:19" ht="21.75" customHeight="1">
      <c r="A12" s="1506"/>
      <c r="B12" s="1505" t="s">
        <v>1056</v>
      </c>
      <c r="C12" s="1504"/>
      <c r="D12" s="1503"/>
      <c r="E12" s="1502">
        <f>F12+G12</f>
        <v>11437</v>
      </c>
      <c r="F12" s="1502">
        <f>I12+L12+O12+R12</f>
        <v>6250</v>
      </c>
      <c r="G12" s="1502">
        <f>J12+M12+P12+S12</f>
        <v>5187</v>
      </c>
      <c r="H12" s="1501">
        <f>I12+J12</f>
        <v>1263</v>
      </c>
      <c r="I12" s="1583">
        <v>934</v>
      </c>
      <c r="J12" s="1501">
        <v>329</v>
      </c>
      <c r="K12" s="1501">
        <f>L12+M12</f>
        <v>1727</v>
      </c>
      <c r="L12" s="1501">
        <v>1037</v>
      </c>
      <c r="M12" s="1501">
        <v>690</v>
      </c>
      <c r="N12" s="1501">
        <f>O12+P12</f>
        <v>5790</v>
      </c>
      <c r="O12" s="1501">
        <v>2962</v>
      </c>
      <c r="P12" s="1501">
        <v>2828</v>
      </c>
      <c r="Q12" s="1501">
        <f>R12+S12</f>
        <v>2657</v>
      </c>
      <c r="R12" s="1501">
        <v>1317</v>
      </c>
      <c r="S12" s="1500">
        <v>1340</v>
      </c>
    </row>
    <row r="13" spans="1:19" ht="21.75" customHeight="1">
      <c r="A13" s="1506"/>
      <c r="B13" s="1523" t="s">
        <v>1081</v>
      </c>
      <c r="C13" s="1522"/>
      <c r="D13" s="1521"/>
      <c r="E13" s="1502">
        <f>F13+G13</f>
        <v>2669</v>
      </c>
      <c r="F13" s="1502">
        <f>I13+L13+O13+R13</f>
        <v>2067</v>
      </c>
      <c r="G13" s="1502">
        <f>J13+M13+P13+S13</f>
        <v>602</v>
      </c>
      <c r="H13" s="1501">
        <f>I13+J13</f>
        <v>335</v>
      </c>
      <c r="I13" s="1583">
        <v>288</v>
      </c>
      <c r="J13" s="1501">
        <v>47</v>
      </c>
      <c r="K13" s="1501">
        <f>L13+M13</f>
        <v>345</v>
      </c>
      <c r="L13" s="1501">
        <v>282</v>
      </c>
      <c r="M13" s="1501">
        <v>63</v>
      </c>
      <c r="N13" s="1501">
        <f>O13+P13</f>
        <v>1207</v>
      </c>
      <c r="O13" s="1501">
        <v>904</v>
      </c>
      <c r="P13" s="1501">
        <v>303</v>
      </c>
      <c r="Q13" s="1500">
        <f>R13+S13</f>
        <v>782</v>
      </c>
      <c r="R13" s="1501">
        <v>593</v>
      </c>
      <c r="S13" s="1500">
        <v>189</v>
      </c>
    </row>
    <row r="14" spans="1:19" ht="21.75" customHeight="1">
      <c r="A14" s="1506"/>
      <c r="B14" s="1505" t="s">
        <v>1080</v>
      </c>
      <c r="C14" s="1504"/>
      <c r="D14" s="1503"/>
      <c r="E14" s="1502">
        <f>F14+G14</f>
        <v>33484</v>
      </c>
      <c r="F14" s="1502">
        <f>I14+L14+O14+R14</f>
        <v>11585</v>
      </c>
      <c r="G14" s="1502">
        <f>J14+M14+P14+S14</f>
        <v>21899</v>
      </c>
      <c r="H14" s="1501">
        <f>I14+J14</f>
        <v>2872</v>
      </c>
      <c r="I14" s="1583">
        <v>1534</v>
      </c>
      <c r="J14" s="1501">
        <v>1338</v>
      </c>
      <c r="K14" s="1501">
        <f>L14+M14</f>
        <v>4581</v>
      </c>
      <c r="L14" s="1501">
        <v>1492</v>
      </c>
      <c r="M14" s="1501">
        <v>3089</v>
      </c>
      <c r="N14" s="1501">
        <f>O14+P14</f>
        <v>17827</v>
      </c>
      <c r="O14" s="1501">
        <v>5654</v>
      </c>
      <c r="P14" s="1501">
        <v>12173</v>
      </c>
      <c r="Q14" s="1501">
        <f>R14+S14</f>
        <v>8204</v>
      </c>
      <c r="R14" s="1501">
        <v>2905</v>
      </c>
      <c r="S14" s="1500">
        <v>5299</v>
      </c>
    </row>
    <row r="15" spans="1:19" ht="21.75" customHeight="1">
      <c r="A15" s="1506"/>
      <c r="B15" s="1505" t="s">
        <v>1050</v>
      </c>
      <c r="C15" s="1504"/>
      <c r="D15" s="1503"/>
      <c r="E15" s="1502">
        <f>F15+G15</f>
        <v>11995</v>
      </c>
      <c r="F15" s="1502">
        <f>I15+L15+O15+R15</f>
        <v>6482</v>
      </c>
      <c r="G15" s="1502">
        <f>J15+M15+P15+S15</f>
        <v>5513</v>
      </c>
      <c r="H15" s="1501">
        <f>I15+J15</f>
        <v>646</v>
      </c>
      <c r="I15" s="1583">
        <v>438</v>
      </c>
      <c r="J15" s="1501">
        <v>208</v>
      </c>
      <c r="K15" s="1501">
        <f>L15+M15</f>
        <v>1374</v>
      </c>
      <c r="L15" s="1501">
        <v>740</v>
      </c>
      <c r="M15" s="1501">
        <v>634</v>
      </c>
      <c r="N15" s="1501">
        <f>O15+P15</f>
        <v>6504</v>
      </c>
      <c r="O15" s="1501">
        <v>3391</v>
      </c>
      <c r="P15" s="1501">
        <v>3113</v>
      </c>
      <c r="Q15" s="1501">
        <f>R15+S15</f>
        <v>3471</v>
      </c>
      <c r="R15" s="1501">
        <v>1913</v>
      </c>
      <c r="S15" s="1500">
        <v>1558</v>
      </c>
    </row>
    <row r="16" spans="1:19" ht="21.75" customHeight="1">
      <c r="A16" s="1506"/>
      <c r="B16" s="1505" t="s">
        <v>1049</v>
      </c>
      <c r="C16" s="1504"/>
      <c r="D16" s="1503"/>
      <c r="E16" s="1502">
        <f>F16+G16</f>
        <v>27552</v>
      </c>
      <c r="F16" s="1502">
        <f>I16+L16+O16+R16</f>
        <v>10960</v>
      </c>
      <c r="G16" s="1502">
        <f>J16+M16+P16+S16</f>
        <v>16592</v>
      </c>
      <c r="H16" s="1501">
        <f>I16+J16</f>
        <v>1440</v>
      </c>
      <c r="I16" s="1583">
        <v>811</v>
      </c>
      <c r="J16" s="1501">
        <v>629</v>
      </c>
      <c r="K16" s="1501">
        <f>L16+M16</f>
        <v>3134</v>
      </c>
      <c r="L16" s="1501">
        <v>1211</v>
      </c>
      <c r="M16" s="1500">
        <v>1923</v>
      </c>
      <c r="N16" s="1501">
        <f>O16+P16</f>
        <v>14966</v>
      </c>
      <c r="O16" s="1501">
        <v>5655</v>
      </c>
      <c r="P16" s="1501">
        <v>9311</v>
      </c>
      <c r="Q16" s="1501">
        <f>R16+S16</f>
        <v>8012</v>
      </c>
      <c r="R16" s="1501">
        <v>3283</v>
      </c>
      <c r="S16" s="1500">
        <v>4729</v>
      </c>
    </row>
    <row r="17" spans="1:19" ht="21.75" customHeight="1">
      <c r="A17" s="1506"/>
      <c r="B17" s="1505" t="s">
        <v>1047</v>
      </c>
      <c r="C17" s="1504"/>
      <c r="D17" s="1503"/>
      <c r="E17" s="1502">
        <f>F17+G17</f>
        <v>6999</v>
      </c>
      <c r="F17" s="1502">
        <f>I17+L17+O17+R17</f>
        <v>3852</v>
      </c>
      <c r="G17" s="1502">
        <f>J17+M17+P17+S17</f>
        <v>3147</v>
      </c>
      <c r="H17" s="1501">
        <f>I17+J17</f>
        <v>634</v>
      </c>
      <c r="I17" s="1583">
        <v>465</v>
      </c>
      <c r="J17" s="1501">
        <v>169</v>
      </c>
      <c r="K17" s="1501">
        <f>L17+M17</f>
        <v>947</v>
      </c>
      <c r="L17" s="1501">
        <v>528</v>
      </c>
      <c r="M17" s="1501">
        <v>419</v>
      </c>
      <c r="N17" s="1501">
        <f>O17+P17</f>
        <v>3435</v>
      </c>
      <c r="O17" s="1501">
        <v>1809</v>
      </c>
      <c r="P17" s="1501">
        <v>1626</v>
      </c>
      <c r="Q17" s="1501">
        <f>R17+S17</f>
        <v>1983</v>
      </c>
      <c r="R17" s="1501">
        <v>1050</v>
      </c>
      <c r="S17" s="1500">
        <v>933</v>
      </c>
    </row>
    <row r="18" spans="1:19" ht="21.75" customHeight="1">
      <c r="A18" s="1506"/>
      <c r="B18" s="1505" t="s">
        <v>1046</v>
      </c>
      <c r="C18" s="1504"/>
      <c r="D18" s="1503"/>
      <c r="E18" s="1502">
        <f>F18+G18</f>
        <v>8513</v>
      </c>
      <c r="F18" s="1502">
        <f>I18+L18+O18+R18</f>
        <v>5219</v>
      </c>
      <c r="G18" s="1502">
        <f>J18+M18+P18+S18</f>
        <v>3294</v>
      </c>
      <c r="H18" s="1501">
        <f>I18+J18</f>
        <v>1195</v>
      </c>
      <c r="I18" s="1501">
        <v>964</v>
      </c>
      <c r="J18" s="1501">
        <v>231</v>
      </c>
      <c r="K18" s="1501">
        <f>L18+M18</f>
        <v>1422</v>
      </c>
      <c r="L18" s="1501">
        <v>862</v>
      </c>
      <c r="M18" s="1501">
        <v>560</v>
      </c>
      <c r="N18" s="1501">
        <f>O18+P18</f>
        <v>4108</v>
      </c>
      <c r="O18" s="1501">
        <v>2361</v>
      </c>
      <c r="P18" s="1501">
        <v>1747</v>
      </c>
      <c r="Q18" s="1501">
        <f>R18+S18</f>
        <v>1788</v>
      </c>
      <c r="R18" s="1501">
        <v>1032</v>
      </c>
      <c r="S18" s="1500">
        <v>756</v>
      </c>
    </row>
    <row r="19" spans="1:19" ht="21.75" customHeight="1">
      <c r="A19" s="1498"/>
      <c r="B19" s="1497" t="s">
        <v>1045</v>
      </c>
      <c r="C19" s="1496"/>
      <c r="D19" s="1495"/>
      <c r="E19" s="1494">
        <f>F19+G19</f>
        <v>9453</v>
      </c>
      <c r="F19" s="1494">
        <f>I19+L19+O19+R19</f>
        <v>6315</v>
      </c>
      <c r="G19" s="1494">
        <f>J19+M19+P19+S19</f>
        <v>3138</v>
      </c>
      <c r="H19" s="1493">
        <f>I19+J19</f>
        <v>1109</v>
      </c>
      <c r="I19" s="1493">
        <v>850</v>
      </c>
      <c r="J19" s="1493">
        <v>259</v>
      </c>
      <c r="K19" s="1501">
        <f>L19+M19</f>
        <v>1594</v>
      </c>
      <c r="L19" s="1493">
        <v>1040</v>
      </c>
      <c r="M19" s="1493">
        <v>554</v>
      </c>
      <c r="N19" s="1493">
        <f>O19+P19</f>
        <v>4812</v>
      </c>
      <c r="O19" s="1493">
        <v>3099</v>
      </c>
      <c r="P19" s="1493">
        <v>1713</v>
      </c>
      <c r="Q19" s="1493">
        <f>R19+S19</f>
        <v>1938</v>
      </c>
      <c r="R19" s="1501">
        <v>1326</v>
      </c>
      <c r="S19" s="1500">
        <v>612</v>
      </c>
    </row>
    <row r="20" spans="1:19" ht="21.75" customHeight="1">
      <c r="A20" s="1582" t="s">
        <v>1064</v>
      </c>
      <c r="B20" s="1574" t="s">
        <v>1079</v>
      </c>
      <c r="C20" s="1573" t="s">
        <v>1065</v>
      </c>
      <c r="D20" s="1572"/>
      <c r="E20" s="1502">
        <f>F20+G20</f>
        <v>2212</v>
      </c>
      <c r="F20" s="1502">
        <f>I20+L20+O20+R20</f>
        <v>1767</v>
      </c>
      <c r="G20" s="1502">
        <f>J20+M20+P20+S20</f>
        <v>445</v>
      </c>
      <c r="H20" s="1501">
        <f>I20+J20</f>
        <v>678</v>
      </c>
      <c r="I20" s="1501">
        <v>574</v>
      </c>
      <c r="J20" s="1501">
        <v>104</v>
      </c>
      <c r="K20" s="1581">
        <f>L20+M20</f>
        <v>753</v>
      </c>
      <c r="L20" s="1501">
        <v>588</v>
      </c>
      <c r="M20" s="1501">
        <v>165</v>
      </c>
      <c r="N20" s="1501">
        <f>O20+P20</f>
        <v>781</v>
      </c>
      <c r="O20" s="1501">
        <v>605</v>
      </c>
      <c r="P20" s="1501">
        <v>176</v>
      </c>
      <c r="Q20" s="1580"/>
      <c r="R20" s="1580"/>
      <c r="S20" s="1579"/>
    </row>
    <row r="21" spans="1:19" ht="21.75" customHeight="1">
      <c r="A21" s="1547"/>
      <c r="B21" s="1571"/>
      <c r="C21" s="1522" t="s">
        <v>1077</v>
      </c>
      <c r="D21" s="1521"/>
      <c r="E21" s="1502">
        <f>F21+G21</f>
        <v>156</v>
      </c>
      <c r="F21" s="1502">
        <f>I21+L21+O21+R21</f>
        <v>107</v>
      </c>
      <c r="G21" s="1502">
        <f>J21+M21+P21+S21</f>
        <v>49</v>
      </c>
      <c r="H21" s="1501">
        <f>I21+J21</f>
        <v>31</v>
      </c>
      <c r="I21" s="1501">
        <v>25</v>
      </c>
      <c r="J21" s="1501">
        <v>6</v>
      </c>
      <c r="K21" s="1501">
        <f>L21+M21</f>
        <v>57</v>
      </c>
      <c r="L21" s="1501">
        <v>34</v>
      </c>
      <c r="M21" s="1501">
        <v>23</v>
      </c>
      <c r="N21" s="1501">
        <f>O21+P21</f>
        <v>68</v>
      </c>
      <c r="O21" s="1501">
        <v>48</v>
      </c>
      <c r="P21" s="1501">
        <v>20</v>
      </c>
      <c r="Q21" s="1578"/>
      <c r="R21" s="1578"/>
      <c r="S21" s="1577"/>
    </row>
    <row r="22" spans="1:19" ht="21.75" customHeight="1">
      <c r="A22" s="1547"/>
      <c r="B22" s="1570"/>
      <c r="C22" s="1569" t="s">
        <v>1076</v>
      </c>
      <c r="D22" s="1568"/>
      <c r="E22" s="1542">
        <f>ROUND(E21/E20,4)</f>
        <v>0.0705</v>
      </c>
      <c r="F22" s="1542">
        <f>ROUND(F21/F20,4)</f>
        <v>0.0606</v>
      </c>
      <c r="G22" s="1542">
        <f>ROUND(G21/G20,4)</f>
        <v>0.1101</v>
      </c>
      <c r="H22" s="1541">
        <f>ROUND(H21/H20,4)</f>
        <v>0.0457</v>
      </c>
      <c r="I22" s="1541">
        <f>ROUND(I21/I20,4)</f>
        <v>0.0436</v>
      </c>
      <c r="J22" s="1541">
        <f>ROUND(J21/J20,4)</f>
        <v>0.0577</v>
      </c>
      <c r="K22" s="1541">
        <f>ROUND(K21/K20,4)</f>
        <v>0.0757</v>
      </c>
      <c r="L22" s="1541">
        <f>ROUND(L21/L20,4)</f>
        <v>0.0578</v>
      </c>
      <c r="M22" s="1541">
        <f>ROUND(M21/M20,4)</f>
        <v>0.1394</v>
      </c>
      <c r="N22" s="1541">
        <f>ROUND(N21/N20,4)</f>
        <v>0.0871</v>
      </c>
      <c r="O22" s="1541">
        <f>ROUND(O21/O20,4)</f>
        <v>0.0793</v>
      </c>
      <c r="P22" s="1541">
        <f>ROUND(P21/P20,4)</f>
        <v>0.1136</v>
      </c>
      <c r="Q22" s="1576"/>
      <c r="R22" s="1576"/>
      <c r="S22" s="1575"/>
    </row>
    <row r="23" spans="1:22" ht="21.75" customHeight="1">
      <c r="A23" s="1547"/>
      <c r="B23" s="1574" t="s">
        <v>1078</v>
      </c>
      <c r="C23" s="1573" t="s">
        <v>1065</v>
      </c>
      <c r="D23" s="1572"/>
      <c r="E23" s="1502">
        <f>F23+G23</f>
        <v>5264</v>
      </c>
      <c r="F23" s="1502">
        <f>I23+L23+O23+R23</f>
        <v>3299</v>
      </c>
      <c r="G23" s="1502">
        <f>J23+M23+P23+S23</f>
        <v>1965</v>
      </c>
      <c r="H23" s="1501">
        <f>I23+J23</f>
        <v>415</v>
      </c>
      <c r="I23" s="1501">
        <v>274</v>
      </c>
      <c r="J23" s="1501">
        <v>141</v>
      </c>
      <c r="K23" s="1501">
        <f>L23+M23</f>
        <v>469</v>
      </c>
      <c r="L23" s="1501">
        <v>241</v>
      </c>
      <c r="M23" s="1501">
        <v>228</v>
      </c>
      <c r="N23" s="1501">
        <f>O23+P23</f>
        <v>2667</v>
      </c>
      <c r="O23" s="1501">
        <v>1666</v>
      </c>
      <c r="P23" s="1501">
        <v>1001</v>
      </c>
      <c r="Q23" s="1501">
        <f>R23+S23</f>
        <v>1713</v>
      </c>
      <c r="R23" s="1501">
        <v>1118</v>
      </c>
      <c r="S23" s="1500">
        <v>595</v>
      </c>
      <c r="V23" s="1501">
        <f>W23+X23</f>
        <v>0</v>
      </c>
    </row>
    <row r="24" spans="1:22" ht="21.75" customHeight="1">
      <c r="A24" s="1547"/>
      <c r="B24" s="1571"/>
      <c r="C24" s="1522" t="s">
        <v>1077</v>
      </c>
      <c r="D24" s="1521"/>
      <c r="E24" s="1502">
        <f>F24+G24</f>
        <v>457</v>
      </c>
      <c r="F24" s="1502">
        <f>I24+L24+O24+R24</f>
        <v>265</v>
      </c>
      <c r="G24" s="1502">
        <f>J24+M24+P24+S24</f>
        <v>192</v>
      </c>
      <c r="H24" s="1501">
        <f>I24+J24</f>
        <v>28</v>
      </c>
      <c r="I24" s="1501">
        <v>17</v>
      </c>
      <c r="J24" s="1501">
        <v>11</v>
      </c>
      <c r="K24" s="1501">
        <f>L24+M24</f>
        <v>37</v>
      </c>
      <c r="L24" s="1501">
        <v>17</v>
      </c>
      <c r="M24" s="1501">
        <v>20</v>
      </c>
      <c r="N24" s="1501">
        <f>O24+P24</f>
        <v>243</v>
      </c>
      <c r="O24" s="1501">
        <v>138</v>
      </c>
      <c r="P24" s="1501">
        <v>105</v>
      </c>
      <c r="Q24" s="1501">
        <f>R24+S24</f>
        <v>149</v>
      </c>
      <c r="R24" s="1501">
        <v>93</v>
      </c>
      <c r="S24" s="1500">
        <v>56</v>
      </c>
      <c r="V24" s="1501">
        <f>W24+X24</f>
        <v>0</v>
      </c>
    </row>
    <row r="25" spans="1:19" ht="21.75" customHeight="1">
      <c r="A25" s="1543"/>
      <c r="B25" s="1570"/>
      <c r="C25" s="1569" t="s">
        <v>1076</v>
      </c>
      <c r="D25" s="1568"/>
      <c r="E25" s="1542">
        <f>ROUND(E24/E23,4)</f>
        <v>0.0868</v>
      </c>
      <c r="F25" s="1542">
        <f>ROUND(F24/F23,4)</f>
        <v>0.0803</v>
      </c>
      <c r="G25" s="1542">
        <f>ROUND(G24/G23,4)</f>
        <v>0.0977</v>
      </c>
      <c r="H25" s="1541">
        <f>ROUND(H24/H23,4)</f>
        <v>0.0675</v>
      </c>
      <c r="I25" s="1541">
        <f>ROUND(I24/I23,4)</f>
        <v>0.062</v>
      </c>
      <c r="J25" s="1541">
        <f>ROUND(J24/J23,4)</f>
        <v>0.078</v>
      </c>
      <c r="K25" s="1541">
        <f>ROUND(K24/K23,4)</f>
        <v>0.0789</v>
      </c>
      <c r="L25" s="1541">
        <f>ROUND(L24/L23,4)</f>
        <v>0.0705</v>
      </c>
      <c r="M25" s="1541">
        <f>ROUND(M24/M23,4)</f>
        <v>0.0877</v>
      </c>
      <c r="N25" s="1541">
        <f>ROUND(N24/N23,4)</f>
        <v>0.0911</v>
      </c>
      <c r="O25" s="1541">
        <f>ROUND(O24/O23,4)</f>
        <v>0.0828</v>
      </c>
      <c r="P25" s="1541">
        <f>ROUND(P24/P23,4)</f>
        <v>0.1049</v>
      </c>
      <c r="Q25" s="1541">
        <f>ROUND(Q24/Q23,4)</f>
        <v>0.087</v>
      </c>
      <c r="R25" s="1541">
        <f>ROUND(R24/R23,4)</f>
        <v>0.0832</v>
      </c>
      <c r="S25" s="1540">
        <f>ROUND(S24/S23,4)</f>
        <v>0.0941</v>
      </c>
    </row>
    <row r="26" spans="1:19" ht="13.5">
      <c r="A26" s="18" t="s">
        <v>1075</v>
      </c>
      <c r="S26" s="506" t="s">
        <v>1042</v>
      </c>
    </row>
    <row r="27" spans="1:19" ht="13.5">
      <c r="A27" s="18" t="s">
        <v>1074</v>
      </c>
      <c r="S27" s="506"/>
    </row>
    <row r="28" spans="1:19" ht="13.5">
      <c r="A28" s="18" t="s">
        <v>1073</v>
      </c>
      <c r="S28" s="506"/>
    </row>
    <row r="30" spans="1:12" ht="18.75" customHeight="1">
      <c r="A30" s="1097" t="s">
        <v>1072</v>
      </c>
      <c r="B30" s="1097"/>
      <c r="C30" s="1097"/>
      <c r="D30" s="1097"/>
      <c r="J30" s="1567" t="s">
        <v>1071</v>
      </c>
      <c r="K30" s="1097"/>
      <c r="L30" s="1097"/>
    </row>
    <row r="31" spans="7:16" ht="13.5">
      <c r="G31" s="53" t="s">
        <v>967</v>
      </c>
      <c r="P31" s="53" t="s">
        <v>967</v>
      </c>
    </row>
    <row r="32" spans="1:16" ht="21.75" customHeight="1">
      <c r="A32" s="1566" t="s">
        <v>1070</v>
      </c>
      <c r="B32" s="1566"/>
      <c r="C32" s="1565"/>
      <c r="D32" s="1564" t="s">
        <v>1053</v>
      </c>
      <c r="E32" s="1564"/>
      <c r="F32" s="1563">
        <v>292660</v>
      </c>
      <c r="G32" s="1562"/>
      <c r="J32" s="1561" t="s">
        <v>1069</v>
      </c>
      <c r="K32" s="1561"/>
      <c r="L32" s="1561"/>
      <c r="M32" s="1560"/>
      <c r="N32" s="1559" t="s">
        <v>708</v>
      </c>
      <c r="O32" s="1559" t="s">
        <v>1068</v>
      </c>
      <c r="P32" s="1558" t="s">
        <v>1067</v>
      </c>
    </row>
    <row r="33" spans="1:16" ht="21.75" customHeight="1">
      <c r="A33" s="1557"/>
      <c r="B33" s="1557"/>
      <c r="C33" s="1556"/>
      <c r="D33" s="1516" t="s">
        <v>1015</v>
      </c>
      <c r="E33" s="1516"/>
      <c r="F33" s="1529">
        <v>51626</v>
      </c>
      <c r="G33" s="1528"/>
      <c r="J33" s="1555"/>
      <c r="K33" s="1555"/>
      <c r="L33" s="1555"/>
      <c r="M33" s="1554"/>
      <c r="N33" s="1553"/>
      <c r="O33" s="1553"/>
      <c r="P33" s="1552"/>
    </row>
    <row r="34" spans="1:16" ht="21.75" customHeight="1">
      <c r="A34" s="1551"/>
      <c r="B34" s="1551"/>
      <c r="C34" s="1550"/>
      <c r="D34" s="1549" t="s">
        <v>940</v>
      </c>
      <c r="E34" s="1549"/>
      <c r="F34" s="1509">
        <f>F33/F32</f>
        <v>0.17640265154103738</v>
      </c>
      <c r="G34" s="1508"/>
      <c r="J34" s="1547" t="s">
        <v>1066</v>
      </c>
      <c r="K34" s="1523" t="s">
        <v>1065</v>
      </c>
      <c r="L34" s="1522"/>
      <c r="M34" s="1521"/>
      <c r="N34" s="1546">
        <f>O34+P34</f>
        <v>197549</v>
      </c>
      <c r="O34" s="1545">
        <v>75538</v>
      </c>
      <c r="P34" s="1544">
        <v>122011</v>
      </c>
    </row>
    <row r="35" spans="1:16" ht="21.75" customHeight="1">
      <c r="A35" s="1519" t="s">
        <v>1064</v>
      </c>
      <c r="B35" s="1518"/>
      <c r="C35" s="1548" t="s">
        <v>1063</v>
      </c>
      <c r="D35" s="1520" t="s">
        <v>1053</v>
      </c>
      <c r="E35" s="1520"/>
      <c r="F35" s="1515">
        <v>4731</v>
      </c>
      <c r="G35" s="1514"/>
      <c r="J35" s="1547"/>
      <c r="K35" s="1523" t="s">
        <v>1062</v>
      </c>
      <c r="L35" s="1522"/>
      <c r="M35" s="1521"/>
      <c r="N35" s="1546">
        <f>O35+P35</f>
        <v>20076</v>
      </c>
      <c r="O35" s="1545">
        <v>8012</v>
      </c>
      <c r="P35" s="1544">
        <v>12064</v>
      </c>
    </row>
    <row r="36" spans="1:16" ht="21.75" customHeight="1">
      <c r="A36" s="1519"/>
      <c r="B36" s="1518"/>
      <c r="C36" s="1517"/>
      <c r="D36" s="1516" t="s">
        <v>1051</v>
      </c>
      <c r="E36" s="1516"/>
      <c r="F36" s="1515">
        <v>365</v>
      </c>
      <c r="G36" s="1514"/>
      <c r="J36" s="1543"/>
      <c r="K36" s="1523" t="s">
        <v>1061</v>
      </c>
      <c r="L36" s="1522"/>
      <c r="M36" s="1521"/>
      <c r="N36" s="1542">
        <f>ROUND(N35/N34,4)</f>
        <v>0.1016</v>
      </c>
      <c r="O36" s="1541">
        <f>ROUND(O35/O34,4)</f>
        <v>0.1061</v>
      </c>
      <c r="P36" s="1540">
        <f>ROUND(P35/P34,4)</f>
        <v>0.0989</v>
      </c>
    </row>
    <row r="37" spans="1:16" ht="21.75" customHeight="1">
      <c r="A37" s="1519"/>
      <c r="B37" s="1518"/>
      <c r="C37" s="1517"/>
      <c r="D37" s="1520" t="s">
        <v>940</v>
      </c>
      <c r="E37" s="1520"/>
      <c r="F37" s="1539">
        <f>F36/F35</f>
        <v>0.07715070809554006</v>
      </c>
      <c r="G37" s="1538"/>
      <c r="J37" s="1537" t="s">
        <v>1060</v>
      </c>
      <c r="K37" s="1536" t="s">
        <v>1059</v>
      </c>
      <c r="L37" s="1535"/>
      <c r="M37" s="1534"/>
      <c r="N37" s="1502">
        <f>O37+P37</f>
        <v>11839</v>
      </c>
      <c r="O37" s="1501">
        <v>4664</v>
      </c>
      <c r="P37" s="1500">
        <v>7175</v>
      </c>
    </row>
    <row r="38" spans="1:16" ht="21.75" customHeight="1">
      <c r="A38" s="1519"/>
      <c r="B38" s="1518"/>
      <c r="C38" s="1533" t="s">
        <v>1058</v>
      </c>
      <c r="D38" s="1532" t="s">
        <v>1053</v>
      </c>
      <c r="E38" s="1532"/>
      <c r="F38" s="1531">
        <v>1901</v>
      </c>
      <c r="G38" s="1530"/>
      <c r="J38" s="1506"/>
      <c r="K38" s="1505" t="s">
        <v>1057</v>
      </c>
      <c r="L38" s="1504"/>
      <c r="M38" s="1503"/>
      <c r="N38" s="1502">
        <f>O38+P38</f>
        <v>2496</v>
      </c>
      <c r="O38" s="1501">
        <v>1116</v>
      </c>
      <c r="P38" s="1500">
        <v>1380</v>
      </c>
    </row>
    <row r="39" spans="1:16" ht="21.75" customHeight="1">
      <c r="A39" s="1519"/>
      <c r="B39" s="1518"/>
      <c r="C39" s="1517"/>
      <c r="D39" s="1516" t="s">
        <v>1051</v>
      </c>
      <c r="E39" s="1516"/>
      <c r="F39" s="1529">
        <v>125</v>
      </c>
      <c r="G39" s="1528"/>
      <c r="J39" s="1506"/>
      <c r="K39" s="1505" t="s">
        <v>1056</v>
      </c>
      <c r="L39" s="1504"/>
      <c r="M39" s="1503"/>
      <c r="N39" s="1502">
        <f>O39+P39</f>
        <v>3517</v>
      </c>
      <c r="O39" s="1501">
        <v>1530</v>
      </c>
      <c r="P39" s="1500">
        <v>1987</v>
      </c>
    </row>
    <row r="40" spans="1:16" ht="21.75" customHeight="1">
      <c r="A40" s="1519"/>
      <c r="B40" s="1518"/>
      <c r="C40" s="1527"/>
      <c r="D40" s="1526" t="s">
        <v>940</v>
      </c>
      <c r="E40" s="1526"/>
      <c r="F40" s="1525">
        <f>F39/F38</f>
        <v>0.06575486586007365</v>
      </c>
      <c r="G40" s="1524"/>
      <c r="J40" s="1506"/>
      <c r="K40" s="1523" t="s">
        <v>1055</v>
      </c>
      <c r="L40" s="1522"/>
      <c r="M40" s="1521"/>
      <c r="N40" s="1502">
        <f>O40+P40</f>
        <v>1347</v>
      </c>
      <c r="O40" s="1501">
        <v>900</v>
      </c>
      <c r="P40" s="1500">
        <v>447</v>
      </c>
    </row>
    <row r="41" spans="1:16" ht="21.75" customHeight="1">
      <c r="A41" s="1519"/>
      <c r="B41" s="1518"/>
      <c r="C41" s="1517" t="s">
        <v>1054</v>
      </c>
      <c r="D41" s="1520" t="s">
        <v>1053</v>
      </c>
      <c r="E41" s="1520"/>
      <c r="F41" s="1515">
        <f>F35+F38</f>
        <v>6632</v>
      </c>
      <c r="G41" s="1514"/>
      <c r="J41" s="1506"/>
      <c r="K41" s="1505" t="s">
        <v>1052</v>
      </c>
      <c r="L41" s="1504"/>
      <c r="M41" s="1503"/>
      <c r="N41" s="1502">
        <f>O41+P41</f>
        <v>9606</v>
      </c>
      <c r="O41" s="1501">
        <v>3261</v>
      </c>
      <c r="P41" s="1500">
        <v>6345</v>
      </c>
    </row>
    <row r="42" spans="1:16" ht="21.75" customHeight="1">
      <c r="A42" s="1519"/>
      <c r="B42" s="1518"/>
      <c r="C42" s="1517"/>
      <c r="D42" s="1516" t="s">
        <v>1051</v>
      </c>
      <c r="E42" s="1516"/>
      <c r="F42" s="1515">
        <f>F36+F39</f>
        <v>490</v>
      </c>
      <c r="G42" s="1514"/>
      <c r="J42" s="1506"/>
      <c r="K42" s="1505" t="s">
        <v>1050</v>
      </c>
      <c r="L42" s="1504"/>
      <c r="M42" s="1503"/>
      <c r="N42" s="1502">
        <f>O42+P42</f>
        <v>4756</v>
      </c>
      <c r="O42" s="1501">
        <v>2341</v>
      </c>
      <c r="P42" s="1500">
        <v>2415</v>
      </c>
    </row>
    <row r="43" spans="1:16" ht="21.75" customHeight="1">
      <c r="A43" s="1513"/>
      <c r="B43" s="1512"/>
      <c r="C43" s="1511"/>
      <c r="D43" s="1510" t="s">
        <v>940</v>
      </c>
      <c r="E43" s="1510"/>
      <c r="F43" s="1509">
        <f>F42/F41</f>
        <v>0.0738841978287093</v>
      </c>
      <c r="G43" s="1508"/>
      <c r="J43" s="1506"/>
      <c r="K43" s="1505" t="s">
        <v>1049</v>
      </c>
      <c r="L43" s="1504"/>
      <c r="M43" s="1503"/>
      <c r="N43" s="1502">
        <f>O43+P43</f>
        <v>11526</v>
      </c>
      <c r="O43" s="1501">
        <v>4559</v>
      </c>
      <c r="P43" s="1500">
        <v>6967</v>
      </c>
    </row>
    <row r="44" spans="1:16" ht="21.75" customHeight="1">
      <c r="A44" s="1488" t="s">
        <v>1048</v>
      </c>
      <c r="B44" s="1507"/>
      <c r="C44" s="1507"/>
      <c r="D44" s="1507"/>
      <c r="E44" s="1507"/>
      <c r="F44" s="1507"/>
      <c r="G44" s="1507"/>
      <c r="H44" s="1507"/>
      <c r="J44" s="1506"/>
      <c r="K44" s="1505" t="s">
        <v>1047</v>
      </c>
      <c r="L44" s="1504"/>
      <c r="M44" s="1503"/>
      <c r="N44" s="1502">
        <f>O44+P44</f>
        <v>2502</v>
      </c>
      <c r="O44" s="1501">
        <v>1172</v>
      </c>
      <c r="P44" s="1500">
        <v>1330</v>
      </c>
    </row>
    <row r="45" spans="1:16" ht="21.75" customHeight="1">
      <c r="A45" s="1507"/>
      <c r="B45" s="1507"/>
      <c r="C45" s="1507"/>
      <c r="D45" s="1507"/>
      <c r="E45" s="1507"/>
      <c r="F45" s="1507"/>
      <c r="G45" s="1507"/>
      <c r="H45" s="1507"/>
      <c r="J45" s="1506"/>
      <c r="K45" s="1505" t="s">
        <v>1046</v>
      </c>
      <c r="L45" s="1504"/>
      <c r="M45" s="1503"/>
      <c r="N45" s="1502">
        <f>O45+P45</f>
        <v>1634</v>
      </c>
      <c r="O45" s="1501">
        <v>880</v>
      </c>
      <c r="P45" s="1500">
        <v>754</v>
      </c>
    </row>
    <row r="46" spans="8:16" ht="21.75" customHeight="1">
      <c r="H46" s="1499" t="s">
        <v>1042</v>
      </c>
      <c r="J46" s="1498"/>
      <c r="K46" s="1497" t="s">
        <v>1045</v>
      </c>
      <c r="L46" s="1496"/>
      <c r="M46" s="1495"/>
      <c r="N46" s="1494">
        <f>O46+P46</f>
        <v>1941</v>
      </c>
      <c r="O46" s="1493">
        <v>1244</v>
      </c>
      <c r="P46" s="1492">
        <v>697</v>
      </c>
    </row>
    <row r="47" spans="2:19" ht="13.5" customHeight="1">
      <c r="B47" s="1491"/>
      <c r="C47" s="1491"/>
      <c r="D47" s="1491"/>
      <c r="E47" s="1490"/>
      <c r="F47" s="1490"/>
      <c r="G47" s="1490"/>
      <c r="J47" s="1489" t="s">
        <v>1044</v>
      </c>
      <c r="K47" s="1489"/>
      <c r="L47" s="1489"/>
      <c r="M47" s="1489"/>
      <c r="N47" s="1489"/>
      <c r="O47" s="1489"/>
      <c r="P47" s="1489"/>
      <c r="Q47" s="1489"/>
      <c r="R47" s="1489"/>
      <c r="S47" s="1489"/>
    </row>
    <row r="48" spans="10:19" ht="13.5">
      <c r="J48" s="1489" t="s">
        <v>1043</v>
      </c>
      <c r="K48" s="1489"/>
      <c r="L48" s="1489"/>
      <c r="M48" s="1489"/>
      <c r="N48" s="1489"/>
      <c r="O48" s="1489"/>
      <c r="P48" s="1489"/>
      <c r="Q48" s="1489"/>
      <c r="R48" s="1489"/>
      <c r="S48" s="1489"/>
    </row>
    <row r="49" spans="18:19" ht="13.5">
      <c r="R49" s="506"/>
      <c r="S49" s="506" t="s">
        <v>1042</v>
      </c>
    </row>
    <row r="53" spans="2:9" ht="13.5">
      <c r="B53" s="1488" t="s">
        <v>1041</v>
      </c>
      <c r="C53" s="1488"/>
      <c r="D53" s="1488"/>
      <c r="E53" s="1488"/>
      <c r="F53" s="1488"/>
      <c r="G53" s="1488"/>
      <c r="H53" s="1488"/>
      <c r="I53" s="1488"/>
    </row>
    <row r="54" spans="2:9" ht="13.5">
      <c r="B54" s="1487"/>
      <c r="C54" s="1487"/>
      <c r="D54" s="1487"/>
      <c r="E54" s="1487"/>
      <c r="F54" s="1487"/>
      <c r="G54" s="1487"/>
      <c r="H54" s="1487"/>
      <c r="I54" s="1487"/>
    </row>
  </sheetData>
  <sheetProtection/>
  <mergeCells count="87">
    <mergeCell ref="J47:S47"/>
    <mergeCell ref="J48:S48"/>
    <mergeCell ref="B53:I54"/>
    <mergeCell ref="F43:G43"/>
    <mergeCell ref="K43:M43"/>
    <mergeCell ref="A44:H45"/>
    <mergeCell ref="K44:M44"/>
    <mergeCell ref="K45:M45"/>
    <mergeCell ref="K46:M46"/>
    <mergeCell ref="J37:J46"/>
    <mergeCell ref="K40:M40"/>
    <mergeCell ref="C41:C43"/>
    <mergeCell ref="D41:E41"/>
    <mergeCell ref="F41:G41"/>
    <mergeCell ref="K41:M41"/>
    <mergeCell ref="D42:E42"/>
    <mergeCell ref="F42:G42"/>
    <mergeCell ref="K42:M42"/>
    <mergeCell ref="D43:E43"/>
    <mergeCell ref="K37:M37"/>
    <mergeCell ref="C38:C40"/>
    <mergeCell ref="D38:E38"/>
    <mergeCell ref="F38:G38"/>
    <mergeCell ref="K38:M38"/>
    <mergeCell ref="D39:E39"/>
    <mergeCell ref="F39:G39"/>
    <mergeCell ref="K39:M39"/>
    <mergeCell ref="D40:E40"/>
    <mergeCell ref="F40:G40"/>
    <mergeCell ref="A35:B43"/>
    <mergeCell ref="C35:C37"/>
    <mergeCell ref="D35:E35"/>
    <mergeCell ref="F35:G35"/>
    <mergeCell ref="K35:M35"/>
    <mergeCell ref="D36:E36"/>
    <mergeCell ref="F36:G36"/>
    <mergeCell ref="K36:M36"/>
    <mergeCell ref="D37:E37"/>
    <mergeCell ref="F37:G37"/>
    <mergeCell ref="P32:P33"/>
    <mergeCell ref="D33:E33"/>
    <mergeCell ref="F33:G33"/>
    <mergeCell ref="D34:E34"/>
    <mergeCell ref="F34:G34"/>
    <mergeCell ref="J34:J36"/>
    <mergeCell ref="K34:M34"/>
    <mergeCell ref="A32:C34"/>
    <mergeCell ref="D32:E32"/>
    <mergeCell ref="F32:G32"/>
    <mergeCell ref="J32:M33"/>
    <mergeCell ref="N32:N33"/>
    <mergeCell ref="O32:O33"/>
    <mergeCell ref="S20:S22"/>
    <mergeCell ref="C21:D21"/>
    <mergeCell ref="C22:D22"/>
    <mergeCell ref="B23:B25"/>
    <mergeCell ref="C23:D23"/>
    <mergeCell ref="C24:D24"/>
    <mergeCell ref="C25:D25"/>
    <mergeCell ref="B19:D19"/>
    <mergeCell ref="A20:A25"/>
    <mergeCell ref="B20:B22"/>
    <mergeCell ref="C20:D20"/>
    <mergeCell ref="Q20:Q22"/>
    <mergeCell ref="R20:R22"/>
    <mergeCell ref="B13:D13"/>
    <mergeCell ref="B14:D14"/>
    <mergeCell ref="B15:D15"/>
    <mergeCell ref="B16:D16"/>
    <mergeCell ref="B17:D17"/>
    <mergeCell ref="B18:D18"/>
    <mergeCell ref="A5:A7"/>
    <mergeCell ref="B5:D5"/>
    <mergeCell ref="B6:D6"/>
    <mergeCell ref="B7:D7"/>
    <mergeCell ref="A8:A19"/>
    <mergeCell ref="B8:D8"/>
    <mergeCell ref="B9:D9"/>
    <mergeCell ref="B10:D10"/>
    <mergeCell ref="B11:D11"/>
    <mergeCell ref="B12:D12"/>
    <mergeCell ref="A3:D4"/>
    <mergeCell ref="E3:G3"/>
    <mergeCell ref="H3:J3"/>
    <mergeCell ref="K3:M3"/>
    <mergeCell ref="N3:P3"/>
    <mergeCell ref="Q3:S3"/>
  </mergeCells>
  <printOptions horizontalCentered="1"/>
  <pageMargins left="0.3937007874015748" right="0.3937007874015748" top="0.7874015748031497" bottom="0.5905511811023623" header="0.4724409448818898" footer="0.4724409448818898"/>
  <pageSetup horizontalDpi="600" verticalDpi="600" orientation="portrait" paperSize="9" scale="82" r:id="rId1"/>
</worksheet>
</file>

<file path=xl/worksheets/sheet52.xml><?xml version="1.0" encoding="utf-8"?>
<worksheet xmlns="http://schemas.openxmlformats.org/spreadsheetml/2006/main" xmlns:r="http://schemas.openxmlformats.org/officeDocument/2006/relationships">
  <sheetPr>
    <tabColor theme="7"/>
  </sheetPr>
  <dimension ref="A1:H17"/>
  <sheetViews>
    <sheetView view="pageBreakPreview" zoomScale="145" zoomScaleSheetLayoutView="145" zoomScalePageLayoutView="0" workbookViewId="0" topLeftCell="A2">
      <selection activeCell="D28" sqref="D28"/>
    </sheetView>
  </sheetViews>
  <sheetFormatPr defaultColWidth="8.75390625" defaultRowHeight="13.5"/>
  <cols>
    <col min="1" max="3" width="4.125" style="1" customWidth="1"/>
    <col min="4" max="4" width="11.375" style="1" customWidth="1"/>
    <col min="5" max="5" width="18.125" style="1" customWidth="1"/>
    <col min="6" max="16384" width="8.75390625" style="1" customWidth="1"/>
  </cols>
  <sheetData>
    <row r="1" spans="1:7" ht="18.75" customHeight="1">
      <c r="A1" s="95" t="s">
        <v>1101</v>
      </c>
      <c r="B1" s="1097"/>
      <c r="C1" s="1097"/>
      <c r="D1" s="1097"/>
      <c r="E1" s="18"/>
      <c r="G1" s="1619"/>
    </row>
    <row r="2" spans="1:5" ht="13.5" customHeight="1">
      <c r="A2" s="95"/>
      <c r="B2" s="1097"/>
      <c r="C2" s="1097"/>
      <c r="D2" s="1097"/>
      <c r="E2" s="406" t="s">
        <v>1100</v>
      </c>
    </row>
    <row r="3" spans="1:5" ht="20.25" customHeight="1">
      <c r="A3" s="503" t="s">
        <v>1069</v>
      </c>
      <c r="B3" s="550"/>
      <c r="C3" s="550"/>
      <c r="D3" s="550"/>
      <c r="E3" s="309" t="s">
        <v>1089</v>
      </c>
    </row>
    <row r="4" spans="1:5" ht="20.25" customHeight="1">
      <c r="A4" s="428"/>
      <c r="B4" s="1049"/>
      <c r="C4" s="1049"/>
      <c r="D4" s="1049"/>
      <c r="E4" s="1005" t="s">
        <v>1099</v>
      </c>
    </row>
    <row r="5" spans="1:6" ht="20.25" customHeight="1">
      <c r="A5" s="1618" t="s">
        <v>1098</v>
      </c>
      <c r="B5" s="1048" t="s">
        <v>708</v>
      </c>
      <c r="C5" s="1048"/>
      <c r="D5" s="1048"/>
      <c r="E5" s="1611">
        <f>E6+E10</f>
        <v>41189</v>
      </c>
      <c r="F5" s="1610"/>
    </row>
    <row r="6" spans="1:6" ht="20.25" customHeight="1">
      <c r="A6" s="1609"/>
      <c r="B6" s="1617" t="s">
        <v>1097</v>
      </c>
      <c r="C6" s="1596" t="s">
        <v>427</v>
      </c>
      <c r="D6" s="1612"/>
      <c r="E6" s="1611">
        <f>SUM(E7:E9)</f>
        <v>37534</v>
      </c>
      <c r="F6" s="1610"/>
    </row>
    <row r="7" spans="1:5" ht="20.25" customHeight="1">
      <c r="A7" s="1609"/>
      <c r="B7" s="1616"/>
      <c r="C7" s="1523" t="s">
        <v>1095</v>
      </c>
      <c r="D7" s="1607"/>
      <c r="E7" s="1251">
        <v>36629</v>
      </c>
    </row>
    <row r="8" spans="1:5" ht="20.25" customHeight="1">
      <c r="A8" s="1609"/>
      <c r="B8" s="1616"/>
      <c r="C8" s="1523" t="s">
        <v>1094</v>
      </c>
      <c r="D8" s="1607"/>
      <c r="E8" s="1251">
        <v>739</v>
      </c>
    </row>
    <row r="9" spans="1:5" ht="20.25" customHeight="1">
      <c r="A9" s="1609"/>
      <c r="B9" s="1616"/>
      <c r="C9" s="1615" t="s">
        <v>1093</v>
      </c>
      <c r="D9" s="1614"/>
      <c r="E9" s="1251">
        <v>166</v>
      </c>
    </row>
    <row r="10" spans="1:6" ht="20.25" customHeight="1">
      <c r="A10" s="1609"/>
      <c r="B10" s="1613" t="s">
        <v>1096</v>
      </c>
      <c r="C10" s="1596" t="s">
        <v>427</v>
      </c>
      <c r="D10" s="1612"/>
      <c r="E10" s="1611">
        <f>SUM(E11:E13)</f>
        <v>3655</v>
      </c>
      <c r="F10" s="1610"/>
    </row>
    <row r="11" spans="1:5" ht="20.25" customHeight="1">
      <c r="A11" s="1609"/>
      <c r="B11" s="1608"/>
      <c r="C11" s="1523" t="s">
        <v>1095</v>
      </c>
      <c r="D11" s="1607"/>
      <c r="E11" s="1251">
        <v>3641</v>
      </c>
    </row>
    <row r="12" spans="1:5" ht="20.25" customHeight="1">
      <c r="A12" s="1609"/>
      <c r="B12" s="1608"/>
      <c r="C12" s="1523" t="s">
        <v>1094</v>
      </c>
      <c r="D12" s="1607"/>
      <c r="E12" s="1251">
        <v>6</v>
      </c>
    </row>
    <row r="13" spans="1:5" ht="20.25" customHeight="1">
      <c r="A13" s="1606"/>
      <c r="B13" s="1605"/>
      <c r="C13" s="1590" t="s">
        <v>1093</v>
      </c>
      <c r="D13" s="1604"/>
      <c r="E13" s="1249">
        <v>8</v>
      </c>
    </row>
    <row r="14" spans="1:5" s="9" customFormat="1" ht="14.25" customHeight="1">
      <c r="A14" s="61" t="s">
        <v>1092</v>
      </c>
      <c r="B14" s="7"/>
      <c r="C14" s="7"/>
      <c r="D14" s="7"/>
      <c r="E14" s="7"/>
    </row>
    <row r="15" spans="1:8" s="9" customFormat="1" ht="14.25" customHeight="1">
      <c r="A15" s="66"/>
      <c r="B15" s="66"/>
      <c r="C15" s="1603"/>
      <c r="D15" s="1603"/>
      <c r="E15" s="1602" t="s">
        <v>1091</v>
      </c>
      <c r="F15" s="1601"/>
      <c r="G15" s="1601"/>
      <c r="H15" s="1601"/>
    </row>
    <row r="16" spans="1:5" ht="13.5">
      <c r="A16" s="18"/>
      <c r="B16" s="18"/>
      <c r="C16" s="1086"/>
      <c r="D16" s="1086"/>
      <c r="E16" s="1086"/>
    </row>
    <row r="17" spans="1:5" ht="13.5">
      <c r="A17" s="18"/>
      <c r="B17" s="18"/>
      <c r="C17" s="1086"/>
      <c r="D17" s="1086"/>
      <c r="E17" s="1086"/>
    </row>
  </sheetData>
  <sheetProtection/>
  <mergeCells count="14">
    <mergeCell ref="C9:D9"/>
    <mergeCell ref="C10:D10"/>
    <mergeCell ref="C11:D11"/>
    <mergeCell ref="C12:D12"/>
    <mergeCell ref="B10:B13"/>
    <mergeCell ref="E15:H15"/>
    <mergeCell ref="A3:D4"/>
    <mergeCell ref="A5:A13"/>
    <mergeCell ref="B6:B9"/>
    <mergeCell ref="B5:D5"/>
    <mergeCell ref="C6:D6"/>
    <mergeCell ref="C7:D7"/>
    <mergeCell ref="C8:D8"/>
    <mergeCell ref="C13:D1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FFFF00"/>
  </sheetPr>
  <dimension ref="A1:F16"/>
  <sheetViews>
    <sheetView view="pageBreakPreview" zoomScale="145" zoomScaleSheetLayoutView="145" zoomScalePageLayoutView="0" workbookViewId="0" topLeftCell="A2">
      <selection activeCell="D28" sqref="D28"/>
    </sheetView>
  </sheetViews>
  <sheetFormatPr defaultColWidth="9.00390625" defaultRowHeight="13.5"/>
  <cols>
    <col min="1" max="1" width="1.875" style="404" customWidth="1"/>
    <col min="2" max="2" width="8.125" style="404" customWidth="1"/>
    <col min="3" max="3" width="19.75390625" style="404" customWidth="1"/>
    <col min="4" max="5" width="27.625" style="404" customWidth="1"/>
    <col min="6" max="7" width="15.125" style="404" customWidth="1"/>
    <col min="8" max="16384" width="9.00390625" style="404" customWidth="1"/>
  </cols>
  <sheetData>
    <row r="1" spans="1:3" ht="18.75" customHeight="1">
      <c r="A1" s="11" t="s">
        <v>1118</v>
      </c>
      <c r="B1" s="1625"/>
      <c r="C1" s="1625"/>
    </row>
    <row r="2" ht="18.75" customHeight="1">
      <c r="A2" s="404" t="s">
        <v>1117</v>
      </c>
    </row>
    <row r="3" ht="13.5">
      <c r="E3" s="53" t="s">
        <v>441</v>
      </c>
    </row>
    <row r="4" spans="1:5" ht="19.5" customHeight="1">
      <c r="A4" s="503" t="s">
        <v>1116</v>
      </c>
      <c r="B4" s="550"/>
      <c r="C4" s="550"/>
      <c r="D4" s="389" t="s">
        <v>1115</v>
      </c>
      <c r="E4" s="502"/>
    </row>
    <row r="5" spans="1:5" ht="19.5" customHeight="1">
      <c r="A5" s="428"/>
      <c r="B5" s="1049"/>
      <c r="C5" s="1049"/>
      <c r="D5" s="454" t="s">
        <v>1114</v>
      </c>
      <c r="E5" s="1053" t="s">
        <v>1113</v>
      </c>
    </row>
    <row r="6" spans="1:5" ht="21.75" customHeight="1">
      <c r="A6" s="1624" t="s">
        <v>1112</v>
      </c>
      <c r="B6" s="1624"/>
      <c r="C6" s="1624"/>
      <c r="D6" s="1631">
        <v>14</v>
      </c>
      <c r="E6" s="1630">
        <v>39</v>
      </c>
    </row>
    <row r="7" spans="1:5" ht="21.75" customHeight="1">
      <c r="A7" s="1624" t="s">
        <v>1111</v>
      </c>
      <c r="B7" s="1624"/>
      <c r="C7" s="1624"/>
      <c r="D7" s="1623">
        <v>0</v>
      </c>
      <c r="E7" s="1622">
        <v>0</v>
      </c>
    </row>
    <row r="8" spans="1:5" ht="21.75" customHeight="1">
      <c r="A8" s="1624" t="s">
        <v>1110</v>
      </c>
      <c r="B8" s="1624"/>
      <c r="C8" s="1624"/>
      <c r="D8" s="1623">
        <v>72</v>
      </c>
      <c r="E8" s="1622">
        <v>95</v>
      </c>
    </row>
    <row r="9" spans="1:5" ht="21.75" customHeight="1">
      <c r="A9" s="1624" t="s">
        <v>1109</v>
      </c>
      <c r="B9" s="1624"/>
      <c r="C9" s="1624"/>
      <c r="D9" s="1623">
        <v>897</v>
      </c>
      <c r="E9" s="1622">
        <v>1132</v>
      </c>
    </row>
    <row r="10" spans="1:6" ht="21.75" customHeight="1">
      <c r="A10" s="1624" t="s">
        <v>1108</v>
      </c>
      <c r="B10" s="1624"/>
      <c r="C10" s="1624"/>
      <c r="D10" s="1623">
        <v>75</v>
      </c>
      <c r="E10" s="1622">
        <v>126</v>
      </c>
      <c r="F10" s="1625"/>
    </row>
    <row r="11" spans="1:5" ht="16.5" customHeight="1">
      <c r="A11" s="1629"/>
      <c r="B11" s="1628" t="s">
        <v>1106</v>
      </c>
      <c r="C11" s="1627" t="s">
        <v>1107</v>
      </c>
      <c r="D11" s="1623">
        <v>0</v>
      </c>
      <c r="E11" s="1622">
        <v>0</v>
      </c>
    </row>
    <row r="12" spans="1:5" ht="16.5" customHeight="1">
      <c r="A12" s="1629"/>
      <c r="B12" s="1628" t="s">
        <v>1106</v>
      </c>
      <c r="C12" s="1627" t="s">
        <v>1105</v>
      </c>
      <c r="D12" s="1623">
        <v>0</v>
      </c>
      <c r="E12" s="1622">
        <v>0</v>
      </c>
    </row>
    <row r="13" spans="1:6" ht="21.75" customHeight="1">
      <c r="A13" s="1626" t="s">
        <v>1104</v>
      </c>
      <c r="B13" s="1624"/>
      <c r="C13" s="1624"/>
      <c r="D13" s="1623">
        <v>14</v>
      </c>
      <c r="E13" s="1622">
        <v>27</v>
      </c>
      <c r="F13" s="1625"/>
    </row>
    <row r="14" spans="1:5" ht="21.75" customHeight="1">
      <c r="A14" s="1624" t="s">
        <v>755</v>
      </c>
      <c r="B14" s="1624"/>
      <c r="C14" s="1624"/>
      <c r="D14" s="1623">
        <v>18</v>
      </c>
      <c r="E14" s="1622">
        <v>29</v>
      </c>
    </row>
    <row r="15" spans="1:5" ht="5.25" customHeight="1">
      <c r="A15" s="1621"/>
      <c r="B15" s="512"/>
      <c r="C15" s="512"/>
      <c r="D15" s="513"/>
      <c r="E15" s="1620"/>
    </row>
    <row r="16" spans="2:5" ht="16.5" customHeight="1">
      <c r="B16" s="404" t="s">
        <v>1103</v>
      </c>
      <c r="E16" s="406" t="s">
        <v>1102</v>
      </c>
    </row>
  </sheetData>
  <sheetProtection/>
  <mergeCells count="9">
    <mergeCell ref="A10:C10"/>
    <mergeCell ref="A13:C13"/>
    <mergeCell ref="A14:C14"/>
    <mergeCell ref="A4:C5"/>
    <mergeCell ref="A9:C9"/>
    <mergeCell ref="D4:E4"/>
    <mergeCell ref="A6:C6"/>
    <mergeCell ref="A7:C7"/>
    <mergeCell ref="A8:C8"/>
  </mergeCells>
  <printOptions horizontalCentered="1"/>
  <pageMargins left="0.8267716535433072" right="0.8267716535433072" top="0.7874015748031497" bottom="0.7874015748031497" header="0.4724409448818898" footer="0.4724409448818898"/>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FFFF00"/>
  </sheetPr>
  <dimension ref="A1:H13"/>
  <sheetViews>
    <sheetView view="pageBreakPreview" zoomScale="130" zoomScaleSheetLayoutView="130" zoomScalePageLayoutView="0" workbookViewId="0" topLeftCell="A1">
      <selection activeCell="D28" sqref="D28"/>
    </sheetView>
  </sheetViews>
  <sheetFormatPr defaultColWidth="9.00390625" defaultRowHeight="13.5"/>
  <cols>
    <col min="1" max="1" width="15.875" style="18" customWidth="1"/>
    <col min="2" max="8" width="10.125" style="18" customWidth="1"/>
    <col min="9" max="16384" width="9.00390625" style="18" customWidth="1"/>
  </cols>
  <sheetData>
    <row r="1" ht="18.75" customHeight="1">
      <c r="A1" s="15" t="s">
        <v>1126</v>
      </c>
    </row>
    <row r="2" spans="1:8" ht="13.5">
      <c r="A2" s="15"/>
      <c r="H2" s="53" t="s">
        <v>1100</v>
      </c>
    </row>
    <row r="3" spans="1:8" ht="24" customHeight="1">
      <c r="A3" s="1638" t="s">
        <v>408</v>
      </c>
      <c r="B3" s="1637" t="s">
        <v>498</v>
      </c>
      <c r="C3" s="310" t="s">
        <v>1125</v>
      </c>
      <c r="D3" s="310" t="s">
        <v>891</v>
      </c>
      <c r="E3" s="310" t="s">
        <v>1124</v>
      </c>
      <c r="F3" s="310" t="s">
        <v>1024</v>
      </c>
      <c r="G3" s="310" t="s">
        <v>1123</v>
      </c>
      <c r="H3" s="1636" t="s">
        <v>755</v>
      </c>
    </row>
    <row r="4" spans="1:8" ht="24" customHeight="1">
      <c r="A4" s="99" t="s">
        <v>498</v>
      </c>
      <c r="B4" s="1084">
        <f>SUM(C4:H4)</f>
        <v>402</v>
      </c>
      <c r="C4" s="1084">
        <f>SUM(C5:C6)</f>
        <v>0</v>
      </c>
      <c r="D4" s="1084">
        <v>402</v>
      </c>
      <c r="E4" s="1084">
        <f>SUM(E5:E6)</f>
        <v>0</v>
      </c>
      <c r="F4" s="1084">
        <f>SUM(F5:F6)</f>
        <v>0</v>
      </c>
      <c r="G4" s="1084">
        <f>SUM(G5:G6)</f>
        <v>0</v>
      </c>
      <c r="H4" s="1083">
        <f>SUM(H5:H6)</f>
        <v>0</v>
      </c>
    </row>
    <row r="5" spans="1:8" ht="24" customHeight="1">
      <c r="A5" s="1043" t="s">
        <v>1122</v>
      </c>
      <c r="B5" s="1635">
        <f>SUM(C5:H5)</f>
        <v>402</v>
      </c>
      <c r="C5" s="543">
        <v>0</v>
      </c>
      <c r="D5" s="543">
        <v>402</v>
      </c>
      <c r="E5" s="543">
        <v>0</v>
      </c>
      <c r="F5" s="543">
        <v>0</v>
      </c>
      <c r="G5" s="543">
        <v>0</v>
      </c>
      <c r="H5" s="1082">
        <v>0</v>
      </c>
    </row>
    <row r="6" spans="1:8" ht="24" customHeight="1">
      <c r="A6" s="484" t="s">
        <v>1121</v>
      </c>
      <c r="B6" s="1634">
        <f>SUM(C6:H6)</f>
        <v>0</v>
      </c>
      <c r="C6" s="520">
        <v>0</v>
      </c>
      <c r="D6" s="520">
        <v>0</v>
      </c>
      <c r="E6" s="520">
        <v>0</v>
      </c>
      <c r="F6" s="520">
        <v>0</v>
      </c>
      <c r="G6" s="517">
        <v>0</v>
      </c>
      <c r="H6" s="1633">
        <v>0</v>
      </c>
    </row>
    <row r="7" spans="1:8" s="66" customFormat="1" ht="16.5" customHeight="1">
      <c r="A7" s="1235" t="s">
        <v>1120</v>
      </c>
      <c r="H7" s="406" t="s">
        <v>1119</v>
      </c>
    </row>
    <row r="13" spans="1:4" ht="13.5">
      <c r="A13" s="477"/>
      <c r="D13" s="1632"/>
    </row>
  </sheetData>
  <sheetProtection/>
  <printOptions horizontalCentered="1"/>
  <pageMargins left="0.7874015748031497" right="0.7874015748031497" top="5.236220472440945" bottom="0.7874015748031497" header="0.4724409448818898" footer="0.4724409448818898"/>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FF0000"/>
  </sheetPr>
  <dimension ref="A1:K39"/>
  <sheetViews>
    <sheetView view="pageBreakPreview" zoomScale="115" zoomScaleSheetLayoutView="115" zoomScalePageLayoutView="0" workbookViewId="0" topLeftCell="A1">
      <pane xSplit="2" ySplit="5" topLeftCell="C6" activePane="bottomRight" state="frozen"/>
      <selection pane="topLeft" activeCell="D28" sqref="D28"/>
      <selection pane="topRight" activeCell="D28" sqref="D28"/>
      <selection pane="bottomLeft" activeCell="D28" sqref="D28"/>
      <selection pane="bottomRight" activeCell="D28" sqref="D28"/>
    </sheetView>
  </sheetViews>
  <sheetFormatPr defaultColWidth="9.00390625" defaultRowHeight="13.5"/>
  <cols>
    <col min="1" max="1" width="2.625" style="18" customWidth="1"/>
    <col min="2" max="2" width="10.625" style="18" customWidth="1"/>
    <col min="3" max="9" width="10.50390625" style="18" customWidth="1"/>
    <col min="10" max="16384" width="9.00390625" style="18" customWidth="1"/>
  </cols>
  <sheetData>
    <row r="1" spans="1:2" ht="18.75" customHeight="1">
      <c r="A1" s="95" t="s">
        <v>1147</v>
      </c>
      <c r="B1" s="1097"/>
    </row>
    <row r="2" spans="1:9" ht="18.75" customHeight="1">
      <c r="A2" s="1246" t="s">
        <v>1146</v>
      </c>
      <c r="B2" s="1246"/>
      <c r="C2" s="68"/>
      <c r="D2" s="68"/>
      <c r="E2" s="68"/>
      <c r="F2" s="68"/>
      <c r="G2" s="68"/>
      <c r="I2" s="1317"/>
    </row>
    <row r="3" spans="1:9" ht="13.5" customHeight="1">
      <c r="A3" s="1246"/>
      <c r="B3" s="1246"/>
      <c r="C3" s="68"/>
      <c r="D3" s="68"/>
      <c r="E3" s="68"/>
      <c r="F3" s="68"/>
      <c r="G3" s="68"/>
      <c r="H3" s="1317"/>
      <c r="I3" s="53" t="s">
        <v>441</v>
      </c>
    </row>
    <row r="4" spans="1:9" ht="18" customHeight="1">
      <c r="A4" s="1561" t="s">
        <v>440</v>
      </c>
      <c r="B4" s="1560"/>
      <c r="C4" s="1272" t="s">
        <v>1145</v>
      </c>
      <c r="D4" s="1653" t="s">
        <v>1144</v>
      </c>
      <c r="E4" s="1652"/>
      <c r="F4" s="1652"/>
      <c r="G4" s="1652"/>
      <c r="H4" s="1652"/>
      <c r="I4" s="1652"/>
    </row>
    <row r="5" spans="1:9" ht="41.25" customHeight="1">
      <c r="A5" s="1599"/>
      <c r="B5" s="449"/>
      <c r="C5" s="1261"/>
      <c r="D5" s="100" t="s">
        <v>1143</v>
      </c>
      <c r="E5" s="100" t="s">
        <v>1142</v>
      </c>
      <c r="F5" s="308" t="s">
        <v>1141</v>
      </c>
      <c r="G5" s="308" t="s">
        <v>1140</v>
      </c>
      <c r="H5" s="308" t="s">
        <v>1139</v>
      </c>
      <c r="I5" s="106" t="s">
        <v>1138</v>
      </c>
    </row>
    <row r="6" spans="1:11" s="68" customFormat="1" ht="33" customHeight="1">
      <c r="A6" s="1651" t="s">
        <v>993</v>
      </c>
      <c r="B6" s="1650"/>
      <c r="C6" s="1643">
        <f>SUM(C7:C15)</f>
        <v>41346</v>
      </c>
      <c r="D6" s="1643">
        <f>SUM(D7:D15)</f>
        <v>2888</v>
      </c>
      <c r="E6" s="1643">
        <f>SUM(E7:E15)</f>
        <v>230</v>
      </c>
      <c r="F6" s="1643">
        <f>SUM(F7:F15)</f>
        <v>39</v>
      </c>
      <c r="G6" s="1643">
        <f>SUM(G7:G15)</f>
        <v>4</v>
      </c>
      <c r="H6" s="1643">
        <f>SUM(H7:H15)</f>
        <v>1511</v>
      </c>
      <c r="I6" s="1642">
        <f>SUM(I7:I15)</f>
        <v>1104</v>
      </c>
      <c r="K6" s="1641"/>
    </row>
    <row r="7" spans="1:11" s="68" customFormat="1" ht="20.25" customHeight="1">
      <c r="A7" s="1628"/>
      <c r="B7" s="1235" t="s">
        <v>1135</v>
      </c>
      <c r="C7" s="1649">
        <v>2268</v>
      </c>
      <c r="D7" s="1649">
        <v>93</v>
      </c>
      <c r="E7" s="1649">
        <v>9</v>
      </c>
      <c r="F7" s="1649">
        <v>1</v>
      </c>
      <c r="G7" s="1649">
        <v>0</v>
      </c>
      <c r="H7" s="1649">
        <v>30</v>
      </c>
      <c r="I7" s="1648">
        <v>53</v>
      </c>
      <c r="K7" s="1641"/>
    </row>
    <row r="8" spans="1:11" s="68" customFormat="1" ht="20.25" customHeight="1">
      <c r="A8" s="1628"/>
      <c r="B8" s="1235" t="s">
        <v>1134</v>
      </c>
      <c r="C8" s="1649">
        <v>2334</v>
      </c>
      <c r="D8" s="1649">
        <v>104</v>
      </c>
      <c r="E8" s="1649">
        <v>9</v>
      </c>
      <c r="F8" s="1649">
        <v>1</v>
      </c>
      <c r="G8" s="1649">
        <v>0</v>
      </c>
      <c r="H8" s="1649">
        <v>40</v>
      </c>
      <c r="I8" s="1648">
        <v>54</v>
      </c>
      <c r="K8" s="1641"/>
    </row>
    <row r="9" spans="1:11" s="68" customFormat="1" ht="20.25" customHeight="1">
      <c r="A9" s="1628"/>
      <c r="B9" s="1235" t="s">
        <v>1133</v>
      </c>
      <c r="C9" s="1649">
        <v>2844</v>
      </c>
      <c r="D9" s="1649">
        <v>129</v>
      </c>
      <c r="E9" s="1649">
        <v>10</v>
      </c>
      <c r="F9" s="1649">
        <v>0</v>
      </c>
      <c r="G9" s="1649">
        <v>0</v>
      </c>
      <c r="H9" s="1649">
        <v>50</v>
      </c>
      <c r="I9" s="1648">
        <v>69</v>
      </c>
      <c r="K9" s="1641"/>
    </row>
    <row r="10" spans="1:11" s="68" customFormat="1" ht="20.25" customHeight="1">
      <c r="A10" s="1628"/>
      <c r="B10" s="1235" t="s">
        <v>1132</v>
      </c>
      <c r="C10" s="1649">
        <v>3675</v>
      </c>
      <c r="D10" s="1649">
        <v>218</v>
      </c>
      <c r="E10" s="1649">
        <v>23</v>
      </c>
      <c r="F10" s="1649">
        <v>0</v>
      </c>
      <c r="G10" s="1649">
        <v>0</v>
      </c>
      <c r="H10" s="1649">
        <v>98</v>
      </c>
      <c r="I10" s="1648">
        <v>97</v>
      </c>
      <c r="K10" s="1641"/>
    </row>
    <row r="11" spans="1:11" s="68" customFormat="1" ht="20.25" customHeight="1">
      <c r="A11" s="1628"/>
      <c r="B11" s="1235" t="s">
        <v>1131</v>
      </c>
      <c r="C11" s="1649">
        <v>7881</v>
      </c>
      <c r="D11" s="1649">
        <v>513</v>
      </c>
      <c r="E11" s="1649">
        <v>44</v>
      </c>
      <c r="F11" s="1649">
        <v>5</v>
      </c>
      <c r="G11" s="1649">
        <v>0</v>
      </c>
      <c r="H11" s="1649">
        <v>267</v>
      </c>
      <c r="I11" s="1648">
        <v>197</v>
      </c>
      <c r="K11" s="1641"/>
    </row>
    <row r="12" spans="1:11" s="68" customFormat="1" ht="20.25" customHeight="1">
      <c r="A12" s="1628"/>
      <c r="B12" s="1235" t="s">
        <v>1130</v>
      </c>
      <c r="C12" s="1649">
        <v>8272</v>
      </c>
      <c r="D12" s="1649">
        <v>619</v>
      </c>
      <c r="E12" s="1649">
        <v>51</v>
      </c>
      <c r="F12" s="1649">
        <v>8</v>
      </c>
      <c r="G12" s="1649">
        <v>0</v>
      </c>
      <c r="H12" s="1649">
        <v>328</v>
      </c>
      <c r="I12" s="1648">
        <v>232</v>
      </c>
      <c r="K12" s="1641"/>
    </row>
    <row r="13" spans="1:11" s="68" customFormat="1" ht="20.25" customHeight="1">
      <c r="A13" s="1628"/>
      <c r="B13" s="1235" t="s">
        <v>1129</v>
      </c>
      <c r="C13" s="1649">
        <v>7402</v>
      </c>
      <c r="D13" s="1649">
        <v>628</v>
      </c>
      <c r="E13" s="1649">
        <v>42</v>
      </c>
      <c r="F13" s="1649">
        <v>9</v>
      </c>
      <c r="G13" s="1649">
        <v>2</v>
      </c>
      <c r="H13" s="1649">
        <v>366</v>
      </c>
      <c r="I13" s="1648">
        <v>209</v>
      </c>
      <c r="K13" s="1641"/>
    </row>
    <row r="14" spans="1:11" s="68" customFormat="1" ht="20.25" customHeight="1">
      <c r="A14" s="1628"/>
      <c r="B14" s="1235" t="s">
        <v>1128</v>
      </c>
      <c r="C14" s="1649">
        <v>4395</v>
      </c>
      <c r="D14" s="1649">
        <v>401</v>
      </c>
      <c r="E14" s="1649">
        <v>30</v>
      </c>
      <c r="F14" s="1649">
        <v>12</v>
      </c>
      <c r="G14" s="1649">
        <v>1</v>
      </c>
      <c r="H14" s="1649">
        <v>223</v>
      </c>
      <c r="I14" s="1648">
        <v>135</v>
      </c>
      <c r="K14" s="1641"/>
    </row>
    <row r="15" spans="1:11" s="68" customFormat="1" ht="20.25" customHeight="1">
      <c r="A15" s="1628"/>
      <c r="B15" s="1235" t="s">
        <v>1127</v>
      </c>
      <c r="C15" s="1649">
        <v>2275</v>
      </c>
      <c r="D15" s="1649">
        <v>183</v>
      </c>
      <c r="E15" s="1649">
        <v>12</v>
      </c>
      <c r="F15" s="1649">
        <v>3</v>
      </c>
      <c r="G15" s="1649">
        <v>1</v>
      </c>
      <c r="H15" s="1649">
        <v>109</v>
      </c>
      <c r="I15" s="1648">
        <v>58</v>
      </c>
      <c r="K15" s="1641"/>
    </row>
    <row r="16" spans="1:11" s="68" customFormat="1" ht="11.25" customHeight="1">
      <c r="A16" s="1628"/>
      <c r="B16" s="1627"/>
      <c r="C16" s="1647"/>
      <c r="D16" s="1647"/>
      <c r="E16" s="1647"/>
      <c r="F16" s="1647"/>
      <c r="G16" s="1647"/>
      <c r="H16" s="1647"/>
      <c r="I16" s="1646"/>
      <c r="K16" s="1641"/>
    </row>
    <row r="17" spans="1:11" s="16" customFormat="1" ht="33" customHeight="1">
      <c r="A17" s="1645" t="s">
        <v>1137</v>
      </c>
      <c r="B17" s="1644"/>
      <c r="C17" s="1643">
        <f>SUM(C18:C26)</f>
        <v>14122</v>
      </c>
      <c r="D17" s="1643">
        <f>SUM(D18:D26)</f>
        <v>1355</v>
      </c>
      <c r="E17" s="1643">
        <f>SUM(E18:E26)</f>
        <v>80</v>
      </c>
      <c r="F17" s="1643">
        <f>SUM(F18:F26)</f>
        <v>22</v>
      </c>
      <c r="G17" s="1643">
        <f>SUM(G18:G26)</f>
        <v>3</v>
      </c>
      <c r="H17" s="1643">
        <f>SUM(H18:H26)</f>
        <v>690</v>
      </c>
      <c r="I17" s="1642">
        <f>SUM(I18:I26)</f>
        <v>560</v>
      </c>
      <c r="K17" s="1641"/>
    </row>
    <row r="18" spans="1:11" s="16" customFormat="1" ht="20.25" customHeight="1">
      <c r="A18" s="1628"/>
      <c r="B18" s="1235" t="s">
        <v>1135</v>
      </c>
      <c r="C18" s="1623">
        <v>645</v>
      </c>
      <c r="D18" s="1623">
        <v>30</v>
      </c>
      <c r="E18" s="1623">
        <v>2</v>
      </c>
      <c r="F18" s="1623">
        <v>0</v>
      </c>
      <c r="G18" s="1623">
        <v>0</v>
      </c>
      <c r="H18" s="1623">
        <v>7</v>
      </c>
      <c r="I18" s="1630">
        <v>21</v>
      </c>
      <c r="K18" s="1641"/>
    </row>
    <row r="19" spans="1:11" s="16" customFormat="1" ht="20.25" customHeight="1">
      <c r="A19" s="1628"/>
      <c r="B19" s="1235" t="s">
        <v>1134</v>
      </c>
      <c r="C19" s="1623">
        <v>515</v>
      </c>
      <c r="D19" s="1623">
        <v>28</v>
      </c>
      <c r="E19" s="1623">
        <v>0</v>
      </c>
      <c r="F19" s="1623">
        <v>0</v>
      </c>
      <c r="G19" s="1623">
        <v>0</v>
      </c>
      <c r="H19" s="1623">
        <v>12</v>
      </c>
      <c r="I19" s="1622">
        <v>16</v>
      </c>
      <c r="K19" s="1641"/>
    </row>
    <row r="20" spans="1:11" s="16" customFormat="1" ht="20.25" customHeight="1">
      <c r="A20" s="1628"/>
      <c r="B20" s="1235" t="s">
        <v>1133</v>
      </c>
      <c r="C20" s="1623">
        <v>480</v>
      </c>
      <c r="D20" s="1623">
        <v>38</v>
      </c>
      <c r="E20" s="1623">
        <v>3</v>
      </c>
      <c r="F20" s="1623">
        <v>0</v>
      </c>
      <c r="G20" s="1623">
        <v>0</v>
      </c>
      <c r="H20" s="1623">
        <v>10</v>
      </c>
      <c r="I20" s="1622">
        <v>25</v>
      </c>
      <c r="K20" s="1641"/>
    </row>
    <row r="21" spans="1:11" s="16" customFormat="1" ht="20.25" customHeight="1">
      <c r="A21" s="1628"/>
      <c r="B21" s="1235" t="s">
        <v>1132</v>
      </c>
      <c r="C21" s="1623">
        <v>720</v>
      </c>
      <c r="D21" s="1623">
        <v>64</v>
      </c>
      <c r="E21" s="1623">
        <v>3</v>
      </c>
      <c r="F21" s="1623">
        <v>0</v>
      </c>
      <c r="G21" s="1623">
        <v>0</v>
      </c>
      <c r="H21" s="1623">
        <v>32</v>
      </c>
      <c r="I21" s="1622">
        <v>29</v>
      </c>
      <c r="K21" s="1641"/>
    </row>
    <row r="22" spans="1:11" s="16" customFormat="1" ht="20.25" customHeight="1">
      <c r="A22" s="1628"/>
      <c r="B22" s="1235" t="s">
        <v>1131</v>
      </c>
      <c r="C22" s="1623">
        <v>2066</v>
      </c>
      <c r="D22" s="1623">
        <v>185</v>
      </c>
      <c r="E22" s="1623">
        <v>10</v>
      </c>
      <c r="F22" s="1623">
        <v>4</v>
      </c>
      <c r="G22" s="1623">
        <v>0</v>
      </c>
      <c r="H22" s="1623">
        <v>79</v>
      </c>
      <c r="I22" s="1622">
        <v>92</v>
      </c>
      <c r="K22" s="1641"/>
    </row>
    <row r="23" spans="1:11" s="16" customFormat="1" ht="20.25" customHeight="1">
      <c r="A23" s="1628"/>
      <c r="B23" s="1235" t="s">
        <v>1130</v>
      </c>
      <c r="C23" s="1623">
        <v>3231</v>
      </c>
      <c r="D23" s="1623">
        <v>322</v>
      </c>
      <c r="E23" s="1623">
        <v>22</v>
      </c>
      <c r="F23" s="1623">
        <v>4</v>
      </c>
      <c r="G23" s="1623">
        <v>0</v>
      </c>
      <c r="H23" s="1623">
        <v>169</v>
      </c>
      <c r="I23" s="1622">
        <v>127</v>
      </c>
      <c r="K23" s="1641"/>
    </row>
    <row r="24" spans="1:11" s="16" customFormat="1" ht="20.25" customHeight="1">
      <c r="A24" s="1628"/>
      <c r="B24" s="1235" t="s">
        <v>1129</v>
      </c>
      <c r="C24" s="1623">
        <v>3181</v>
      </c>
      <c r="D24" s="1623">
        <v>340</v>
      </c>
      <c r="E24" s="1623">
        <v>16</v>
      </c>
      <c r="F24" s="1623">
        <v>5</v>
      </c>
      <c r="G24" s="1623">
        <v>1</v>
      </c>
      <c r="H24" s="1623">
        <v>190</v>
      </c>
      <c r="I24" s="1622">
        <v>128</v>
      </c>
      <c r="K24" s="1641"/>
    </row>
    <row r="25" spans="1:11" s="16" customFormat="1" ht="20.25" customHeight="1">
      <c r="A25" s="1628"/>
      <c r="B25" s="1235" t="s">
        <v>1128</v>
      </c>
      <c r="C25" s="1623">
        <v>2088</v>
      </c>
      <c r="D25" s="1623">
        <v>227</v>
      </c>
      <c r="E25" s="1623">
        <v>14</v>
      </c>
      <c r="F25" s="1623">
        <v>8</v>
      </c>
      <c r="G25" s="1623">
        <v>1</v>
      </c>
      <c r="H25" s="1623">
        <v>119</v>
      </c>
      <c r="I25" s="1622">
        <v>85</v>
      </c>
      <c r="K25" s="1641"/>
    </row>
    <row r="26" spans="1:11" s="16" customFormat="1" ht="20.25" customHeight="1">
      <c r="A26" s="1628"/>
      <c r="B26" s="1235" t="s">
        <v>1127</v>
      </c>
      <c r="C26" s="1623">
        <v>1196</v>
      </c>
      <c r="D26" s="1623">
        <v>121</v>
      </c>
      <c r="E26" s="1623">
        <v>10</v>
      </c>
      <c r="F26" s="1623">
        <v>1</v>
      </c>
      <c r="G26" s="1623">
        <v>1</v>
      </c>
      <c r="H26" s="1623">
        <v>72</v>
      </c>
      <c r="I26" s="1622">
        <v>37</v>
      </c>
      <c r="K26" s="1641"/>
    </row>
    <row r="27" spans="1:11" s="16" customFormat="1" ht="33" customHeight="1">
      <c r="A27" s="1645" t="s">
        <v>1136</v>
      </c>
      <c r="B27" s="1644"/>
      <c r="C27" s="1643">
        <f>SUM(C28:C36)</f>
        <v>27224</v>
      </c>
      <c r="D27" s="1643">
        <f>SUM(D28:D36)</f>
        <v>1533</v>
      </c>
      <c r="E27" s="1643">
        <f>SUM(E28:E36)</f>
        <v>150</v>
      </c>
      <c r="F27" s="1643">
        <f>SUM(F28:F36)</f>
        <v>17</v>
      </c>
      <c r="G27" s="1643">
        <f>SUM(G28:G36)</f>
        <v>1</v>
      </c>
      <c r="H27" s="1643">
        <f>SUM(H28:H36)</f>
        <v>821</v>
      </c>
      <c r="I27" s="1642">
        <f>SUM(I28:I36)</f>
        <v>544</v>
      </c>
      <c r="K27" s="1641"/>
    </row>
    <row r="28" spans="1:11" s="16" customFormat="1" ht="20.25" customHeight="1">
      <c r="A28" s="1628"/>
      <c r="B28" s="1235" t="s">
        <v>1135</v>
      </c>
      <c r="C28" s="1623">
        <v>1623</v>
      </c>
      <c r="D28" s="1623">
        <v>63</v>
      </c>
      <c r="E28" s="1623">
        <v>7</v>
      </c>
      <c r="F28" s="1623">
        <v>1</v>
      </c>
      <c r="G28" s="1623">
        <v>0</v>
      </c>
      <c r="H28" s="1623">
        <v>23</v>
      </c>
      <c r="I28" s="1622">
        <v>32</v>
      </c>
      <c r="K28" s="1641"/>
    </row>
    <row r="29" spans="1:11" s="16" customFormat="1" ht="20.25" customHeight="1">
      <c r="A29" s="1628"/>
      <c r="B29" s="1235" t="s">
        <v>1134</v>
      </c>
      <c r="C29" s="1623">
        <v>1819</v>
      </c>
      <c r="D29" s="1623">
        <v>76</v>
      </c>
      <c r="E29" s="1623">
        <v>9</v>
      </c>
      <c r="F29" s="1623">
        <v>1</v>
      </c>
      <c r="G29" s="1623">
        <v>0</v>
      </c>
      <c r="H29" s="1623">
        <v>28</v>
      </c>
      <c r="I29" s="1622">
        <v>38</v>
      </c>
      <c r="K29" s="1641"/>
    </row>
    <row r="30" spans="1:11" s="16" customFormat="1" ht="20.25" customHeight="1">
      <c r="A30" s="1628"/>
      <c r="B30" s="1235" t="s">
        <v>1133</v>
      </c>
      <c r="C30" s="1623">
        <v>2364</v>
      </c>
      <c r="D30" s="1623">
        <v>91</v>
      </c>
      <c r="E30" s="1623">
        <v>7</v>
      </c>
      <c r="F30" s="1623">
        <v>0</v>
      </c>
      <c r="G30" s="1623">
        <v>0</v>
      </c>
      <c r="H30" s="1623">
        <v>40</v>
      </c>
      <c r="I30" s="1622">
        <v>44</v>
      </c>
      <c r="K30" s="1641"/>
    </row>
    <row r="31" spans="1:11" s="16" customFormat="1" ht="20.25" customHeight="1">
      <c r="A31" s="1628"/>
      <c r="B31" s="1235" t="s">
        <v>1132</v>
      </c>
      <c r="C31" s="1623">
        <v>2955</v>
      </c>
      <c r="D31" s="1623">
        <v>154</v>
      </c>
      <c r="E31" s="1623">
        <v>20</v>
      </c>
      <c r="F31" s="1623">
        <v>0</v>
      </c>
      <c r="G31" s="1623">
        <v>0</v>
      </c>
      <c r="H31" s="1623">
        <v>66</v>
      </c>
      <c r="I31" s="1622">
        <v>68</v>
      </c>
      <c r="K31" s="1641"/>
    </row>
    <row r="32" spans="1:11" s="16" customFormat="1" ht="20.25" customHeight="1">
      <c r="A32" s="1628"/>
      <c r="B32" s="1235" t="s">
        <v>1131</v>
      </c>
      <c r="C32" s="1623">
        <v>5815</v>
      </c>
      <c r="D32" s="1623">
        <v>328</v>
      </c>
      <c r="E32" s="1623">
        <v>34</v>
      </c>
      <c r="F32" s="1623">
        <v>1</v>
      </c>
      <c r="G32" s="1623">
        <v>0</v>
      </c>
      <c r="H32" s="1623">
        <v>188</v>
      </c>
      <c r="I32" s="1622">
        <v>105</v>
      </c>
      <c r="K32" s="1641"/>
    </row>
    <row r="33" spans="1:11" s="16" customFormat="1" ht="20.25" customHeight="1">
      <c r="A33" s="1628"/>
      <c r="B33" s="1235" t="s">
        <v>1130</v>
      </c>
      <c r="C33" s="1623">
        <v>5041</v>
      </c>
      <c r="D33" s="1623">
        <v>297</v>
      </c>
      <c r="E33" s="1623">
        <v>29</v>
      </c>
      <c r="F33" s="1623">
        <v>4</v>
      </c>
      <c r="G33" s="1623">
        <v>0</v>
      </c>
      <c r="H33" s="1623">
        <v>159</v>
      </c>
      <c r="I33" s="1622">
        <v>105</v>
      </c>
      <c r="K33" s="1641"/>
    </row>
    <row r="34" spans="1:11" s="16" customFormat="1" ht="20.25" customHeight="1">
      <c r="A34" s="1628"/>
      <c r="B34" s="1235" t="s">
        <v>1129</v>
      </c>
      <c r="C34" s="1623">
        <v>4221</v>
      </c>
      <c r="D34" s="1623">
        <v>288</v>
      </c>
      <c r="E34" s="1623">
        <v>26</v>
      </c>
      <c r="F34" s="1623">
        <v>4</v>
      </c>
      <c r="G34" s="1623">
        <v>1</v>
      </c>
      <c r="H34" s="1623">
        <v>176</v>
      </c>
      <c r="I34" s="1622">
        <v>81</v>
      </c>
      <c r="K34" s="1641"/>
    </row>
    <row r="35" spans="1:11" s="16" customFormat="1" ht="20.25" customHeight="1">
      <c r="A35" s="1628"/>
      <c r="B35" s="1235" t="s">
        <v>1128</v>
      </c>
      <c r="C35" s="1623">
        <v>2307</v>
      </c>
      <c r="D35" s="1623">
        <v>174</v>
      </c>
      <c r="E35" s="1623">
        <v>16</v>
      </c>
      <c r="F35" s="1623">
        <v>4</v>
      </c>
      <c r="G35" s="1623">
        <v>0</v>
      </c>
      <c r="H35" s="1623">
        <v>104</v>
      </c>
      <c r="I35" s="1622">
        <v>50</v>
      </c>
      <c r="K35" s="1641"/>
    </row>
    <row r="36" spans="1:11" s="16" customFormat="1" ht="20.25" customHeight="1">
      <c r="A36" s="1628"/>
      <c r="B36" s="1235" t="s">
        <v>1127</v>
      </c>
      <c r="C36" s="1623">
        <v>1079</v>
      </c>
      <c r="D36" s="1623">
        <v>62</v>
      </c>
      <c r="E36" s="1623">
        <v>2</v>
      </c>
      <c r="F36" s="1623">
        <v>2</v>
      </c>
      <c r="G36" s="1623">
        <v>0</v>
      </c>
      <c r="H36" s="1623">
        <v>37</v>
      </c>
      <c r="I36" s="1622">
        <v>21</v>
      </c>
      <c r="K36" s="1641"/>
    </row>
    <row r="37" spans="1:9" s="16" customFormat="1" ht="12" customHeight="1">
      <c r="A37" s="1621"/>
      <c r="B37" s="1146"/>
      <c r="C37" s="1640"/>
      <c r="D37" s="1640"/>
      <c r="E37" s="1640"/>
      <c r="F37" s="1640"/>
      <c r="G37" s="1640"/>
      <c r="H37" s="1640"/>
      <c r="I37" s="1639"/>
    </row>
    <row r="38" spans="8:9" ht="16.5" customHeight="1">
      <c r="H38" s="1245"/>
      <c r="I38" s="406" t="s">
        <v>1017</v>
      </c>
    </row>
    <row r="39" ht="13.5">
      <c r="D39" s="1025"/>
    </row>
  </sheetData>
  <sheetProtection/>
  <mergeCells count="6">
    <mergeCell ref="D4:I4"/>
    <mergeCell ref="A6:B6"/>
    <mergeCell ref="A17:B17"/>
    <mergeCell ref="A27:B27"/>
    <mergeCell ref="A4:B5"/>
    <mergeCell ref="C4:C5"/>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FF0000"/>
  </sheetPr>
  <dimension ref="A2:K38"/>
  <sheetViews>
    <sheetView view="pageBreakPreview" zoomScale="60" zoomScalePageLayoutView="0" workbookViewId="0" topLeftCell="A1">
      <selection activeCell="D28" sqref="D28"/>
    </sheetView>
  </sheetViews>
  <sheetFormatPr defaultColWidth="9.00390625" defaultRowHeight="13.5"/>
  <cols>
    <col min="1" max="1" width="2.625" style="18" customWidth="1"/>
    <col min="2" max="2" width="10.625" style="18" customWidth="1"/>
    <col min="3" max="9" width="10.50390625" style="18" customWidth="1"/>
    <col min="10" max="16384" width="9.00390625" style="18" customWidth="1"/>
  </cols>
  <sheetData>
    <row r="1" ht="18.75" customHeight="1"/>
    <row r="2" spans="1:9" ht="18.75" customHeight="1">
      <c r="A2" s="1246" t="s">
        <v>1157</v>
      </c>
      <c r="B2" s="1246"/>
      <c r="C2" s="68"/>
      <c r="D2" s="68"/>
      <c r="E2" s="68"/>
      <c r="F2" s="68"/>
      <c r="G2" s="68"/>
      <c r="I2" s="1317"/>
    </row>
    <row r="3" spans="1:9" ht="13.5" customHeight="1">
      <c r="A3" s="1246"/>
      <c r="B3" s="1246"/>
      <c r="C3" s="68"/>
      <c r="D3" s="68"/>
      <c r="E3" s="68"/>
      <c r="F3" s="68"/>
      <c r="G3" s="68"/>
      <c r="H3" s="1317"/>
      <c r="I3" s="53" t="s">
        <v>1156</v>
      </c>
    </row>
    <row r="4" spans="1:9" ht="18" customHeight="1">
      <c r="A4" s="1297" t="s">
        <v>408</v>
      </c>
      <c r="B4" s="1244"/>
      <c r="C4" s="1232" t="s">
        <v>1145</v>
      </c>
      <c r="D4" s="1244" t="s">
        <v>1144</v>
      </c>
      <c r="E4" s="1295"/>
      <c r="F4" s="1295"/>
      <c r="G4" s="1295"/>
      <c r="H4" s="1295"/>
      <c r="I4" s="1655"/>
    </row>
    <row r="5" spans="1:9" ht="41.25" customHeight="1">
      <c r="A5" s="1292"/>
      <c r="B5" s="382"/>
      <c r="C5" s="382"/>
      <c r="D5" s="100" t="s">
        <v>1143</v>
      </c>
      <c r="E5" s="100" t="s">
        <v>1142</v>
      </c>
      <c r="F5" s="308" t="s">
        <v>1141</v>
      </c>
      <c r="G5" s="308" t="s">
        <v>1140</v>
      </c>
      <c r="H5" s="308" t="s">
        <v>1139</v>
      </c>
      <c r="I5" s="106" t="s">
        <v>1138</v>
      </c>
    </row>
    <row r="6" spans="1:11" s="68" customFormat="1" ht="33" customHeight="1">
      <c r="A6" s="1651" t="s">
        <v>993</v>
      </c>
      <c r="B6" s="1650"/>
      <c r="C6" s="1643">
        <f>SUM(C7:C15)</f>
        <v>77091</v>
      </c>
      <c r="D6" s="1643">
        <f>SUM(D7:D15)</f>
        <v>6741</v>
      </c>
      <c r="E6" s="1643">
        <f>SUM(E7:E15)</f>
        <v>1107</v>
      </c>
      <c r="F6" s="1643">
        <f>SUM(F7:F15)</f>
        <v>136</v>
      </c>
      <c r="G6" s="1643">
        <f>SUM(G7:G15)</f>
        <v>224</v>
      </c>
      <c r="H6" s="1643">
        <f>SUM(H7:H15)</f>
        <v>1689</v>
      </c>
      <c r="I6" s="1642">
        <f>SUM(I7:I15)</f>
        <v>3585</v>
      </c>
      <c r="K6" s="1641"/>
    </row>
    <row r="7" spans="1:11" s="68" customFormat="1" ht="20.25" customHeight="1">
      <c r="A7" s="1628"/>
      <c r="B7" s="1235" t="s">
        <v>1135</v>
      </c>
      <c r="C7" s="1649">
        <v>6315</v>
      </c>
      <c r="D7" s="1649">
        <v>483</v>
      </c>
      <c r="E7" s="1649">
        <v>102</v>
      </c>
      <c r="F7" s="1649">
        <v>5</v>
      </c>
      <c r="G7" s="1649">
        <v>3</v>
      </c>
      <c r="H7" s="1649">
        <v>60</v>
      </c>
      <c r="I7" s="1648">
        <v>313</v>
      </c>
      <c r="K7" s="1641"/>
    </row>
    <row r="8" spans="1:11" s="68" customFormat="1" ht="20.25" customHeight="1">
      <c r="A8" s="1628"/>
      <c r="B8" s="1235" t="s">
        <v>1155</v>
      </c>
      <c r="C8" s="1649">
        <v>5102</v>
      </c>
      <c r="D8" s="1649">
        <v>371</v>
      </c>
      <c r="E8" s="1649">
        <v>64</v>
      </c>
      <c r="F8" s="1649">
        <v>4</v>
      </c>
      <c r="G8" s="1649">
        <v>5</v>
      </c>
      <c r="H8" s="1649">
        <v>51</v>
      </c>
      <c r="I8" s="1648">
        <v>247</v>
      </c>
      <c r="K8" s="1641"/>
    </row>
    <row r="9" spans="1:11" s="68" customFormat="1" ht="20.25" customHeight="1">
      <c r="A9" s="1628"/>
      <c r="B9" s="1235" t="s">
        <v>1154</v>
      </c>
      <c r="C9" s="1649">
        <v>5577</v>
      </c>
      <c r="D9" s="1649">
        <v>380</v>
      </c>
      <c r="E9" s="1649">
        <v>70</v>
      </c>
      <c r="F9" s="1649">
        <v>8</v>
      </c>
      <c r="G9" s="1649">
        <v>10</v>
      </c>
      <c r="H9" s="1649">
        <v>57</v>
      </c>
      <c r="I9" s="1648">
        <v>235</v>
      </c>
      <c r="K9" s="1641"/>
    </row>
    <row r="10" spans="1:11" s="68" customFormat="1" ht="20.25" customHeight="1">
      <c r="A10" s="1628"/>
      <c r="B10" s="1235" t="s">
        <v>1153</v>
      </c>
      <c r="C10" s="1649">
        <v>7009</v>
      </c>
      <c r="D10" s="1649">
        <v>470</v>
      </c>
      <c r="E10" s="1649">
        <v>85</v>
      </c>
      <c r="F10" s="1649">
        <v>13</v>
      </c>
      <c r="G10" s="1649">
        <v>12</v>
      </c>
      <c r="H10" s="1649">
        <v>95</v>
      </c>
      <c r="I10" s="1648">
        <v>265</v>
      </c>
      <c r="K10" s="1641"/>
    </row>
    <row r="11" spans="1:11" s="68" customFormat="1" ht="20.25" customHeight="1">
      <c r="A11" s="1628"/>
      <c r="B11" s="1235" t="s">
        <v>1152</v>
      </c>
      <c r="C11" s="1649">
        <v>13602</v>
      </c>
      <c r="D11" s="1649">
        <v>1008</v>
      </c>
      <c r="E11" s="1649">
        <v>192</v>
      </c>
      <c r="F11" s="1649">
        <v>17</v>
      </c>
      <c r="G11" s="1649">
        <v>44</v>
      </c>
      <c r="H11" s="1649">
        <v>265</v>
      </c>
      <c r="I11" s="1648">
        <v>490</v>
      </c>
      <c r="K11" s="1641"/>
    </row>
    <row r="12" spans="1:11" s="68" customFormat="1" ht="20.25" customHeight="1">
      <c r="A12" s="1628"/>
      <c r="B12" s="1235" t="s">
        <v>1151</v>
      </c>
      <c r="C12" s="1649">
        <v>12499</v>
      </c>
      <c r="D12" s="1649">
        <v>994</v>
      </c>
      <c r="E12" s="1649">
        <v>179</v>
      </c>
      <c r="F12" s="1649">
        <v>25</v>
      </c>
      <c r="G12" s="1649">
        <v>41</v>
      </c>
      <c r="H12" s="1649">
        <v>314</v>
      </c>
      <c r="I12" s="1648">
        <v>435</v>
      </c>
      <c r="K12" s="1641"/>
    </row>
    <row r="13" spans="1:11" s="68" customFormat="1" ht="20.25" customHeight="1">
      <c r="A13" s="1628"/>
      <c r="B13" s="1235" t="s">
        <v>1150</v>
      </c>
      <c r="C13" s="1649">
        <v>12577</v>
      </c>
      <c r="D13" s="1649">
        <v>1250</v>
      </c>
      <c r="E13" s="1649">
        <v>211</v>
      </c>
      <c r="F13" s="1649">
        <v>30</v>
      </c>
      <c r="G13" s="1649">
        <v>71</v>
      </c>
      <c r="H13" s="1649">
        <v>353</v>
      </c>
      <c r="I13" s="1648">
        <v>585</v>
      </c>
      <c r="K13" s="1641"/>
    </row>
    <row r="14" spans="1:11" s="68" customFormat="1" ht="20.25" customHeight="1">
      <c r="A14" s="1628"/>
      <c r="B14" s="1235" t="s">
        <v>1149</v>
      </c>
      <c r="C14" s="1649">
        <v>8432</v>
      </c>
      <c r="D14" s="1649">
        <v>939</v>
      </c>
      <c r="E14" s="1649">
        <v>128</v>
      </c>
      <c r="F14" s="1649">
        <v>18</v>
      </c>
      <c r="G14" s="1649">
        <v>31</v>
      </c>
      <c r="H14" s="1649">
        <v>265</v>
      </c>
      <c r="I14" s="1648">
        <v>497</v>
      </c>
      <c r="K14" s="1641"/>
    </row>
    <row r="15" spans="1:11" s="68" customFormat="1" ht="20.25" customHeight="1">
      <c r="A15" s="1628"/>
      <c r="B15" s="1235" t="s">
        <v>1127</v>
      </c>
      <c r="C15" s="1649">
        <v>5978</v>
      </c>
      <c r="D15" s="1649">
        <v>846</v>
      </c>
      <c r="E15" s="1649">
        <v>76</v>
      </c>
      <c r="F15" s="1649">
        <v>16</v>
      </c>
      <c r="G15" s="1649">
        <v>7</v>
      </c>
      <c r="H15" s="1649">
        <v>229</v>
      </c>
      <c r="I15" s="1648">
        <v>518</v>
      </c>
      <c r="K15" s="1641"/>
    </row>
    <row r="16" spans="1:11" s="68" customFormat="1" ht="12" customHeight="1">
      <c r="A16" s="1628"/>
      <c r="B16" s="1627"/>
      <c r="C16" s="1647"/>
      <c r="D16" s="1647"/>
      <c r="E16" s="1647"/>
      <c r="F16" s="1647"/>
      <c r="G16" s="1647"/>
      <c r="H16" s="1647"/>
      <c r="I16" s="1646"/>
      <c r="K16" s="1641"/>
    </row>
    <row r="17" spans="1:11" s="16" customFormat="1" ht="33" customHeight="1">
      <c r="A17" s="1645" t="s">
        <v>1137</v>
      </c>
      <c r="B17" s="1644"/>
      <c r="C17" s="1643">
        <f>SUM(C18:C26)</f>
        <v>24817</v>
      </c>
      <c r="D17" s="1643">
        <f>SUM(D18:D26)</f>
        <v>2658</v>
      </c>
      <c r="E17" s="1643">
        <f>SUM(E18:E26)</f>
        <v>324</v>
      </c>
      <c r="F17" s="1643">
        <f>SUM(F18:F26)</f>
        <v>60</v>
      </c>
      <c r="G17" s="1643">
        <f>SUM(G18:G26)</f>
        <v>112</v>
      </c>
      <c r="H17" s="1643">
        <f>SUM(H18:H26)</f>
        <v>728</v>
      </c>
      <c r="I17" s="1642">
        <f>SUM(I18:I26)</f>
        <v>1434</v>
      </c>
      <c r="K17" s="1654"/>
    </row>
    <row r="18" spans="1:11" s="16" customFormat="1" ht="20.25" customHeight="1">
      <c r="A18" s="1628"/>
      <c r="B18" s="1235" t="s">
        <v>1135</v>
      </c>
      <c r="C18" s="1623">
        <v>1464</v>
      </c>
      <c r="D18" s="1623">
        <v>99</v>
      </c>
      <c r="E18" s="1623">
        <v>19</v>
      </c>
      <c r="F18" s="1623">
        <v>1</v>
      </c>
      <c r="G18" s="1623">
        <v>1</v>
      </c>
      <c r="H18" s="1623">
        <v>12</v>
      </c>
      <c r="I18" s="1630">
        <v>66</v>
      </c>
      <c r="K18" s="1641"/>
    </row>
    <row r="19" spans="1:11" s="16" customFormat="1" ht="20.25" customHeight="1">
      <c r="A19" s="1628"/>
      <c r="B19" s="1235" t="s">
        <v>1155</v>
      </c>
      <c r="C19" s="1623">
        <v>1152</v>
      </c>
      <c r="D19" s="1623">
        <v>82</v>
      </c>
      <c r="E19" s="1623">
        <v>11</v>
      </c>
      <c r="F19" s="1623">
        <v>3</v>
      </c>
      <c r="G19" s="1623">
        <v>0</v>
      </c>
      <c r="H19" s="1623">
        <v>9</v>
      </c>
      <c r="I19" s="1622">
        <v>59</v>
      </c>
      <c r="K19" s="1641"/>
    </row>
    <row r="20" spans="1:11" s="16" customFormat="1" ht="20.25" customHeight="1">
      <c r="A20" s="1628"/>
      <c r="B20" s="1235" t="s">
        <v>1154</v>
      </c>
      <c r="C20" s="1623">
        <v>1065</v>
      </c>
      <c r="D20" s="1623">
        <v>89</v>
      </c>
      <c r="E20" s="1623">
        <v>9</v>
      </c>
      <c r="F20" s="1623">
        <v>0</v>
      </c>
      <c r="G20" s="1623">
        <v>2</v>
      </c>
      <c r="H20" s="1623">
        <v>11</v>
      </c>
      <c r="I20" s="1622">
        <v>67</v>
      </c>
      <c r="K20" s="1641"/>
    </row>
    <row r="21" spans="1:11" s="16" customFormat="1" ht="20.25" customHeight="1">
      <c r="A21" s="1628"/>
      <c r="B21" s="1235" t="s">
        <v>1153</v>
      </c>
      <c r="C21" s="1623">
        <v>1434</v>
      </c>
      <c r="D21" s="1623">
        <v>148</v>
      </c>
      <c r="E21" s="1623">
        <v>14</v>
      </c>
      <c r="F21" s="1623">
        <v>8</v>
      </c>
      <c r="G21" s="1623">
        <v>5</v>
      </c>
      <c r="H21" s="1623">
        <v>27</v>
      </c>
      <c r="I21" s="1622">
        <v>94</v>
      </c>
      <c r="K21" s="1641"/>
    </row>
    <row r="22" spans="1:11" s="16" customFormat="1" ht="20.25" customHeight="1">
      <c r="A22" s="1628"/>
      <c r="B22" s="1235" t="s">
        <v>1152</v>
      </c>
      <c r="C22" s="1623">
        <v>3693</v>
      </c>
      <c r="D22" s="1623">
        <v>323</v>
      </c>
      <c r="E22" s="1623">
        <v>42</v>
      </c>
      <c r="F22" s="1623">
        <v>5</v>
      </c>
      <c r="G22" s="1623">
        <v>15</v>
      </c>
      <c r="H22" s="1623">
        <v>79</v>
      </c>
      <c r="I22" s="1622">
        <v>182</v>
      </c>
      <c r="K22" s="1641"/>
    </row>
    <row r="23" spans="1:11" s="16" customFormat="1" ht="20.25" customHeight="1">
      <c r="A23" s="1628"/>
      <c r="B23" s="1235" t="s">
        <v>1151</v>
      </c>
      <c r="C23" s="1623">
        <v>4706</v>
      </c>
      <c r="D23" s="1623">
        <v>456</v>
      </c>
      <c r="E23" s="1623">
        <v>60</v>
      </c>
      <c r="F23" s="1623">
        <v>11</v>
      </c>
      <c r="G23" s="1623">
        <v>26</v>
      </c>
      <c r="H23" s="1623">
        <v>152</v>
      </c>
      <c r="I23" s="1622">
        <v>207</v>
      </c>
      <c r="K23" s="1641"/>
    </row>
    <row r="24" spans="1:11" s="16" customFormat="1" ht="20.25" customHeight="1">
      <c r="A24" s="1628"/>
      <c r="B24" s="1235" t="s">
        <v>1150</v>
      </c>
      <c r="C24" s="1623">
        <v>5065</v>
      </c>
      <c r="D24" s="1623">
        <v>571</v>
      </c>
      <c r="E24" s="1623">
        <v>72</v>
      </c>
      <c r="F24" s="1623">
        <v>15</v>
      </c>
      <c r="G24" s="1623">
        <v>39</v>
      </c>
      <c r="H24" s="1623">
        <v>169</v>
      </c>
      <c r="I24" s="1622">
        <v>276</v>
      </c>
      <c r="K24" s="1641"/>
    </row>
    <row r="25" spans="1:11" s="16" customFormat="1" ht="20.25" customHeight="1">
      <c r="A25" s="1628"/>
      <c r="B25" s="1235" t="s">
        <v>1149</v>
      </c>
      <c r="C25" s="1623">
        <v>3641</v>
      </c>
      <c r="D25" s="1623">
        <v>496</v>
      </c>
      <c r="E25" s="1623">
        <v>65</v>
      </c>
      <c r="F25" s="1623">
        <v>10</v>
      </c>
      <c r="G25" s="1623">
        <v>19</v>
      </c>
      <c r="H25" s="1623">
        <v>141</v>
      </c>
      <c r="I25" s="1622">
        <v>261</v>
      </c>
      <c r="K25" s="1641"/>
    </row>
    <row r="26" spans="1:11" s="16" customFormat="1" ht="20.25" customHeight="1">
      <c r="A26" s="1628"/>
      <c r="B26" s="1235" t="s">
        <v>1127</v>
      </c>
      <c r="C26" s="1623">
        <v>2597</v>
      </c>
      <c r="D26" s="1623">
        <v>394</v>
      </c>
      <c r="E26" s="1623">
        <v>32</v>
      </c>
      <c r="F26" s="1623">
        <v>7</v>
      </c>
      <c r="G26" s="1623">
        <v>5</v>
      </c>
      <c r="H26" s="1623">
        <v>128</v>
      </c>
      <c r="I26" s="1622">
        <v>222</v>
      </c>
      <c r="K26" s="1641"/>
    </row>
    <row r="27" spans="1:11" s="16" customFormat="1" ht="33" customHeight="1">
      <c r="A27" s="1645" t="s">
        <v>1136</v>
      </c>
      <c r="B27" s="1645"/>
      <c r="C27" s="1643">
        <f>SUM(C28:C36)</f>
        <v>52274</v>
      </c>
      <c r="D27" s="1643">
        <f>SUM(D28:D36)</f>
        <v>4083</v>
      </c>
      <c r="E27" s="1643">
        <f>SUM(E28:E36)</f>
        <v>783</v>
      </c>
      <c r="F27" s="1643">
        <f>SUM(F28:F36)</f>
        <v>76</v>
      </c>
      <c r="G27" s="1643">
        <f>SUM(G28:G36)</f>
        <v>112</v>
      </c>
      <c r="H27" s="1643">
        <f>SUM(H28:H36)</f>
        <v>961</v>
      </c>
      <c r="I27" s="1642">
        <f>SUM(I28:I36)</f>
        <v>2151</v>
      </c>
      <c r="K27" s="1641"/>
    </row>
    <row r="28" spans="1:11" s="16" customFormat="1" ht="20.25" customHeight="1">
      <c r="A28" s="1628"/>
      <c r="B28" s="1235" t="s">
        <v>1135</v>
      </c>
      <c r="C28" s="1623">
        <v>4851</v>
      </c>
      <c r="D28" s="1623">
        <v>384</v>
      </c>
      <c r="E28" s="1623">
        <v>83</v>
      </c>
      <c r="F28" s="1623">
        <v>4</v>
      </c>
      <c r="G28" s="1623">
        <v>2</v>
      </c>
      <c r="H28" s="1623">
        <v>48</v>
      </c>
      <c r="I28" s="1622">
        <v>247</v>
      </c>
      <c r="K28" s="1654"/>
    </row>
    <row r="29" spans="1:11" s="16" customFormat="1" ht="20.25" customHeight="1">
      <c r="A29" s="1628"/>
      <c r="B29" s="1235" t="s">
        <v>1155</v>
      </c>
      <c r="C29" s="1623">
        <v>3950</v>
      </c>
      <c r="D29" s="1623">
        <v>289</v>
      </c>
      <c r="E29" s="1623">
        <v>53</v>
      </c>
      <c r="F29" s="1623">
        <v>1</v>
      </c>
      <c r="G29" s="1623">
        <v>5</v>
      </c>
      <c r="H29" s="1623">
        <v>42</v>
      </c>
      <c r="I29" s="1622">
        <v>188</v>
      </c>
      <c r="K29" s="1641"/>
    </row>
    <row r="30" spans="1:11" s="16" customFormat="1" ht="20.25" customHeight="1">
      <c r="A30" s="1628"/>
      <c r="B30" s="1235" t="s">
        <v>1154</v>
      </c>
      <c r="C30" s="1623">
        <v>4512</v>
      </c>
      <c r="D30" s="1623">
        <v>291</v>
      </c>
      <c r="E30" s="1623">
        <v>61</v>
      </c>
      <c r="F30" s="1623">
        <v>8</v>
      </c>
      <c r="G30" s="1623">
        <v>8</v>
      </c>
      <c r="H30" s="1623">
        <v>46</v>
      </c>
      <c r="I30" s="1622">
        <v>168</v>
      </c>
      <c r="K30" s="1641"/>
    </row>
    <row r="31" spans="1:11" s="16" customFormat="1" ht="20.25" customHeight="1">
      <c r="A31" s="1628"/>
      <c r="B31" s="1235" t="s">
        <v>1153</v>
      </c>
      <c r="C31" s="1623">
        <v>5575</v>
      </c>
      <c r="D31" s="1623">
        <v>322</v>
      </c>
      <c r="E31" s="1623">
        <v>71</v>
      </c>
      <c r="F31" s="1623">
        <v>5</v>
      </c>
      <c r="G31" s="1623">
        <v>7</v>
      </c>
      <c r="H31" s="1623">
        <v>68</v>
      </c>
      <c r="I31" s="1622">
        <v>171</v>
      </c>
      <c r="K31" s="1641"/>
    </row>
    <row r="32" spans="1:11" s="16" customFormat="1" ht="20.25" customHeight="1">
      <c r="A32" s="1628"/>
      <c r="B32" s="1235" t="s">
        <v>1152</v>
      </c>
      <c r="C32" s="1623">
        <v>9909</v>
      </c>
      <c r="D32" s="1623">
        <v>685</v>
      </c>
      <c r="E32" s="1623">
        <v>150</v>
      </c>
      <c r="F32" s="1623">
        <v>12</v>
      </c>
      <c r="G32" s="1623">
        <v>29</v>
      </c>
      <c r="H32" s="1623">
        <v>186</v>
      </c>
      <c r="I32" s="1622">
        <v>308</v>
      </c>
      <c r="K32" s="1641"/>
    </row>
    <row r="33" spans="1:11" s="16" customFormat="1" ht="20.25" customHeight="1">
      <c r="A33" s="1628"/>
      <c r="B33" s="1235" t="s">
        <v>1151</v>
      </c>
      <c r="C33" s="1623">
        <v>7793</v>
      </c>
      <c r="D33" s="1623">
        <v>538</v>
      </c>
      <c r="E33" s="1623">
        <v>119</v>
      </c>
      <c r="F33" s="1623">
        <v>14</v>
      </c>
      <c r="G33" s="1623">
        <v>15</v>
      </c>
      <c r="H33" s="1623">
        <v>162</v>
      </c>
      <c r="I33" s="1622">
        <v>228</v>
      </c>
      <c r="K33" s="1641"/>
    </row>
    <row r="34" spans="1:11" s="16" customFormat="1" ht="20.25" customHeight="1">
      <c r="A34" s="1628"/>
      <c r="B34" s="1235" t="s">
        <v>1150</v>
      </c>
      <c r="C34" s="1623">
        <v>7512</v>
      </c>
      <c r="D34" s="1623">
        <v>679</v>
      </c>
      <c r="E34" s="1623">
        <v>139</v>
      </c>
      <c r="F34" s="1623">
        <v>15</v>
      </c>
      <c r="G34" s="1623">
        <v>32</v>
      </c>
      <c r="H34" s="1623">
        <v>184</v>
      </c>
      <c r="I34" s="1622">
        <v>309</v>
      </c>
      <c r="K34" s="1641"/>
    </row>
    <row r="35" spans="1:11" s="16" customFormat="1" ht="20.25" customHeight="1">
      <c r="A35" s="1628"/>
      <c r="B35" s="1235" t="s">
        <v>1149</v>
      </c>
      <c r="C35" s="1623">
        <v>4791</v>
      </c>
      <c r="D35" s="1623">
        <v>443</v>
      </c>
      <c r="E35" s="1623">
        <v>63</v>
      </c>
      <c r="F35" s="1623">
        <v>8</v>
      </c>
      <c r="G35" s="1623">
        <v>12</v>
      </c>
      <c r="H35" s="1623">
        <v>124</v>
      </c>
      <c r="I35" s="1622">
        <v>236</v>
      </c>
      <c r="K35" s="1641"/>
    </row>
    <row r="36" spans="1:11" s="16" customFormat="1" ht="20.25" customHeight="1">
      <c r="A36" s="1628"/>
      <c r="B36" s="1235" t="s">
        <v>1127</v>
      </c>
      <c r="C36" s="1623">
        <v>3381</v>
      </c>
      <c r="D36" s="1623">
        <v>452</v>
      </c>
      <c r="E36" s="1623">
        <v>44</v>
      </c>
      <c r="F36" s="1623">
        <v>9</v>
      </c>
      <c r="G36" s="1623">
        <v>2</v>
      </c>
      <c r="H36" s="1623">
        <v>101</v>
      </c>
      <c r="I36" s="1622">
        <v>296</v>
      </c>
      <c r="K36" s="1641"/>
    </row>
    <row r="37" spans="1:9" s="16" customFormat="1" ht="12" customHeight="1">
      <c r="A37" s="1621"/>
      <c r="B37" s="1146"/>
      <c r="C37" s="1640"/>
      <c r="D37" s="1640"/>
      <c r="E37" s="1640"/>
      <c r="F37" s="1640"/>
      <c r="G37" s="1640"/>
      <c r="H37" s="1640"/>
      <c r="I37" s="1639"/>
    </row>
    <row r="38" spans="1:9" ht="16.5" customHeight="1">
      <c r="A38" s="18" t="s">
        <v>1148</v>
      </c>
      <c r="H38" s="1245"/>
      <c r="I38" s="406" t="s">
        <v>1017</v>
      </c>
    </row>
  </sheetData>
  <sheetProtection/>
  <mergeCells count="6">
    <mergeCell ref="D4:I4"/>
    <mergeCell ref="A6:B6"/>
    <mergeCell ref="A17:B17"/>
    <mergeCell ref="A27:B27"/>
    <mergeCell ref="A4:B5"/>
    <mergeCell ref="C4:C5"/>
  </mergeCells>
  <printOptions horizontalCentered="1"/>
  <pageMargins left="0.7874015748031497" right="0.7874015748031497" top="0.7874015748031497" bottom="0.7874015748031497" header="0.4724409448818898" footer="0.4724409448818898"/>
  <pageSetup horizontalDpi="600" verticalDpi="600" orientation="portrait" paperSize="9" r:id="rId1"/>
  <rowBreaks count="3" manualBreakCount="3">
    <brk id="44" max="255" man="1"/>
    <brk id="78" max="255" man="1"/>
    <brk id="112" max="255" man="1"/>
  </rowBreaks>
</worksheet>
</file>

<file path=xl/worksheets/sheet57.xml><?xml version="1.0" encoding="utf-8"?>
<worksheet xmlns="http://schemas.openxmlformats.org/spreadsheetml/2006/main" xmlns:r="http://schemas.openxmlformats.org/officeDocument/2006/relationships">
  <sheetPr>
    <tabColor rgb="FFFF0000"/>
  </sheetPr>
  <dimension ref="A2:K38"/>
  <sheetViews>
    <sheetView view="pageBreakPreview" zoomScale="60" zoomScalePageLayoutView="0" workbookViewId="0" topLeftCell="A1">
      <selection activeCell="D28" sqref="D28"/>
    </sheetView>
  </sheetViews>
  <sheetFormatPr defaultColWidth="9.00390625" defaultRowHeight="13.5"/>
  <cols>
    <col min="1" max="1" width="2.625" style="18" customWidth="1"/>
    <col min="2" max="2" width="10.625" style="18" customWidth="1"/>
    <col min="3" max="9" width="10.50390625" style="18" customWidth="1"/>
    <col min="10" max="16384" width="9.00390625" style="18" customWidth="1"/>
  </cols>
  <sheetData>
    <row r="1" ht="18.75" customHeight="1"/>
    <row r="2" spans="1:9" ht="18.75" customHeight="1">
      <c r="A2" s="1246" t="s">
        <v>1158</v>
      </c>
      <c r="B2" s="1246"/>
      <c r="C2" s="68"/>
      <c r="D2" s="68"/>
      <c r="E2" s="68"/>
      <c r="F2" s="68"/>
      <c r="G2" s="68"/>
      <c r="I2" s="1317"/>
    </row>
    <row r="3" spans="1:9" ht="13.5" customHeight="1">
      <c r="A3" s="1246"/>
      <c r="B3" s="1246"/>
      <c r="C3" s="68"/>
      <c r="D3" s="68"/>
      <c r="E3" s="68"/>
      <c r="F3" s="68"/>
      <c r="G3" s="68"/>
      <c r="H3" s="1317"/>
      <c r="I3" s="53" t="s">
        <v>441</v>
      </c>
    </row>
    <row r="4" spans="1:9" ht="18" customHeight="1">
      <c r="A4" s="1297" t="s">
        <v>408</v>
      </c>
      <c r="B4" s="1244"/>
      <c r="C4" s="1244" t="s">
        <v>1145</v>
      </c>
      <c r="D4" s="1244" t="s">
        <v>1144</v>
      </c>
      <c r="E4" s="1295"/>
      <c r="F4" s="1295"/>
      <c r="G4" s="1295"/>
      <c r="H4" s="1295"/>
      <c r="I4" s="1655"/>
    </row>
    <row r="5" spans="1:9" ht="41.25" customHeight="1">
      <c r="A5" s="1292"/>
      <c r="B5" s="382"/>
      <c r="C5" s="382"/>
      <c r="D5" s="100" t="s">
        <v>1143</v>
      </c>
      <c r="E5" s="100" t="s">
        <v>1142</v>
      </c>
      <c r="F5" s="308" t="s">
        <v>1141</v>
      </c>
      <c r="G5" s="308" t="s">
        <v>1140</v>
      </c>
      <c r="H5" s="308" t="s">
        <v>1139</v>
      </c>
      <c r="I5" s="106" t="s">
        <v>1138</v>
      </c>
    </row>
    <row r="6" spans="1:11" s="68" customFormat="1" ht="33" customHeight="1">
      <c r="A6" s="1651" t="s">
        <v>993</v>
      </c>
      <c r="B6" s="1650"/>
      <c r="C6" s="1643">
        <f>SUM(C7:C15)</f>
        <v>14486</v>
      </c>
      <c r="D6" s="1643">
        <f>SUM(D7:D15)</f>
        <v>285</v>
      </c>
      <c r="E6" s="1643">
        <f>SUM(E7:E15)</f>
        <v>134</v>
      </c>
      <c r="F6" s="1643">
        <f>SUM(F7:F15)</f>
        <v>6</v>
      </c>
      <c r="G6" s="1643">
        <f>SUM(G7:G15)</f>
        <v>3</v>
      </c>
      <c r="H6" s="1643">
        <f>SUM(H7:H15)</f>
        <v>95</v>
      </c>
      <c r="I6" s="1642">
        <f>SUM(I7:I15)</f>
        <v>47</v>
      </c>
      <c r="K6" s="1641"/>
    </row>
    <row r="7" spans="1:11" s="68" customFormat="1" ht="20.25" customHeight="1">
      <c r="A7" s="1628"/>
      <c r="B7" s="1235" t="s">
        <v>1135</v>
      </c>
      <c r="C7" s="1649">
        <v>879</v>
      </c>
      <c r="D7" s="1649">
        <v>12</v>
      </c>
      <c r="E7" s="1649">
        <v>8</v>
      </c>
      <c r="F7" s="1649">
        <v>0</v>
      </c>
      <c r="G7" s="1649">
        <v>0</v>
      </c>
      <c r="H7" s="1649">
        <v>2</v>
      </c>
      <c r="I7" s="1648">
        <v>2</v>
      </c>
      <c r="K7" s="1641"/>
    </row>
    <row r="8" spans="1:11" s="68" customFormat="1" ht="20.25" customHeight="1">
      <c r="A8" s="1628"/>
      <c r="B8" s="1235" t="s">
        <v>1134</v>
      </c>
      <c r="C8" s="1649">
        <v>831</v>
      </c>
      <c r="D8" s="1649">
        <v>7</v>
      </c>
      <c r="E8" s="1649">
        <v>3</v>
      </c>
      <c r="F8" s="1649">
        <v>0</v>
      </c>
      <c r="G8" s="1649">
        <v>0</v>
      </c>
      <c r="H8" s="1649">
        <v>2</v>
      </c>
      <c r="I8" s="1648">
        <v>1</v>
      </c>
      <c r="K8" s="1641"/>
    </row>
    <row r="9" spans="1:11" s="68" customFormat="1" ht="20.25" customHeight="1">
      <c r="A9" s="1628"/>
      <c r="B9" s="1235" t="s">
        <v>1133</v>
      </c>
      <c r="C9" s="1649">
        <v>840</v>
      </c>
      <c r="D9" s="1649">
        <v>20</v>
      </c>
      <c r="E9" s="1649">
        <v>14</v>
      </c>
      <c r="F9" s="1649">
        <v>0</v>
      </c>
      <c r="G9" s="1649">
        <v>0</v>
      </c>
      <c r="H9" s="1649">
        <v>3</v>
      </c>
      <c r="I9" s="1648">
        <v>3</v>
      </c>
      <c r="K9" s="1641"/>
    </row>
    <row r="10" spans="1:11" s="68" customFormat="1" ht="20.25" customHeight="1">
      <c r="A10" s="1628"/>
      <c r="B10" s="1235" t="s">
        <v>1132</v>
      </c>
      <c r="C10" s="1649">
        <v>1110</v>
      </c>
      <c r="D10" s="1649">
        <v>24</v>
      </c>
      <c r="E10" s="1649">
        <v>11</v>
      </c>
      <c r="F10" s="1649">
        <v>2</v>
      </c>
      <c r="G10" s="1649">
        <v>1</v>
      </c>
      <c r="H10" s="1649">
        <v>3</v>
      </c>
      <c r="I10" s="1648">
        <v>7</v>
      </c>
      <c r="K10" s="1641"/>
    </row>
    <row r="11" spans="1:11" s="68" customFormat="1" ht="20.25" customHeight="1">
      <c r="A11" s="1628"/>
      <c r="B11" s="1235" t="s">
        <v>1131</v>
      </c>
      <c r="C11" s="1649">
        <v>2431</v>
      </c>
      <c r="D11" s="1649">
        <v>39</v>
      </c>
      <c r="E11" s="1649">
        <v>21</v>
      </c>
      <c r="F11" s="1649">
        <v>1</v>
      </c>
      <c r="G11" s="1649">
        <v>0</v>
      </c>
      <c r="H11" s="1649">
        <v>12</v>
      </c>
      <c r="I11" s="1648">
        <v>5</v>
      </c>
      <c r="K11" s="1641"/>
    </row>
    <row r="12" spans="1:11" s="68" customFormat="1" ht="20.25" customHeight="1">
      <c r="A12" s="1628"/>
      <c r="B12" s="1235" t="s">
        <v>1130</v>
      </c>
      <c r="C12" s="1649">
        <v>3380</v>
      </c>
      <c r="D12" s="1649">
        <v>73</v>
      </c>
      <c r="E12" s="1649">
        <v>33</v>
      </c>
      <c r="F12" s="1649">
        <v>2</v>
      </c>
      <c r="G12" s="1649">
        <v>0</v>
      </c>
      <c r="H12" s="1649">
        <v>24</v>
      </c>
      <c r="I12" s="1648">
        <v>14</v>
      </c>
      <c r="K12" s="1641"/>
    </row>
    <row r="13" spans="1:11" s="68" customFormat="1" ht="20.25" customHeight="1">
      <c r="A13" s="1628"/>
      <c r="B13" s="1235" t="s">
        <v>1129</v>
      </c>
      <c r="C13" s="1649">
        <v>2741</v>
      </c>
      <c r="D13" s="1649">
        <v>54</v>
      </c>
      <c r="E13" s="1649">
        <v>21</v>
      </c>
      <c r="F13" s="1649">
        <v>0</v>
      </c>
      <c r="G13" s="1649">
        <v>0</v>
      </c>
      <c r="H13" s="1649">
        <v>25</v>
      </c>
      <c r="I13" s="1648">
        <v>9</v>
      </c>
      <c r="K13" s="1641"/>
    </row>
    <row r="14" spans="1:11" s="68" customFormat="1" ht="20.25" customHeight="1">
      <c r="A14" s="1628"/>
      <c r="B14" s="1235" t="s">
        <v>1128</v>
      </c>
      <c r="C14" s="1649">
        <v>1459</v>
      </c>
      <c r="D14" s="1649">
        <v>34</v>
      </c>
      <c r="E14" s="1649">
        <v>12</v>
      </c>
      <c r="F14" s="1649">
        <v>1</v>
      </c>
      <c r="G14" s="1649">
        <v>1</v>
      </c>
      <c r="H14" s="1649">
        <v>16</v>
      </c>
      <c r="I14" s="1648">
        <v>4</v>
      </c>
      <c r="K14" s="1641"/>
    </row>
    <row r="15" spans="1:11" s="68" customFormat="1" ht="20.25" customHeight="1">
      <c r="A15" s="1628"/>
      <c r="B15" s="1235" t="s">
        <v>1127</v>
      </c>
      <c r="C15" s="1649">
        <v>815</v>
      </c>
      <c r="D15" s="1649">
        <v>22</v>
      </c>
      <c r="E15" s="1649">
        <v>11</v>
      </c>
      <c r="F15" s="1649">
        <v>0</v>
      </c>
      <c r="G15" s="1649">
        <v>1</v>
      </c>
      <c r="H15" s="1649">
        <v>8</v>
      </c>
      <c r="I15" s="1648">
        <v>2</v>
      </c>
      <c r="K15" s="1641"/>
    </row>
    <row r="16" spans="1:9" s="68" customFormat="1" ht="12" customHeight="1">
      <c r="A16" s="1628"/>
      <c r="B16" s="1627"/>
      <c r="C16" s="1647"/>
      <c r="D16" s="1647"/>
      <c r="E16" s="1647"/>
      <c r="F16" s="1647"/>
      <c r="G16" s="1647"/>
      <c r="H16" s="1647"/>
      <c r="I16" s="1646"/>
    </row>
    <row r="17" spans="1:11" s="16" customFormat="1" ht="33" customHeight="1">
      <c r="A17" s="1645" t="s">
        <v>1137</v>
      </c>
      <c r="B17" s="1644"/>
      <c r="C17" s="1643">
        <f>SUM(C18:C26)</f>
        <v>5266</v>
      </c>
      <c r="D17" s="1643">
        <f>SUM(D18:D26)</f>
        <v>101</v>
      </c>
      <c r="E17" s="1643">
        <f>SUM(E18:E26)</f>
        <v>31</v>
      </c>
      <c r="F17" s="1643">
        <f>SUM(F18:F26)</f>
        <v>2</v>
      </c>
      <c r="G17" s="1643">
        <f>SUM(G18:G26)</f>
        <v>2</v>
      </c>
      <c r="H17" s="1643">
        <f>SUM(H18:H26)</f>
        <v>42</v>
      </c>
      <c r="I17" s="1642">
        <f>SUM(I18:I26)</f>
        <v>24</v>
      </c>
      <c r="K17" s="1656"/>
    </row>
    <row r="18" spans="1:11" s="16" customFormat="1" ht="20.25" customHeight="1">
      <c r="A18" s="1628"/>
      <c r="B18" s="1235" t="s">
        <v>1135</v>
      </c>
      <c r="C18" s="1623">
        <v>303</v>
      </c>
      <c r="D18" s="1623">
        <v>6</v>
      </c>
      <c r="E18" s="1623">
        <v>2</v>
      </c>
      <c r="F18" s="1623">
        <v>0</v>
      </c>
      <c r="G18" s="1623">
        <v>0</v>
      </c>
      <c r="H18" s="1623">
        <v>2</v>
      </c>
      <c r="I18" s="1630">
        <v>2</v>
      </c>
      <c r="K18" s="1656"/>
    </row>
    <row r="19" spans="1:11" s="16" customFormat="1" ht="20.25" customHeight="1">
      <c r="A19" s="1628"/>
      <c r="B19" s="1235" t="s">
        <v>1134</v>
      </c>
      <c r="C19" s="1623">
        <v>256</v>
      </c>
      <c r="D19" s="1623">
        <v>3</v>
      </c>
      <c r="E19" s="1623">
        <v>0</v>
      </c>
      <c r="F19" s="1623">
        <v>0</v>
      </c>
      <c r="G19" s="1623">
        <v>0</v>
      </c>
      <c r="H19" s="1623">
        <v>2</v>
      </c>
      <c r="I19" s="1622">
        <v>1</v>
      </c>
      <c r="K19" s="1656"/>
    </row>
    <row r="20" spans="1:11" s="16" customFormat="1" ht="20.25" customHeight="1">
      <c r="A20" s="1628"/>
      <c r="B20" s="1235" t="s">
        <v>1133</v>
      </c>
      <c r="C20" s="1623">
        <v>194</v>
      </c>
      <c r="D20" s="1623">
        <v>6</v>
      </c>
      <c r="E20" s="1623">
        <v>4</v>
      </c>
      <c r="F20" s="1623">
        <v>0</v>
      </c>
      <c r="G20" s="1623">
        <v>0</v>
      </c>
      <c r="H20" s="1623">
        <v>0</v>
      </c>
      <c r="I20" s="1622">
        <v>2</v>
      </c>
      <c r="K20" s="1656"/>
    </row>
    <row r="21" spans="1:11" s="16" customFormat="1" ht="20.25" customHeight="1">
      <c r="A21" s="1628"/>
      <c r="B21" s="1235" t="s">
        <v>1132</v>
      </c>
      <c r="C21" s="1623">
        <v>217</v>
      </c>
      <c r="D21" s="1623">
        <v>2</v>
      </c>
      <c r="E21" s="1623">
        <v>0</v>
      </c>
      <c r="F21" s="1623">
        <v>1</v>
      </c>
      <c r="G21" s="1623">
        <v>0</v>
      </c>
      <c r="H21" s="1623">
        <v>0</v>
      </c>
      <c r="I21" s="1622">
        <v>1</v>
      </c>
      <c r="K21" s="1656"/>
    </row>
    <row r="22" spans="1:11" s="16" customFormat="1" ht="20.25" customHeight="1">
      <c r="A22" s="1628"/>
      <c r="B22" s="1235" t="s">
        <v>1131</v>
      </c>
      <c r="C22" s="1623">
        <v>719</v>
      </c>
      <c r="D22" s="1623">
        <v>14</v>
      </c>
      <c r="E22" s="1623">
        <v>6</v>
      </c>
      <c r="F22" s="1623">
        <v>0</v>
      </c>
      <c r="G22" s="1623">
        <v>0</v>
      </c>
      <c r="H22" s="1623">
        <v>5</v>
      </c>
      <c r="I22" s="1622">
        <v>3</v>
      </c>
      <c r="K22" s="1656"/>
    </row>
    <row r="23" spans="1:11" s="16" customFormat="1" ht="20.25" customHeight="1">
      <c r="A23" s="1628"/>
      <c r="B23" s="1235" t="s">
        <v>1130</v>
      </c>
      <c r="C23" s="1623">
        <v>1321</v>
      </c>
      <c r="D23" s="1623">
        <v>25</v>
      </c>
      <c r="E23" s="1623">
        <v>8</v>
      </c>
      <c r="F23" s="1623">
        <v>1</v>
      </c>
      <c r="G23" s="1623">
        <v>0</v>
      </c>
      <c r="H23" s="1623">
        <v>10</v>
      </c>
      <c r="I23" s="1622">
        <v>6</v>
      </c>
      <c r="K23" s="1656"/>
    </row>
    <row r="24" spans="1:11" s="16" customFormat="1" ht="20.25" customHeight="1">
      <c r="A24" s="1628"/>
      <c r="B24" s="1235" t="s">
        <v>1129</v>
      </c>
      <c r="C24" s="1623">
        <v>1225</v>
      </c>
      <c r="D24" s="1623">
        <v>23</v>
      </c>
      <c r="E24" s="1623">
        <v>6</v>
      </c>
      <c r="F24" s="1623">
        <v>0</v>
      </c>
      <c r="G24" s="1623">
        <v>0</v>
      </c>
      <c r="H24" s="1623">
        <v>10</v>
      </c>
      <c r="I24" s="1622">
        <v>7</v>
      </c>
      <c r="K24" s="1656"/>
    </row>
    <row r="25" spans="1:11" s="16" customFormat="1" ht="20.25" customHeight="1">
      <c r="A25" s="1628"/>
      <c r="B25" s="1235" t="s">
        <v>1128</v>
      </c>
      <c r="C25" s="1623">
        <v>627</v>
      </c>
      <c r="D25" s="1623">
        <v>14</v>
      </c>
      <c r="E25" s="1623">
        <v>2</v>
      </c>
      <c r="F25" s="1623">
        <v>0</v>
      </c>
      <c r="G25" s="1623">
        <v>1</v>
      </c>
      <c r="H25" s="1623">
        <v>9</v>
      </c>
      <c r="I25" s="1622">
        <v>2</v>
      </c>
      <c r="K25" s="1656"/>
    </row>
    <row r="26" spans="1:11" s="16" customFormat="1" ht="20.25" customHeight="1">
      <c r="A26" s="1628"/>
      <c r="B26" s="1235" t="s">
        <v>1127</v>
      </c>
      <c r="C26" s="1623">
        <v>404</v>
      </c>
      <c r="D26" s="1623">
        <v>8</v>
      </c>
      <c r="E26" s="1623">
        <v>3</v>
      </c>
      <c r="F26" s="1623">
        <v>0</v>
      </c>
      <c r="G26" s="1623">
        <v>1</v>
      </c>
      <c r="H26" s="1623">
        <v>4</v>
      </c>
      <c r="I26" s="1622">
        <v>0</v>
      </c>
      <c r="K26" s="1656"/>
    </row>
    <row r="27" spans="1:11" s="16" customFormat="1" ht="33" customHeight="1">
      <c r="A27" s="1645" t="s">
        <v>1136</v>
      </c>
      <c r="B27" s="1645"/>
      <c r="C27" s="1643">
        <f>SUM(C28:C36)</f>
        <v>9220</v>
      </c>
      <c r="D27" s="1643">
        <f>SUM(D28:D36)</f>
        <v>184</v>
      </c>
      <c r="E27" s="1643">
        <f>SUM(E28:E36)</f>
        <v>103</v>
      </c>
      <c r="F27" s="1643">
        <f>SUM(F28:F36)</f>
        <v>4</v>
      </c>
      <c r="G27" s="1643">
        <f>SUM(G28:G36)</f>
        <v>1</v>
      </c>
      <c r="H27" s="1643">
        <f>SUM(H28:H36)</f>
        <v>53</v>
      </c>
      <c r="I27" s="1642">
        <f>SUM(I28:I36)</f>
        <v>23</v>
      </c>
      <c r="K27" s="1656"/>
    </row>
    <row r="28" spans="1:11" s="16" customFormat="1" ht="20.25" customHeight="1">
      <c r="A28" s="1628"/>
      <c r="B28" s="1235" t="s">
        <v>1135</v>
      </c>
      <c r="C28" s="1623">
        <v>576</v>
      </c>
      <c r="D28" s="1623">
        <v>6</v>
      </c>
      <c r="E28" s="1623">
        <v>6</v>
      </c>
      <c r="F28" s="1623">
        <v>0</v>
      </c>
      <c r="G28" s="1623">
        <v>0</v>
      </c>
      <c r="H28" s="1623">
        <v>0</v>
      </c>
      <c r="I28" s="1622">
        <v>0</v>
      </c>
      <c r="K28" s="1656"/>
    </row>
    <row r="29" spans="1:11" s="16" customFormat="1" ht="20.25" customHeight="1">
      <c r="A29" s="1628"/>
      <c r="B29" s="1235" t="s">
        <v>1134</v>
      </c>
      <c r="C29" s="1623">
        <v>575</v>
      </c>
      <c r="D29" s="1623">
        <v>4</v>
      </c>
      <c r="E29" s="1623">
        <v>3</v>
      </c>
      <c r="F29" s="1623">
        <v>0</v>
      </c>
      <c r="G29" s="1623">
        <v>0</v>
      </c>
      <c r="H29" s="1623">
        <v>0</v>
      </c>
      <c r="I29" s="1622">
        <v>0</v>
      </c>
      <c r="K29" s="1656"/>
    </row>
    <row r="30" spans="1:11" s="16" customFormat="1" ht="20.25" customHeight="1">
      <c r="A30" s="1628"/>
      <c r="B30" s="1235" t="s">
        <v>1133</v>
      </c>
      <c r="C30" s="1623">
        <v>646</v>
      </c>
      <c r="D30" s="1623">
        <v>14</v>
      </c>
      <c r="E30" s="1623">
        <v>10</v>
      </c>
      <c r="F30" s="1623">
        <v>0</v>
      </c>
      <c r="G30" s="1623">
        <v>0</v>
      </c>
      <c r="H30" s="1623">
        <v>3</v>
      </c>
      <c r="I30" s="1622">
        <v>1</v>
      </c>
      <c r="K30" s="1656"/>
    </row>
    <row r="31" spans="1:11" s="16" customFormat="1" ht="20.25" customHeight="1">
      <c r="A31" s="1628"/>
      <c r="B31" s="1235" t="s">
        <v>1132</v>
      </c>
      <c r="C31" s="1623">
        <v>893</v>
      </c>
      <c r="D31" s="1623">
        <v>22</v>
      </c>
      <c r="E31" s="1623">
        <v>11</v>
      </c>
      <c r="F31" s="1623">
        <v>1</v>
      </c>
      <c r="G31" s="1623">
        <v>1</v>
      </c>
      <c r="H31" s="1623">
        <v>3</v>
      </c>
      <c r="I31" s="1622">
        <v>6</v>
      </c>
      <c r="K31" s="1656"/>
    </row>
    <row r="32" spans="1:11" s="16" customFormat="1" ht="20.25" customHeight="1">
      <c r="A32" s="1628"/>
      <c r="B32" s="1235" t="s">
        <v>1131</v>
      </c>
      <c r="C32" s="1623">
        <v>1712</v>
      </c>
      <c r="D32" s="1623">
        <v>25</v>
      </c>
      <c r="E32" s="1623">
        <v>15</v>
      </c>
      <c r="F32" s="1623">
        <v>1</v>
      </c>
      <c r="G32" s="1623">
        <v>0</v>
      </c>
      <c r="H32" s="1623">
        <v>7</v>
      </c>
      <c r="I32" s="1622">
        <v>2</v>
      </c>
      <c r="K32" s="1656"/>
    </row>
    <row r="33" spans="1:11" s="16" customFormat="1" ht="20.25" customHeight="1">
      <c r="A33" s="1628"/>
      <c r="B33" s="1235" t="s">
        <v>1130</v>
      </c>
      <c r="C33" s="1623">
        <v>2059</v>
      </c>
      <c r="D33" s="1623">
        <v>48</v>
      </c>
      <c r="E33" s="1623">
        <v>25</v>
      </c>
      <c r="F33" s="1623">
        <v>1</v>
      </c>
      <c r="G33" s="1623">
        <v>0</v>
      </c>
      <c r="H33" s="1623">
        <v>14</v>
      </c>
      <c r="I33" s="1622">
        <v>8</v>
      </c>
      <c r="K33" s="1656"/>
    </row>
    <row r="34" spans="1:11" s="16" customFormat="1" ht="20.25" customHeight="1">
      <c r="A34" s="1628"/>
      <c r="B34" s="1235" t="s">
        <v>1129</v>
      </c>
      <c r="C34" s="1623">
        <v>1516</v>
      </c>
      <c r="D34" s="1623">
        <v>31</v>
      </c>
      <c r="E34" s="1623">
        <v>15</v>
      </c>
      <c r="F34" s="1623">
        <v>0</v>
      </c>
      <c r="G34" s="1623">
        <v>0</v>
      </c>
      <c r="H34" s="1623">
        <v>15</v>
      </c>
      <c r="I34" s="1622">
        <v>2</v>
      </c>
      <c r="K34" s="1656"/>
    </row>
    <row r="35" spans="1:11" s="16" customFormat="1" ht="20.25" customHeight="1">
      <c r="A35" s="1628"/>
      <c r="B35" s="1235" t="s">
        <v>1128</v>
      </c>
      <c r="C35" s="1623">
        <v>832</v>
      </c>
      <c r="D35" s="1623">
        <v>20</v>
      </c>
      <c r="E35" s="1623">
        <v>10</v>
      </c>
      <c r="F35" s="1623">
        <v>1</v>
      </c>
      <c r="G35" s="1623">
        <v>0</v>
      </c>
      <c r="H35" s="1623">
        <v>7</v>
      </c>
      <c r="I35" s="1622">
        <v>2</v>
      </c>
      <c r="K35" s="1656"/>
    </row>
    <row r="36" spans="1:11" s="16" customFormat="1" ht="20.25" customHeight="1">
      <c r="A36" s="1628"/>
      <c r="B36" s="1235" t="s">
        <v>1127</v>
      </c>
      <c r="C36" s="1623">
        <v>411</v>
      </c>
      <c r="D36" s="1623">
        <v>14</v>
      </c>
      <c r="E36" s="1623">
        <v>8</v>
      </c>
      <c r="F36" s="1623">
        <v>0</v>
      </c>
      <c r="G36" s="1623">
        <v>0</v>
      </c>
      <c r="H36" s="1623">
        <v>4</v>
      </c>
      <c r="I36" s="1622">
        <v>2</v>
      </c>
      <c r="K36" s="1656"/>
    </row>
    <row r="37" spans="1:9" s="16" customFormat="1" ht="12" customHeight="1">
      <c r="A37" s="1621"/>
      <c r="B37" s="1146"/>
      <c r="C37" s="1640"/>
      <c r="D37" s="1640"/>
      <c r="E37" s="1640"/>
      <c r="F37" s="1640"/>
      <c r="G37" s="1640"/>
      <c r="H37" s="1640"/>
      <c r="I37" s="1639"/>
    </row>
    <row r="38" spans="8:9" s="66" customFormat="1" ht="16.5" customHeight="1">
      <c r="H38" s="406"/>
      <c r="I38" s="406" t="s">
        <v>1017</v>
      </c>
    </row>
  </sheetData>
  <sheetProtection/>
  <mergeCells count="6">
    <mergeCell ref="D4:I4"/>
    <mergeCell ref="A6:B6"/>
    <mergeCell ref="A17:B17"/>
    <mergeCell ref="A27:B27"/>
    <mergeCell ref="A4:B5"/>
    <mergeCell ref="C4:C5"/>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rgb="FFFF0000"/>
  </sheetPr>
  <dimension ref="A2:K45"/>
  <sheetViews>
    <sheetView view="pageBreakPreview" zoomScale="60" zoomScalePageLayoutView="0" workbookViewId="0" topLeftCell="A1">
      <selection activeCell="D28" sqref="D28"/>
    </sheetView>
  </sheetViews>
  <sheetFormatPr defaultColWidth="9.00390625" defaultRowHeight="13.5"/>
  <cols>
    <col min="1" max="1" width="2.625" style="18" customWidth="1"/>
    <col min="2" max="2" width="10.625" style="18" customWidth="1"/>
    <col min="3" max="9" width="10.50390625" style="18" customWidth="1"/>
    <col min="10" max="16384" width="9.00390625" style="18" customWidth="1"/>
  </cols>
  <sheetData>
    <row r="1" ht="18.75" customHeight="1"/>
    <row r="2" spans="1:9" ht="18.75" customHeight="1">
      <c r="A2" s="1246" t="s">
        <v>1168</v>
      </c>
      <c r="B2" s="1246"/>
      <c r="C2" s="68"/>
      <c r="D2" s="68"/>
      <c r="E2" s="68"/>
      <c r="F2" s="68"/>
      <c r="G2" s="68"/>
      <c r="I2" s="1317"/>
    </row>
    <row r="3" spans="1:9" ht="13.5" customHeight="1">
      <c r="A3" s="1246"/>
      <c r="B3" s="1246"/>
      <c r="C3" s="68"/>
      <c r="D3" s="68"/>
      <c r="E3" s="68"/>
      <c r="F3" s="68"/>
      <c r="G3" s="68"/>
      <c r="H3" s="1317"/>
      <c r="I3" s="53" t="s">
        <v>441</v>
      </c>
    </row>
    <row r="4" spans="1:9" ht="18" customHeight="1">
      <c r="A4" s="1297" t="s">
        <v>408</v>
      </c>
      <c r="B4" s="1244"/>
      <c r="C4" s="1244" t="s">
        <v>1145</v>
      </c>
      <c r="D4" s="1244" t="s">
        <v>1144</v>
      </c>
      <c r="E4" s="1295"/>
      <c r="F4" s="1295"/>
      <c r="G4" s="1295"/>
      <c r="H4" s="1295"/>
      <c r="I4" s="1655"/>
    </row>
    <row r="5" spans="1:9" ht="41.25" customHeight="1">
      <c r="A5" s="1292"/>
      <c r="B5" s="382"/>
      <c r="C5" s="1660"/>
      <c r="D5" s="1659" t="s">
        <v>1143</v>
      </c>
      <c r="E5" s="1659" t="s">
        <v>1142</v>
      </c>
      <c r="F5" s="308" t="s">
        <v>1141</v>
      </c>
      <c r="G5" s="308" t="s">
        <v>1140</v>
      </c>
      <c r="H5" s="308" t="s">
        <v>1139</v>
      </c>
      <c r="I5" s="1658" t="s">
        <v>1138</v>
      </c>
    </row>
    <row r="6" spans="1:11" s="16" customFormat="1" ht="33" customHeight="1">
      <c r="A6" s="1651" t="s">
        <v>1167</v>
      </c>
      <c r="B6" s="1651"/>
      <c r="C6" s="1643">
        <f>SUM(C7:C19)</f>
        <v>80753</v>
      </c>
      <c r="D6" s="1643">
        <f>SUM(D7:D19)</f>
        <v>2769</v>
      </c>
      <c r="E6" s="1643">
        <f>SUM(E7:E19)</f>
        <v>67</v>
      </c>
      <c r="F6" s="1643">
        <f>SUM(F7:F19)</f>
        <v>27</v>
      </c>
      <c r="G6" s="1643">
        <f>SUM(G7:G19)</f>
        <v>149</v>
      </c>
      <c r="H6" s="1643">
        <f>SUM(H7:H19)</f>
        <v>60</v>
      </c>
      <c r="I6" s="1642">
        <f>SUM(I7:I19)</f>
        <v>2466</v>
      </c>
      <c r="J6" s="1656"/>
      <c r="K6" s="1656"/>
    </row>
    <row r="7" spans="1:11" s="16" customFormat="1" ht="20.25" customHeight="1">
      <c r="A7" s="1628"/>
      <c r="B7" s="1235" t="s">
        <v>1165</v>
      </c>
      <c r="C7" s="1623">
        <v>5467</v>
      </c>
      <c r="D7" s="1623">
        <v>327</v>
      </c>
      <c r="E7" s="1623">
        <v>9</v>
      </c>
      <c r="F7" s="1623">
        <v>0</v>
      </c>
      <c r="G7" s="1623">
        <v>6</v>
      </c>
      <c r="H7" s="1623">
        <v>2</v>
      </c>
      <c r="I7" s="1622">
        <v>310</v>
      </c>
      <c r="K7" s="1656"/>
    </row>
    <row r="8" spans="1:11" s="16" customFormat="1" ht="20.25" customHeight="1">
      <c r="A8" s="1628"/>
      <c r="B8" s="1235" t="s">
        <v>1164</v>
      </c>
      <c r="C8" s="1623">
        <v>7825</v>
      </c>
      <c r="D8" s="1623">
        <v>380</v>
      </c>
      <c r="E8" s="1623">
        <v>8</v>
      </c>
      <c r="F8" s="1623">
        <v>1</v>
      </c>
      <c r="G8" s="1623">
        <v>12</v>
      </c>
      <c r="H8" s="1623">
        <v>9</v>
      </c>
      <c r="I8" s="1622">
        <v>350</v>
      </c>
      <c r="K8" s="1656"/>
    </row>
    <row r="9" spans="1:11" s="16" customFormat="1" ht="20.25" customHeight="1">
      <c r="A9" s="1628"/>
      <c r="B9" s="1235" t="s">
        <v>1163</v>
      </c>
      <c r="C9" s="1623">
        <v>11836</v>
      </c>
      <c r="D9" s="1623">
        <v>577</v>
      </c>
      <c r="E9" s="1623">
        <v>13</v>
      </c>
      <c r="F9" s="1623">
        <v>1</v>
      </c>
      <c r="G9" s="1623">
        <v>12</v>
      </c>
      <c r="H9" s="1623">
        <v>10</v>
      </c>
      <c r="I9" s="1622">
        <v>541</v>
      </c>
      <c r="K9" s="1656"/>
    </row>
    <row r="10" spans="1:11" s="16" customFormat="1" ht="20.25" customHeight="1">
      <c r="A10" s="1628"/>
      <c r="B10" s="1235" t="s">
        <v>1162</v>
      </c>
      <c r="C10" s="1623">
        <v>9644</v>
      </c>
      <c r="D10" s="1623">
        <v>448</v>
      </c>
      <c r="E10" s="1623">
        <v>8</v>
      </c>
      <c r="F10" s="1623">
        <v>3</v>
      </c>
      <c r="G10" s="1623">
        <v>15</v>
      </c>
      <c r="H10" s="1623">
        <v>15</v>
      </c>
      <c r="I10" s="1622">
        <v>407</v>
      </c>
      <c r="K10" s="1656"/>
    </row>
    <row r="11" spans="1:11" s="16" customFormat="1" ht="20.25" customHeight="1">
      <c r="A11" s="1628"/>
      <c r="B11" s="1235" t="s">
        <v>1161</v>
      </c>
      <c r="C11" s="1623">
        <v>12647</v>
      </c>
      <c r="D11" s="1623">
        <v>427</v>
      </c>
      <c r="E11" s="1623">
        <v>8</v>
      </c>
      <c r="F11" s="1623">
        <v>12</v>
      </c>
      <c r="G11" s="1623">
        <v>33</v>
      </c>
      <c r="H11" s="1623">
        <v>8</v>
      </c>
      <c r="I11" s="1622">
        <v>366</v>
      </c>
      <c r="K11" s="1656"/>
    </row>
    <row r="12" spans="1:11" s="16" customFormat="1" ht="20.25" customHeight="1">
      <c r="A12" s="1628"/>
      <c r="B12" s="1235" t="s">
        <v>1134</v>
      </c>
      <c r="C12" s="1623">
        <v>5933</v>
      </c>
      <c r="D12" s="1623">
        <v>196</v>
      </c>
      <c r="E12" s="1623">
        <v>6</v>
      </c>
      <c r="F12" s="1623">
        <v>4</v>
      </c>
      <c r="G12" s="1623">
        <v>10</v>
      </c>
      <c r="H12" s="1623">
        <v>2</v>
      </c>
      <c r="I12" s="1622">
        <v>174</v>
      </c>
      <c r="K12" s="1656"/>
    </row>
    <row r="13" spans="1:11" s="16" customFormat="1" ht="20.25" customHeight="1">
      <c r="A13" s="1628"/>
      <c r="B13" s="1235" t="s">
        <v>1133</v>
      </c>
      <c r="C13" s="1623">
        <v>6749</v>
      </c>
      <c r="D13" s="1623">
        <v>167</v>
      </c>
      <c r="E13" s="1623">
        <v>9</v>
      </c>
      <c r="F13" s="1623">
        <v>2</v>
      </c>
      <c r="G13" s="1623">
        <v>16</v>
      </c>
      <c r="H13" s="1623">
        <v>5</v>
      </c>
      <c r="I13" s="1622">
        <v>135</v>
      </c>
      <c r="K13" s="1656"/>
    </row>
    <row r="14" spans="1:11" s="16" customFormat="1" ht="20.25" customHeight="1">
      <c r="A14" s="1628"/>
      <c r="B14" s="1235" t="s">
        <v>1132</v>
      </c>
      <c r="C14" s="1623">
        <v>4180</v>
      </c>
      <c r="D14" s="1623">
        <v>55</v>
      </c>
      <c r="E14" s="1623">
        <v>1</v>
      </c>
      <c r="F14" s="1623">
        <v>1</v>
      </c>
      <c r="G14" s="1623">
        <v>5</v>
      </c>
      <c r="H14" s="1623">
        <v>2</v>
      </c>
      <c r="I14" s="1622">
        <v>46</v>
      </c>
      <c r="K14" s="1656"/>
    </row>
    <row r="15" spans="1:11" s="16" customFormat="1" ht="20.25" customHeight="1">
      <c r="A15" s="1628"/>
      <c r="B15" s="1235" t="s">
        <v>1131</v>
      </c>
      <c r="C15" s="1623">
        <v>6956</v>
      </c>
      <c r="D15" s="1623">
        <v>81</v>
      </c>
      <c r="E15" s="1623">
        <v>4</v>
      </c>
      <c r="F15" s="1623">
        <v>0</v>
      </c>
      <c r="G15" s="1623">
        <v>24</v>
      </c>
      <c r="H15" s="1623">
        <v>1</v>
      </c>
      <c r="I15" s="1622">
        <v>52</v>
      </c>
      <c r="K15" s="1656"/>
    </row>
    <row r="16" spans="1:11" s="16" customFormat="1" ht="20.25" customHeight="1">
      <c r="A16" s="1628"/>
      <c r="B16" s="1235" t="s">
        <v>1130</v>
      </c>
      <c r="C16" s="1623">
        <v>3617</v>
      </c>
      <c r="D16" s="1623">
        <v>29</v>
      </c>
      <c r="E16" s="1623">
        <v>1</v>
      </c>
      <c r="F16" s="1623">
        <v>1</v>
      </c>
      <c r="G16" s="1623">
        <v>3</v>
      </c>
      <c r="H16" s="1623">
        <v>2</v>
      </c>
      <c r="I16" s="1622">
        <v>22</v>
      </c>
      <c r="K16" s="1656"/>
    </row>
    <row r="17" spans="1:11" s="16" customFormat="1" ht="20.25" customHeight="1">
      <c r="A17" s="1657"/>
      <c r="B17" s="1235" t="s">
        <v>1129</v>
      </c>
      <c r="C17" s="1623">
        <v>3806</v>
      </c>
      <c r="D17" s="1623">
        <v>45</v>
      </c>
      <c r="E17" s="1623">
        <v>0</v>
      </c>
      <c r="F17" s="1623">
        <v>1</v>
      </c>
      <c r="G17" s="1623">
        <v>10</v>
      </c>
      <c r="H17" s="1623">
        <v>2</v>
      </c>
      <c r="I17" s="1622">
        <v>32</v>
      </c>
      <c r="K17" s="1656"/>
    </row>
    <row r="18" spans="1:11" s="16" customFormat="1" ht="20.25" customHeight="1">
      <c r="A18" s="1657"/>
      <c r="B18" s="1235" t="s">
        <v>1128</v>
      </c>
      <c r="C18" s="1623">
        <v>1317</v>
      </c>
      <c r="D18" s="1623">
        <v>24</v>
      </c>
      <c r="E18" s="1623">
        <v>0</v>
      </c>
      <c r="F18" s="1623">
        <v>1</v>
      </c>
      <c r="G18" s="1623">
        <v>3</v>
      </c>
      <c r="H18" s="1623">
        <v>1</v>
      </c>
      <c r="I18" s="1622">
        <v>19</v>
      </c>
      <c r="K18" s="1656"/>
    </row>
    <row r="19" spans="1:11" s="16" customFormat="1" ht="20.25" customHeight="1">
      <c r="A19" s="1628"/>
      <c r="B19" s="1235" t="s">
        <v>1160</v>
      </c>
      <c r="C19" s="1623">
        <v>776</v>
      </c>
      <c r="D19" s="1623">
        <v>13</v>
      </c>
      <c r="E19" s="1623">
        <v>0</v>
      </c>
      <c r="F19" s="1623">
        <v>0</v>
      </c>
      <c r="G19" s="1623">
        <v>0</v>
      </c>
      <c r="H19" s="1623">
        <v>1</v>
      </c>
      <c r="I19" s="1622">
        <v>12</v>
      </c>
      <c r="K19" s="1656"/>
    </row>
    <row r="20" spans="1:9" s="16" customFormat="1" ht="15" customHeight="1">
      <c r="A20" s="1628"/>
      <c r="B20" s="1627"/>
      <c r="C20" s="1623"/>
      <c r="D20" s="1623"/>
      <c r="E20" s="1623"/>
      <c r="F20" s="1623"/>
      <c r="G20" s="1623"/>
      <c r="H20" s="1623"/>
      <c r="I20" s="1622"/>
    </row>
    <row r="21" spans="1:11" s="16" customFormat="1" ht="33" customHeight="1">
      <c r="A21" s="1651" t="s">
        <v>1166</v>
      </c>
      <c r="B21" s="1650"/>
      <c r="C21" s="1643">
        <f>SUM(C22:C34)</f>
        <v>15348</v>
      </c>
      <c r="D21" s="1643">
        <f>SUM(D22:D34)</f>
        <v>358</v>
      </c>
      <c r="E21" s="1643">
        <f>SUM(E22:E34)</f>
        <v>19</v>
      </c>
      <c r="F21" s="1643">
        <f>SUM(F22:F34)</f>
        <v>7</v>
      </c>
      <c r="G21" s="1643">
        <f>SUM(G22:G34)</f>
        <v>18</v>
      </c>
      <c r="H21" s="1643">
        <f>SUM(H22:H34)</f>
        <v>7</v>
      </c>
      <c r="I21" s="1642">
        <f>SUM(I22:I34)</f>
        <v>307</v>
      </c>
      <c r="J21" s="1656"/>
      <c r="K21" s="1656"/>
    </row>
    <row r="22" spans="1:11" s="16" customFormat="1" ht="20.25" customHeight="1">
      <c r="A22" s="1628"/>
      <c r="B22" s="1235" t="s">
        <v>1165</v>
      </c>
      <c r="C22" s="1623">
        <v>56</v>
      </c>
      <c r="D22" s="1623">
        <v>1</v>
      </c>
      <c r="E22" s="1623">
        <v>0</v>
      </c>
      <c r="F22" s="1623">
        <v>0</v>
      </c>
      <c r="G22" s="1623">
        <v>0</v>
      </c>
      <c r="H22" s="1623">
        <v>0</v>
      </c>
      <c r="I22" s="1622">
        <v>1</v>
      </c>
      <c r="K22" s="1656"/>
    </row>
    <row r="23" spans="1:11" s="16" customFormat="1" ht="20.25" customHeight="1">
      <c r="A23" s="1628"/>
      <c r="B23" s="1235" t="s">
        <v>1164</v>
      </c>
      <c r="C23" s="1623">
        <v>139</v>
      </c>
      <c r="D23" s="1623">
        <v>2</v>
      </c>
      <c r="E23" s="1623">
        <v>0</v>
      </c>
      <c r="F23" s="1623">
        <v>0</v>
      </c>
      <c r="G23" s="1623">
        <v>0</v>
      </c>
      <c r="H23" s="1623">
        <v>1</v>
      </c>
      <c r="I23" s="1622">
        <v>1</v>
      </c>
      <c r="K23" s="1656"/>
    </row>
    <row r="24" spans="1:11" s="16" customFormat="1" ht="20.25" customHeight="1">
      <c r="A24" s="1628"/>
      <c r="B24" s="1235" t="s">
        <v>1163</v>
      </c>
      <c r="C24" s="1623">
        <v>468</v>
      </c>
      <c r="D24" s="1623">
        <v>6</v>
      </c>
      <c r="E24" s="1623">
        <v>0</v>
      </c>
      <c r="F24" s="1623">
        <v>0</v>
      </c>
      <c r="G24" s="1623">
        <v>0</v>
      </c>
      <c r="H24" s="1623">
        <v>0</v>
      </c>
      <c r="I24" s="1622">
        <v>6</v>
      </c>
      <c r="K24" s="1656"/>
    </row>
    <row r="25" spans="1:11" s="16" customFormat="1" ht="20.25" customHeight="1">
      <c r="A25" s="1628"/>
      <c r="B25" s="1235" t="s">
        <v>1162</v>
      </c>
      <c r="C25" s="1623">
        <v>686</v>
      </c>
      <c r="D25" s="1623">
        <v>12</v>
      </c>
      <c r="E25" s="1623">
        <v>0</v>
      </c>
      <c r="F25" s="1623">
        <v>0</v>
      </c>
      <c r="G25" s="1623">
        <v>0</v>
      </c>
      <c r="H25" s="1623">
        <v>0</v>
      </c>
      <c r="I25" s="1622">
        <v>12</v>
      </c>
      <c r="K25" s="1656"/>
    </row>
    <row r="26" spans="1:11" s="16" customFormat="1" ht="20.25" customHeight="1">
      <c r="A26" s="1628"/>
      <c r="B26" s="1235" t="s">
        <v>1161</v>
      </c>
      <c r="C26" s="1623">
        <v>2433</v>
      </c>
      <c r="D26" s="1623">
        <v>36</v>
      </c>
      <c r="E26" s="1623">
        <v>2</v>
      </c>
      <c r="F26" s="1623">
        <v>0</v>
      </c>
      <c r="G26" s="1623">
        <v>1</v>
      </c>
      <c r="H26" s="1623">
        <v>2</v>
      </c>
      <c r="I26" s="1622">
        <v>31</v>
      </c>
      <c r="K26" s="1656"/>
    </row>
    <row r="27" spans="1:11" s="66" customFormat="1" ht="20.25" customHeight="1">
      <c r="A27" s="1628"/>
      <c r="B27" s="1235" t="s">
        <v>1134</v>
      </c>
      <c r="C27" s="1623">
        <v>2724</v>
      </c>
      <c r="D27" s="1623">
        <v>73</v>
      </c>
      <c r="E27" s="1623">
        <v>2</v>
      </c>
      <c r="F27" s="1623">
        <v>0</v>
      </c>
      <c r="G27" s="1623">
        <v>2</v>
      </c>
      <c r="H27" s="1623">
        <v>1</v>
      </c>
      <c r="I27" s="1622">
        <v>68</v>
      </c>
      <c r="K27" s="1656"/>
    </row>
    <row r="28" spans="1:11" s="16" customFormat="1" ht="20.25" customHeight="1">
      <c r="A28" s="1628"/>
      <c r="B28" s="1235" t="s">
        <v>1133</v>
      </c>
      <c r="C28" s="1623">
        <v>3309</v>
      </c>
      <c r="D28" s="1623">
        <v>87</v>
      </c>
      <c r="E28" s="1623">
        <v>7</v>
      </c>
      <c r="F28" s="1623">
        <v>1</v>
      </c>
      <c r="G28" s="1623">
        <v>3</v>
      </c>
      <c r="H28" s="1623">
        <v>3</v>
      </c>
      <c r="I28" s="1622">
        <v>73</v>
      </c>
      <c r="K28" s="1656"/>
    </row>
    <row r="29" spans="1:11" s="16" customFormat="1" ht="20.25" customHeight="1">
      <c r="A29" s="1628"/>
      <c r="B29" s="1235" t="s">
        <v>1132</v>
      </c>
      <c r="C29" s="1623">
        <v>1569</v>
      </c>
      <c r="D29" s="1623">
        <v>31</v>
      </c>
      <c r="E29" s="1623">
        <v>1</v>
      </c>
      <c r="F29" s="1623">
        <v>1</v>
      </c>
      <c r="G29" s="1623">
        <v>1</v>
      </c>
      <c r="H29" s="1623">
        <v>0</v>
      </c>
      <c r="I29" s="1622">
        <v>28</v>
      </c>
      <c r="K29" s="1656"/>
    </row>
    <row r="30" spans="1:11" s="66" customFormat="1" ht="20.25" customHeight="1">
      <c r="A30" s="1628"/>
      <c r="B30" s="1235" t="s">
        <v>1131</v>
      </c>
      <c r="C30" s="1623">
        <v>1949</v>
      </c>
      <c r="D30" s="1623">
        <v>38</v>
      </c>
      <c r="E30" s="1623">
        <v>3</v>
      </c>
      <c r="F30" s="1623">
        <v>3</v>
      </c>
      <c r="G30" s="1623">
        <v>4</v>
      </c>
      <c r="H30" s="1623">
        <v>0</v>
      </c>
      <c r="I30" s="1622">
        <v>28</v>
      </c>
      <c r="K30" s="1656"/>
    </row>
    <row r="31" spans="2:11" s="16" customFormat="1" ht="20.25" customHeight="1">
      <c r="B31" s="1235" t="s">
        <v>1130</v>
      </c>
      <c r="C31" s="1623">
        <v>824</v>
      </c>
      <c r="D31" s="1623">
        <v>22</v>
      </c>
      <c r="E31" s="1623">
        <v>0</v>
      </c>
      <c r="F31" s="1623">
        <v>1</v>
      </c>
      <c r="G31" s="1623">
        <v>4</v>
      </c>
      <c r="H31" s="1623">
        <v>0</v>
      </c>
      <c r="I31" s="1622">
        <v>17</v>
      </c>
      <c r="K31" s="1656"/>
    </row>
    <row r="32" spans="1:11" ht="20.25" customHeight="1">
      <c r="A32" s="1657"/>
      <c r="B32" s="1235" t="s">
        <v>1129</v>
      </c>
      <c r="C32" s="1623">
        <v>751</v>
      </c>
      <c r="D32" s="1623">
        <v>23</v>
      </c>
      <c r="E32" s="1623">
        <v>1</v>
      </c>
      <c r="F32" s="1623">
        <v>0</v>
      </c>
      <c r="G32" s="1623">
        <v>3</v>
      </c>
      <c r="H32" s="1623">
        <v>0</v>
      </c>
      <c r="I32" s="1622">
        <v>19</v>
      </c>
      <c r="K32" s="1656"/>
    </row>
    <row r="33" spans="1:11" ht="20.25" customHeight="1">
      <c r="A33" s="1657"/>
      <c r="B33" s="1235" t="s">
        <v>1128</v>
      </c>
      <c r="C33" s="1623">
        <v>277</v>
      </c>
      <c r="D33" s="1623">
        <v>17</v>
      </c>
      <c r="E33" s="1623">
        <v>2</v>
      </c>
      <c r="F33" s="1623">
        <v>1</v>
      </c>
      <c r="G33" s="1623">
        <v>0</v>
      </c>
      <c r="H33" s="1623">
        <v>0</v>
      </c>
      <c r="I33" s="1622">
        <v>14</v>
      </c>
      <c r="K33" s="1656"/>
    </row>
    <row r="34" spans="1:11" ht="20.25" customHeight="1">
      <c r="A34" s="16"/>
      <c r="B34" s="1235" t="s">
        <v>1160</v>
      </c>
      <c r="C34" s="1623">
        <v>163</v>
      </c>
      <c r="D34" s="1623">
        <v>10</v>
      </c>
      <c r="E34" s="1623">
        <v>1</v>
      </c>
      <c r="F34" s="1623">
        <v>0</v>
      </c>
      <c r="G34" s="1623">
        <v>0</v>
      </c>
      <c r="H34" s="1623">
        <v>0</v>
      </c>
      <c r="I34" s="1622">
        <v>9</v>
      </c>
      <c r="K34" s="1656"/>
    </row>
    <row r="35" spans="1:9" ht="15" customHeight="1">
      <c r="A35" s="1621"/>
      <c r="B35" s="1146"/>
      <c r="C35" s="1640"/>
      <c r="D35" s="1640"/>
      <c r="E35" s="1640"/>
      <c r="F35" s="1640"/>
      <c r="G35" s="1640"/>
      <c r="H35" s="1640"/>
      <c r="I35" s="1639"/>
    </row>
    <row r="36" spans="1:9" ht="18" customHeight="1">
      <c r="A36" s="480" t="s">
        <v>1159</v>
      </c>
      <c r="I36" s="406" t="s">
        <v>1017</v>
      </c>
    </row>
    <row r="37" spans="3:9" ht="13.5">
      <c r="C37" s="1656"/>
      <c r="D37" s="1656"/>
      <c r="E37" s="1656"/>
      <c r="F37" s="1656"/>
      <c r="G37" s="1656"/>
      <c r="H37" s="1656"/>
      <c r="I37" s="1656"/>
    </row>
    <row r="38" spans="3:9" ht="13.5">
      <c r="C38" s="1656"/>
      <c r="D38" s="1656"/>
      <c r="E38" s="1656"/>
      <c r="F38" s="1656"/>
      <c r="G38" s="1656"/>
      <c r="H38" s="1656"/>
      <c r="I38" s="1656"/>
    </row>
    <row r="39" spans="3:9" ht="13.5">
      <c r="C39" s="1656"/>
      <c r="D39" s="1656"/>
      <c r="E39" s="1656"/>
      <c r="F39" s="1656"/>
      <c r="G39" s="1656"/>
      <c r="H39" s="1656"/>
      <c r="I39" s="1656"/>
    </row>
    <row r="40" spans="3:9" ht="13.5">
      <c r="C40" s="1656"/>
      <c r="D40" s="1656"/>
      <c r="E40" s="1656"/>
      <c r="F40" s="1656"/>
      <c r="G40" s="1656"/>
      <c r="H40" s="1656"/>
      <c r="I40" s="1656"/>
    </row>
    <row r="41" spans="3:9" ht="13.5">
      <c r="C41" s="1656"/>
      <c r="D41" s="1656"/>
      <c r="E41" s="1656"/>
      <c r="F41" s="1656"/>
      <c r="G41" s="1656"/>
      <c r="H41" s="1656"/>
      <c r="I41" s="1656"/>
    </row>
    <row r="42" spans="3:9" ht="13.5">
      <c r="C42" s="1656"/>
      <c r="D42" s="1656"/>
      <c r="E42" s="1656"/>
      <c r="F42" s="1656"/>
      <c r="G42" s="1656"/>
      <c r="H42" s="1656"/>
      <c r="I42" s="1656"/>
    </row>
    <row r="43" spans="3:9" ht="13.5">
      <c r="C43" s="1656"/>
      <c r="D43" s="1656"/>
      <c r="E43" s="1656"/>
      <c r="F43" s="1656"/>
      <c r="G43" s="1656"/>
      <c r="H43" s="1656"/>
      <c r="I43" s="1656"/>
    </row>
    <row r="44" spans="3:9" ht="13.5">
      <c r="C44" s="1656"/>
      <c r="D44" s="1656"/>
      <c r="E44" s="1656"/>
      <c r="F44" s="1656"/>
      <c r="G44" s="1656"/>
      <c r="H44" s="1656"/>
      <c r="I44" s="1656"/>
    </row>
    <row r="45" spans="3:9" ht="13.5">
      <c r="C45" s="1656"/>
      <c r="D45" s="1656"/>
      <c r="E45" s="1656"/>
      <c r="F45" s="1656"/>
      <c r="G45" s="1656"/>
      <c r="H45" s="1656"/>
      <c r="I45" s="1656"/>
    </row>
  </sheetData>
  <sheetProtection/>
  <mergeCells count="5">
    <mergeCell ref="A21:B21"/>
    <mergeCell ref="A4:B5"/>
    <mergeCell ref="C4:C5"/>
    <mergeCell ref="D4:I4"/>
    <mergeCell ref="A6:B6"/>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rgb="FFFF0000"/>
  </sheetPr>
  <dimension ref="A2:K17"/>
  <sheetViews>
    <sheetView view="pageBreakPreview" zoomScale="60" zoomScalePageLayoutView="0" workbookViewId="0" topLeftCell="A1">
      <selection activeCell="D28" sqref="D28"/>
    </sheetView>
  </sheetViews>
  <sheetFormatPr defaultColWidth="9.00390625" defaultRowHeight="13.5"/>
  <cols>
    <col min="1" max="1" width="2.625" style="18" customWidth="1"/>
    <col min="2" max="2" width="10.625" style="18" customWidth="1"/>
    <col min="3" max="9" width="10.50390625" style="18" customWidth="1"/>
    <col min="10" max="16384" width="9.00390625" style="18" customWidth="1"/>
  </cols>
  <sheetData>
    <row r="1" ht="18.75" customHeight="1"/>
    <row r="2" spans="1:9" ht="18.75" customHeight="1">
      <c r="A2" s="1246" t="s">
        <v>1171</v>
      </c>
      <c r="C2" s="68"/>
      <c r="D2" s="68"/>
      <c r="E2" s="68"/>
      <c r="F2" s="68"/>
      <c r="G2" s="68"/>
      <c r="I2" s="1317"/>
    </row>
    <row r="3" spans="2:9" ht="13.5" customHeight="1">
      <c r="B3" s="1246"/>
      <c r="C3" s="68"/>
      <c r="D3" s="68"/>
      <c r="E3" s="68"/>
      <c r="F3" s="68"/>
      <c r="G3" s="68"/>
      <c r="H3" s="1317"/>
      <c r="I3" s="53" t="s">
        <v>441</v>
      </c>
    </row>
    <row r="4" spans="1:9" ht="18" customHeight="1">
      <c r="A4" s="1297" t="s">
        <v>408</v>
      </c>
      <c r="B4" s="1244"/>
      <c r="C4" s="1244" t="s">
        <v>1145</v>
      </c>
      <c r="D4" s="1244" t="s">
        <v>1144</v>
      </c>
      <c r="E4" s="1244"/>
      <c r="F4" s="1244"/>
      <c r="G4" s="1244"/>
      <c r="H4" s="1244"/>
      <c r="I4" s="1653"/>
    </row>
    <row r="5" spans="1:9" ht="41.25" customHeight="1">
      <c r="A5" s="1292"/>
      <c r="B5" s="382"/>
      <c r="C5" s="382"/>
      <c r="D5" s="100" t="s">
        <v>1143</v>
      </c>
      <c r="E5" s="100" t="s">
        <v>1142</v>
      </c>
      <c r="F5" s="308" t="s">
        <v>1141</v>
      </c>
      <c r="G5" s="308" t="s">
        <v>1140</v>
      </c>
      <c r="H5" s="308" t="s">
        <v>1139</v>
      </c>
      <c r="I5" s="106" t="s">
        <v>1138</v>
      </c>
    </row>
    <row r="6" spans="1:11" s="16" customFormat="1" ht="33" customHeight="1">
      <c r="A6" s="1651" t="s">
        <v>993</v>
      </c>
      <c r="B6" s="1650"/>
      <c r="C6" s="1643">
        <f>SUM(C7:C15)</f>
        <v>44544</v>
      </c>
      <c r="D6" s="1643">
        <f>SUM(D7:D15)</f>
        <v>2364</v>
      </c>
      <c r="E6" s="1643">
        <f>SUM(E7:E15)</f>
        <v>380</v>
      </c>
      <c r="F6" s="1643">
        <f>SUM(F7:F15)</f>
        <v>175</v>
      </c>
      <c r="G6" s="1643">
        <f>SUM(G7:G15)</f>
        <v>279</v>
      </c>
      <c r="H6" s="1643">
        <f>SUM(H7:H15)</f>
        <v>956</v>
      </c>
      <c r="I6" s="1642">
        <f>SUM(I7:I15)</f>
        <v>574</v>
      </c>
      <c r="K6" s="1656"/>
    </row>
    <row r="7" spans="1:11" s="16" customFormat="1" ht="20.25" customHeight="1">
      <c r="A7" s="1657"/>
      <c r="B7" s="1657" t="s">
        <v>1135</v>
      </c>
      <c r="C7" s="1623">
        <v>8807</v>
      </c>
      <c r="D7" s="1623">
        <v>645</v>
      </c>
      <c r="E7" s="1623">
        <v>96</v>
      </c>
      <c r="F7" s="1623">
        <v>16</v>
      </c>
      <c r="G7" s="1623">
        <v>67</v>
      </c>
      <c r="H7" s="1623">
        <v>306</v>
      </c>
      <c r="I7" s="1622">
        <v>160</v>
      </c>
      <c r="K7" s="1656"/>
    </row>
    <row r="8" spans="1:11" s="16" customFormat="1" ht="20.25" customHeight="1">
      <c r="A8" s="1657"/>
      <c r="B8" s="1657" t="s">
        <v>1134</v>
      </c>
      <c r="C8" s="1623">
        <v>6049</v>
      </c>
      <c r="D8" s="1623">
        <v>442</v>
      </c>
      <c r="E8" s="1623">
        <v>62</v>
      </c>
      <c r="F8" s="1623">
        <v>26</v>
      </c>
      <c r="G8" s="1623">
        <v>51</v>
      </c>
      <c r="H8" s="1623">
        <v>189</v>
      </c>
      <c r="I8" s="1622">
        <v>114</v>
      </c>
      <c r="K8" s="1656"/>
    </row>
    <row r="9" spans="1:11" s="16" customFormat="1" ht="20.25" customHeight="1">
      <c r="A9" s="1657"/>
      <c r="B9" s="1657" t="s">
        <v>1133</v>
      </c>
      <c r="C9" s="1623">
        <v>6900</v>
      </c>
      <c r="D9" s="1623">
        <v>405</v>
      </c>
      <c r="E9" s="1623">
        <v>71</v>
      </c>
      <c r="F9" s="1623">
        <v>30</v>
      </c>
      <c r="G9" s="1623">
        <v>39</v>
      </c>
      <c r="H9" s="1623">
        <v>158</v>
      </c>
      <c r="I9" s="1622">
        <v>107</v>
      </c>
      <c r="K9" s="1656"/>
    </row>
    <row r="10" spans="1:11" s="16" customFormat="1" ht="20.25" customHeight="1">
      <c r="A10" s="1657"/>
      <c r="B10" s="1657" t="s">
        <v>1132</v>
      </c>
      <c r="C10" s="1623">
        <v>5056</v>
      </c>
      <c r="D10" s="1623">
        <v>218</v>
      </c>
      <c r="E10" s="1623">
        <v>43</v>
      </c>
      <c r="F10" s="1623">
        <v>13</v>
      </c>
      <c r="G10" s="1623">
        <v>24</v>
      </c>
      <c r="H10" s="1623">
        <v>91</v>
      </c>
      <c r="I10" s="1622">
        <v>47</v>
      </c>
      <c r="K10" s="1656"/>
    </row>
    <row r="11" spans="1:11" s="16" customFormat="1" ht="20.25" customHeight="1">
      <c r="A11" s="1657"/>
      <c r="B11" s="1657" t="s">
        <v>1131</v>
      </c>
      <c r="C11" s="1623">
        <v>8372</v>
      </c>
      <c r="D11" s="1623">
        <v>338</v>
      </c>
      <c r="E11" s="1623">
        <v>54</v>
      </c>
      <c r="F11" s="1623">
        <v>44</v>
      </c>
      <c r="G11" s="1623">
        <v>44</v>
      </c>
      <c r="H11" s="1623">
        <v>113</v>
      </c>
      <c r="I11" s="1622">
        <v>83</v>
      </c>
      <c r="K11" s="1656"/>
    </row>
    <row r="12" spans="1:11" s="16" customFormat="1" ht="20.25" customHeight="1">
      <c r="A12" s="1657"/>
      <c r="B12" s="1657" t="s">
        <v>1130</v>
      </c>
      <c r="C12" s="1623">
        <v>3633</v>
      </c>
      <c r="D12" s="1623">
        <v>127</v>
      </c>
      <c r="E12" s="1623">
        <v>19</v>
      </c>
      <c r="F12" s="1623">
        <v>20</v>
      </c>
      <c r="G12" s="1623">
        <v>19</v>
      </c>
      <c r="H12" s="1623">
        <v>41</v>
      </c>
      <c r="I12" s="1622">
        <v>28</v>
      </c>
      <c r="K12" s="1656"/>
    </row>
    <row r="13" spans="1:11" s="16" customFormat="1" ht="20.25" customHeight="1">
      <c r="A13" s="1657"/>
      <c r="B13" s="1657" t="s">
        <v>1129</v>
      </c>
      <c r="C13" s="1623">
        <v>3891</v>
      </c>
      <c r="D13" s="1623">
        <v>120</v>
      </c>
      <c r="E13" s="1623">
        <v>18</v>
      </c>
      <c r="F13" s="1623">
        <v>18</v>
      </c>
      <c r="G13" s="1623">
        <v>23</v>
      </c>
      <c r="H13" s="1623">
        <v>33</v>
      </c>
      <c r="I13" s="1622">
        <v>28</v>
      </c>
      <c r="K13" s="1656"/>
    </row>
    <row r="14" spans="1:11" s="66" customFormat="1" ht="20.25" customHeight="1">
      <c r="A14" s="1657"/>
      <c r="B14" s="1657" t="s">
        <v>1128</v>
      </c>
      <c r="C14" s="1623">
        <v>1278</v>
      </c>
      <c r="D14" s="1623">
        <v>51</v>
      </c>
      <c r="E14" s="1623">
        <v>12</v>
      </c>
      <c r="F14" s="1623">
        <v>6</v>
      </c>
      <c r="G14" s="1623">
        <v>9</v>
      </c>
      <c r="H14" s="1623">
        <v>19</v>
      </c>
      <c r="I14" s="1622">
        <v>5</v>
      </c>
      <c r="K14" s="1656"/>
    </row>
    <row r="15" spans="1:11" s="16" customFormat="1" ht="20.25" customHeight="1">
      <c r="A15" s="1627"/>
      <c r="B15" s="1657" t="s">
        <v>1170</v>
      </c>
      <c r="C15" s="1623">
        <v>558</v>
      </c>
      <c r="D15" s="1623">
        <v>18</v>
      </c>
      <c r="E15" s="1623">
        <v>5</v>
      </c>
      <c r="F15" s="1623">
        <v>2</v>
      </c>
      <c r="G15" s="1623">
        <v>3</v>
      </c>
      <c r="H15" s="1623">
        <v>6</v>
      </c>
      <c r="I15" s="1622">
        <v>2</v>
      </c>
      <c r="K15" s="1656"/>
    </row>
    <row r="16" spans="1:9" s="16" customFormat="1" ht="15" customHeight="1">
      <c r="A16" s="1621"/>
      <c r="B16" s="1146"/>
      <c r="C16" s="1640"/>
      <c r="D16" s="1640"/>
      <c r="E16" s="1640"/>
      <c r="F16" s="1640"/>
      <c r="G16" s="1640"/>
      <c r="H16" s="1640"/>
      <c r="I16" s="1639"/>
    </row>
    <row r="17" spans="1:9" s="66" customFormat="1" ht="20.25" customHeight="1">
      <c r="A17" s="480" t="s">
        <v>1169</v>
      </c>
      <c r="B17" s="18"/>
      <c r="C17" s="18"/>
      <c r="D17" s="18"/>
      <c r="E17" s="18"/>
      <c r="F17" s="18"/>
      <c r="G17" s="18"/>
      <c r="H17" s="18"/>
      <c r="I17" s="406" t="s">
        <v>1017</v>
      </c>
    </row>
    <row r="18" ht="20.25" customHeight="1"/>
    <row r="19" ht="20.25" customHeight="1"/>
    <row r="20" ht="20.25" customHeight="1"/>
    <row r="21" ht="20.25" customHeight="1"/>
    <row r="22" ht="20.25" customHeight="1"/>
    <row r="23" ht="20.25" customHeight="1"/>
    <row r="24" ht="33"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12" customHeight="1"/>
  </sheetData>
  <sheetProtection/>
  <mergeCells count="4">
    <mergeCell ref="A4:B5"/>
    <mergeCell ref="C4:C5"/>
    <mergeCell ref="D4:I4"/>
    <mergeCell ref="A6:B6"/>
  </mergeCells>
  <printOptions horizontalCentered="1"/>
  <pageMargins left="0.7874015748031497" right="0.7874015748031497" top="0.7874015748031497" bottom="0.7874015748031497"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S26"/>
  <sheetViews>
    <sheetView view="pageBreakPreview" zoomScaleSheetLayoutView="100" zoomScalePageLayoutView="0" workbookViewId="0" topLeftCell="A1">
      <pane xSplit="1" ySplit="7" topLeftCell="B15" activePane="bottomRight" state="frozen"/>
      <selection pane="topLeft" activeCell="A3" sqref="A3:B7"/>
      <selection pane="topRight" activeCell="A3" sqref="A3:B7"/>
      <selection pane="bottomLeft" activeCell="A3" sqref="A3:B7"/>
      <selection pane="bottomRight" activeCell="N21" sqref="N21"/>
    </sheetView>
  </sheetViews>
  <sheetFormatPr defaultColWidth="9.00390625" defaultRowHeight="13.5"/>
  <cols>
    <col min="1" max="1" width="20.00390625" style="18" customWidth="1"/>
    <col min="2" max="9" width="7.625" style="18" customWidth="1"/>
    <col min="10" max="10" width="9.00390625" style="18" customWidth="1"/>
    <col min="11" max="11" width="9.00390625" style="18" hidden="1" customWidth="1"/>
    <col min="12" max="16384" width="9.00390625" style="18" customWidth="1"/>
  </cols>
  <sheetData>
    <row r="1" spans="1:3" ht="18.75" customHeight="1">
      <c r="A1" s="505" t="s">
        <v>443</v>
      </c>
      <c r="B1" s="505"/>
      <c r="C1" s="505"/>
    </row>
    <row r="2" spans="9:14" ht="13.5">
      <c r="I2" s="53" t="s">
        <v>442</v>
      </c>
      <c r="N2" s="504"/>
    </row>
    <row r="3" spans="1:10" ht="25.5" customHeight="1">
      <c r="A3" s="503" t="s">
        <v>440</v>
      </c>
      <c r="B3" s="127"/>
      <c r="C3" s="502" t="s">
        <v>439</v>
      </c>
      <c r="D3" s="501"/>
      <c r="E3" s="501"/>
      <c r="F3" s="501"/>
      <c r="G3" s="501"/>
      <c r="H3" s="501"/>
      <c r="I3" s="501"/>
      <c r="J3" s="68"/>
    </row>
    <row r="4" spans="1:9" ht="15.75" customHeight="1">
      <c r="A4" s="428"/>
      <c r="B4" s="500" t="s">
        <v>438</v>
      </c>
      <c r="C4" s="500" t="s">
        <v>437</v>
      </c>
      <c r="D4" s="500" t="s">
        <v>436</v>
      </c>
      <c r="E4" s="499" t="s">
        <v>435</v>
      </c>
      <c r="F4" s="498" t="s">
        <v>434</v>
      </c>
      <c r="G4" s="498" t="s">
        <v>433</v>
      </c>
      <c r="H4" s="498" t="s">
        <v>432</v>
      </c>
      <c r="I4" s="497" t="s">
        <v>431</v>
      </c>
    </row>
    <row r="5" spans="1:9" ht="33.75" customHeight="1">
      <c r="A5" s="428"/>
      <c r="B5" s="496"/>
      <c r="C5" s="496"/>
      <c r="D5" s="496"/>
      <c r="E5" s="494"/>
      <c r="F5" s="435"/>
      <c r="G5" s="435"/>
      <c r="H5" s="435"/>
      <c r="I5" s="495"/>
    </row>
    <row r="6" spans="1:9" ht="53.25" customHeight="1">
      <c r="A6" s="428"/>
      <c r="B6" s="75" t="s">
        <v>430</v>
      </c>
      <c r="C6" s="75" t="s">
        <v>429</v>
      </c>
      <c r="D6" s="75" t="s">
        <v>428</v>
      </c>
      <c r="E6" s="494"/>
      <c r="F6" s="427"/>
      <c r="G6" s="427"/>
      <c r="H6" s="427"/>
      <c r="I6" s="493"/>
    </row>
    <row r="7" spans="1:9" ht="24.75" customHeight="1">
      <c r="A7" s="99" t="s">
        <v>427</v>
      </c>
      <c r="B7" s="486">
        <f>SUM(B8:B18)</f>
        <v>10270</v>
      </c>
      <c r="C7" s="486">
        <f>SUM(C8:C18)</f>
        <v>49699</v>
      </c>
      <c r="D7" s="486">
        <f>SUM(D8:D18)</f>
        <v>12001</v>
      </c>
      <c r="E7" s="486">
        <f>SUM(E8:E18)</f>
        <v>61124</v>
      </c>
      <c r="F7" s="486">
        <f>SUM(F8:F18)</f>
        <v>52760</v>
      </c>
      <c r="G7" s="486">
        <f>SUM(G8:G18)</f>
        <v>23</v>
      </c>
      <c r="H7" s="486">
        <f>SUM(H8:H18)</f>
        <v>78</v>
      </c>
      <c r="I7" s="485">
        <f>SUM(I8:I18)</f>
        <v>199870</v>
      </c>
    </row>
    <row r="8" spans="1:9" ht="34.5" customHeight="1">
      <c r="A8" s="492" t="s">
        <v>426</v>
      </c>
      <c r="B8" s="486"/>
      <c r="C8" s="486"/>
      <c r="D8" s="486"/>
      <c r="E8" s="486">
        <v>795</v>
      </c>
      <c r="F8" s="486"/>
      <c r="G8" s="486"/>
      <c r="H8" s="486"/>
      <c r="I8" s="485"/>
    </row>
    <row r="9" spans="1:9" ht="34.5" customHeight="1">
      <c r="A9" s="487" t="s">
        <v>425</v>
      </c>
      <c r="B9" s="486"/>
      <c r="C9" s="486"/>
      <c r="D9" s="486"/>
      <c r="E9" s="486">
        <v>1243</v>
      </c>
      <c r="F9" s="486"/>
      <c r="G9" s="486"/>
      <c r="H9" s="486"/>
      <c r="I9" s="485"/>
    </row>
    <row r="10" spans="1:9" ht="34.5" customHeight="1">
      <c r="A10" s="487" t="s">
        <v>424</v>
      </c>
      <c r="B10" s="486"/>
      <c r="C10" s="486"/>
      <c r="D10" s="486"/>
      <c r="E10" s="486">
        <v>1319</v>
      </c>
      <c r="F10" s="486"/>
      <c r="G10" s="486"/>
      <c r="H10" s="486"/>
      <c r="I10" s="485"/>
    </row>
    <row r="11" spans="1:19" ht="34.5" customHeight="1">
      <c r="A11" s="487" t="s">
        <v>423</v>
      </c>
      <c r="B11" s="486"/>
      <c r="C11" s="486"/>
      <c r="D11" s="486"/>
      <c r="E11" s="486">
        <v>1066</v>
      </c>
      <c r="F11" s="486"/>
      <c r="G11" s="486"/>
      <c r="H11" s="486"/>
      <c r="I11" s="485"/>
      <c r="L11" s="491"/>
      <c r="M11" s="491"/>
      <c r="N11" s="491"/>
      <c r="O11" s="491"/>
      <c r="P11" s="491"/>
      <c r="Q11" s="491"/>
      <c r="R11" s="491"/>
      <c r="S11" s="490"/>
    </row>
    <row r="12" spans="1:19" ht="34.5" customHeight="1">
      <c r="A12" s="487" t="s">
        <v>422</v>
      </c>
      <c r="B12" s="486"/>
      <c r="C12" s="486"/>
      <c r="D12" s="486"/>
      <c r="E12" s="486">
        <v>603</v>
      </c>
      <c r="F12" s="486"/>
      <c r="G12" s="486"/>
      <c r="H12" s="486"/>
      <c r="I12" s="485"/>
      <c r="L12" s="489"/>
      <c r="M12" s="488"/>
      <c r="N12" s="488"/>
      <c r="O12" s="488"/>
      <c r="P12" s="488"/>
      <c r="Q12" s="488"/>
      <c r="R12" s="488"/>
      <c r="S12" s="488"/>
    </row>
    <row r="13" spans="1:9" ht="34.5" customHeight="1">
      <c r="A13" s="487" t="s">
        <v>421</v>
      </c>
      <c r="B13" s="486"/>
      <c r="C13" s="486"/>
      <c r="D13" s="486"/>
      <c r="E13" s="486">
        <v>947</v>
      </c>
      <c r="F13" s="486"/>
      <c r="G13" s="486"/>
      <c r="H13" s="486"/>
      <c r="I13" s="485"/>
    </row>
    <row r="14" spans="1:9" ht="34.5" customHeight="1">
      <c r="A14" s="487" t="s">
        <v>420</v>
      </c>
      <c r="B14" s="486"/>
      <c r="C14" s="486"/>
      <c r="D14" s="486"/>
      <c r="E14" s="486">
        <v>549</v>
      </c>
      <c r="F14" s="486"/>
      <c r="G14" s="486"/>
      <c r="H14" s="486"/>
      <c r="I14" s="485"/>
    </row>
    <row r="15" spans="1:9" ht="34.5" customHeight="1">
      <c r="A15" s="487" t="s">
        <v>419</v>
      </c>
      <c r="B15" s="486"/>
      <c r="C15" s="486"/>
      <c r="D15" s="486"/>
      <c r="E15" s="486">
        <v>495</v>
      </c>
      <c r="F15" s="486"/>
      <c r="G15" s="486"/>
      <c r="H15" s="486"/>
      <c r="I15" s="485"/>
    </row>
    <row r="16" spans="1:9" ht="34.5" customHeight="1">
      <c r="A16" s="487" t="s">
        <v>418</v>
      </c>
      <c r="B16" s="486"/>
      <c r="C16" s="486"/>
      <c r="D16" s="486"/>
      <c r="E16" s="486">
        <v>944</v>
      </c>
      <c r="F16" s="486"/>
      <c r="G16" s="486"/>
      <c r="H16" s="486"/>
      <c r="I16" s="485"/>
    </row>
    <row r="17" spans="1:9" ht="34.5" customHeight="1">
      <c r="A17" s="487" t="s">
        <v>417</v>
      </c>
      <c r="B17" s="486"/>
      <c r="C17" s="486"/>
      <c r="D17" s="486"/>
      <c r="E17" s="486">
        <v>631</v>
      </c>
      <c r="F17" s="486"/>
      <c r="G17" s="486"/>
      <c r="H17" s="486"/>
      <c r="I17" s="485"/>
    </row>
    <row r="18" spans="1:9" ht="24.75" customHeight="1">
      <c r="A18" s="484" t="s">
        <v>416</v>
      </c>
      <c r="B18" s="483">
        <v>10270</v>
      </c>
      <c r="C18" s="483">
        <v>49699</v>
      </c>
      <c r="D18" s="483">
        <v>12001</v>
      </c>
      <c r="E18" s="483">
        <v>52532</v>
      </c>
      <c r="F18" s="483">
        <v>52760</v>
      </c>
      <c r="G18" s="483">
        <v>23</v>
      </c>
      <c r="H18" s="483">
        <v>78</v>
      </c>
      <c r="I18" s="482">
        <v>199870</v>
      </c>
    </row>
    <row r="19" spans="1:9" ht="7.5" customHeight="1">
      <c r="A19" s="481"/>
      <c r="B19" s="475"/>
      <c r="C19" s="475"/>
      <c r="D19" s="475"/>
      <c r="E19" s="475"/>
      <c r="F19" s="475"/>
      <c r="G19" s="475"/>
      <c r="H19" s="475"/>
      <c r="I19" s="475"/>
    </row>
    <row r="20" spans="1:5" ht="17.25" customHeight="1">
      <c r="A20" s="480" t="s">
        <v>415</v>
      </c>
      <c r="E20" s="478"/>
    </row>
    <row r="21" spans="1:10" ht="27.75" customHeight="1">
      <c r="A21" s="479" t="s">
        <v>414</v>
      </c>
      <c r="B21" s="479"/>
      <c r="C21" s="479"/>
      <c r="D21" s="479"/>
      <c r="E21" s="479"/>
      <c r="F21" s="479"/>
      <c r="G21" s="479"/>
      <c r="H21" s="479"/>
      <c r="I21" s="479"/>
      <c r="J21" s="479"/>
    </row>
    <row r="22" spans="1:9" ht="13.5" customHeight="1">
      <c r="A22" s="477" t="s">
        <v>413</v>
      </c>
      <c r="B22" s="475"/>
      <c r="C22" s="475"/>
      <c r="D22" s="475"/>
      <c r="E22" s="478"/>
      <c r="F22" s="475"/>
      <c r="G22" s="475"/>
      <c r="H22" s="475"/>
      <c r="I22" s="475"/>
    </row>
    <row r="23" spans="1:9" ht="13.5" customHeight="1">
      <c r="A23" s="477"/>
      <c r="B23" s="475"/>
      <c r="C23" s="475"/>
      <c r="D23" s="475"/>
      <c r="F23" s="475"/>
      <c r="G23" s="475"/>
      <c r="H23" s="475"/>
      <c r="I23" s="475"/>
    </row>
    <row r="24" spans="1:9" ht="13.5">
      <c r="A24" s="476"/>
      <c r="B24" s="475"/>
      <c r="C24" s="475"/>
      <c r="D24" s="475"/>
      <c r="E24" s="475"/>
      <c r="F24" s="475"/>
      <c r="G24" s="475"/>
      <c r="H24" s="475"/>
      <c r="I24" s="473" t="s">
        <v>412</v>
      </c>
    </row>
    <row r="25" spans="2:9" ht="13.5">
      <c r="B25" s="475"/>
      <c r="C25" s="475"/>
      <c r="D25" s="475"/>
      <c r="F25" s="475"/>
      <c r="G25" s="475"/>
      <c r="H25" s="475"/>
      <c r="I25" s="475"/>
    </row>
    <row r="26" spans="1:9" ht="13.5">
      <c r="A26" s="475"/>
      <c r="B26" s="475"/>
      <c r="C26" s="475"/>
      <c r="D26" s="475"/>
      <c r="E26" s="475"/>
      <c r="F26" s="475"/>
      <c r="G26" s="475"/>
      <c r="H26" s="474"/>
      <c r="I26" s="473"/>
    </row>
  </sheetData>
  <sheetProtection/>
  <mergeCells count="13">
    <mergeCell ref="A21:J21"/>
    <mergeCell ref="H4:H6"/>
    <mergeCell ref="I4:I6"/>
    <mergeCell ref="B4:B5"/>
    <mergeCell ref="L12:S12"/>
    <mergeCell ref="A1:C1"/>
    <mergeCell ref="G4:G6"/>
    <mergeCell ref="C4:C5"/>
    <mergeCell ref="D4:D5"/>
    <mergeCell ref="A3:A6"/>
    <mergeCell ref="E4:E6"/>
    <mergeCell ref="C3:I3"/>
    <mergeCell ref="F4:F6"/>
  </mergeCells>
  <printOptions horizontalCentered="1"/>
  <pageMargins left="0.6299212598425197" right="0.4330708661417323" top="0.7874015748031497" bottom="0.7874015748031497" header="0.4724409448818898" footer="0.4724409448818898"/>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tabColor theme="5" tint="0.39998000860214233"/>
  </sheetPr>
  <dimension ref="A1:K33"/>
  <sheetViews>
    <sheetView view="pageBreakPreview" zoomScaleSheetLayoutView="100" zoomScalePageLayoutView="0" workbookViewId="0" topLeftCell="A1">
      <selection activeCell="D28" sqref="D28"/>
    </sheetView>
  </sheetViews>
  <sheetFormatPr defaultColWidth="9.00390625" defaultRowHeight="13.5"/>
  <cols>
    <col min="1" max="1" width="8.875" style="404" customWidth="1"/>
    <col min="2" max="9" width="8.625" style="404" customWidth="1"/>
    <col min="10" max="10" width="8.875" style="404" customWidth="1"/>
    <col min="11" max="16384" width="9.00390625" style="404" customWidth="1"/>
  </cols>
  <sheetData>
    <row r="1" spans="1:5" ht="18.75" customHeight="1">
      <c r="A1" s="11" t="s">
        <v>1192</v>
      </c>
      <c r="B1" s="11"/>
      <c r="C1" s="11"/>
      <c r="D1" s="11"/>
      <c r="E1" s="11"/>
    </row>
    <row r="2" spans="1:5" ht="18.75" customHeight="1">
      <c r="A2" s="15" t="s">
        <v>1191</v>
      </c>
      <c r="B2" s="11"/>
      <c r="C2" s="11"/>
      <c r="D2" s="11"/>
      <c r="E2" s="11"/>
    </row>
    <row r="3" spans="2:11" ht="13.5">
      <c r="B3" s="15"/>
      <c r="C3" s="15"/>
      <c r="D3" s="15"/>
      <c r="E3" s="15"/>
      <c r="F3" s="15"/>
      <c r="G3" s="15"/>
      <c r="H3" s="15"/>
      <c r="J3" s="53" t="s">
        <v>793</v>
      </c>
      <c r="K3" s="15"/>
    </row>
    <row r="4" spans="1:10" ht="22.5" customHeight="1">
      <c r="A4" s="1638" t="s">
        <v>173</v>
      </c>
      <c r="B4" s="1664" t="s">
        <v>665</v>
      </c>
      <c r="C4" s="1664" t="s">
        <v>1190</v>
      </c>
      <c r="D4" s="1664" t="s">
        <v>1189</v>
      </c>
      <c r="E4" s="1664" t="s">
        <v>1188</v>
      </c>
      <c r="F4" s="1664" t="s">
        <v>1187</v>
      </c>
      <c r="G4" s="1664" t="s">
        <v>1186</v>
      </c>
      <c r="H4" s="1664" t="s">
        <v>1185</v>
      </c>
      <c r="I4" s="309" t="s">
        <v>1184</v>
      </c>
      <c r="J4" s="127" t="s">
        <v>1172</v>
      </c>
    </row>
    <row r="5" spans="1:10" ht="22.5" customHeight="1">
      <c r="A5" s="99" t="s">
        <v>498</v>
      </c>
      <c r="B5" s="1084">
        <f>SUM(C5:I5)</f>
        <v>166</v>
      </c>
      <c r="C5" s="1084">
        <f>SUM(C6:C7)</f>
        <v>1</v>
      </c>
      <c r="D5" s="1084">
        <f>SUM(D6:D7)</f>
        <v>33</v>
      </c>
      <c r="E5" s="1084">
        <f>SUM(E6:E7)</f>
        <v>40</v>
      </c>
      <c r="F5" s="1084">
        <f>SUM(F6:F7)</f>
        <v>25</v>
      </c>
      <c r="G5" s="1084">
        <f>SUM(G6:G7)</f>
        <v>29</v>
      </c>
      <c r="H5" s="1084">
        <f>SUM(H6:H7)</f>
        <v>30</v>
      </c>
      <c r="I5" s="1083">
        <f>SUM(I6:I7)</f>
        <v>8</v>
      </c>
      <c r="J5" s="1662">
        <v>85</v>
      </c>
    </row>
    <row r="6" spans="1:10" ht="22.5" customHeight="1">
      <c r="A6" s="1281" t="s">
        <v>958</v>
      </c>
      <c r="B6" s="1635">
        <v>84</v>
      </c>
      <c r="C6" s="543">
        <v>1</v>
      </c>
      <c r="D6" s="543">
        <v>16</v>
      </c>
      <c r="E6" s="543">
        <v>26</v>
      </c>
      <c r="F6" s="543">
        <v>12</v>
      </c>
      <c r="G6" s="543">
        <v>12</v>
      </c>
      <c r="H6" s="543">
        <v>12</v>
      </c>
      <c r="I6" s="1082">
        <v>5</v>
      </c>
      <c r="J6" s="1662"/>
    </row>
    <row r="7" spans="1:10" ht="22.5" customHeight="1">
      <c r="A7" s="1279" t="s">
        <v>957</v>
      </c>
      <c r="B7" s="1634">
        <v>82</v>
      </c>
      <c r="C7" s="520">
        <v>0</v>
      </c>
      <c r="D7" s="520">
        <v>17</v>
      </c>
      <c r="E7" s="520">
        <v>14</v>
      </c>
      <c r="F7" s="520">
        <v>13</v>
      </c>
      <c r="G7" s="520">
        <v>17</v>
      </c>
      <c r="H7" s="520">
        <v>18</v>
      </c>
      <c r="I7" s="1080">
        <v>3</v>
      </c>
      <c r="J7" s="1661"/>
    </row>
    <row r="8" spans="7:10" s="66" customFormat="1" ht="16.5" customHeight="1">
      <c r="G8" s="6"/>
      <c r="I8" s="506"/>
      <c r="J8" s="406" t="s">
        <v>1017</v>
      </c>
    </row>
    <row r="10" spans="1:4" ht="18.75" customHeight="1">
      <c r="A10" s="15" t="s">
        <v>1183</v>
      </c>
      <c r="D10" s="404" t="s">
        <v>1182</v>
      </c>
    </row>
    <row r="11" spans="2:11" ht="13.5">
      <c r="B11" s="15"/>
      <c r="C11" s="15"/>
      <c r="D11" s="15"/>
      <c r="E11" s="15"/>
      <c r="F11" s="15"/>
      <c r="G11" s="15"/>
      <c r="H11" s="15"/>
      <c r="J11" s="53" t="s">
        <v>793</v>
      </c>
      <c r="K11" s="15"/>
    </row>
    <row r="12" spans="1:10" ht="22.5" customHeight="1">
      <c r="A12" s="1638" t="s">
        <v>173</v>
      </c>
      <c r="B12" s="1664" t="s">
        <v>1179</v>
      </c>
      <c r="C12" s="1664" t="s">
        <v>966</v>
      </c>
      <c r="D12" s="1664" t="s">
        <v>1178</v>
      </c>
      <c r="E12" s="1664" t="s">
        <v>1177</v>
      </c>
      <c r="F12" s="1664" t="s">
        <v>1176</v>
      </c>
      <c r="G12" s="1664" t="s">
        <v>1175</v>
      </c>
      <c r="H12" s="1664" t="s">
        <v>1174</v>
      </c>
      <c r="I12" s="309" t="s">
        <v>1173</v>
      </c>
      <c r="J12" s="127" t="s">
        <v>1172</v>
      </c>
    </row>
    <row r="13" spans="1:10" ht="22.5" customHeight="1">
      <c r="A13" s="99" t="s">
        <v>498</v>
      </c>
      <c r="B13" s="1084">
        <f>SUM(C13:I13)</f>
        <v>955</v>
      </c>
      <c r="C13" s="1084">
        <f>SUM(C14:C15)</f>
        <v>21</v>
      </c>
      <c r="D13" s="1084">
        <f>SUM(D14:D15)</f>
        <v>19</v>
      </c>
      <c r="E13" s="1084">
        <f>SUM(E14:E15)</f>
        <v>54</v>
      </c>
      <c r="F13" s="1084">
        <f>SUM(F14:F15)</f>
        <v>101</v>
      </c>
      <c r="G13" s="1084">
        <f>SUM(G14:G15)</f>
        <v>132</v>
      </c>
      <c r="H13" s="1084">
        <f>SUM(H14:H15)</f>
        <v>334</v>
      </c>
      <c r="I13" s="1083">
        <f>SUM(I14:I15)</f>
        <v>294</v>
      </c>
      <c r="J13" s="1663">
        <v>140</v>
      </c>
    </row>
    <row r="14" spans="1:10" ht="22.5" customHeight="1">
      <c r="A14" s="1281" t="s">
        <v>958</v>
      </c>
      <c r="B14" s="1635">
        <v>350</v>
      </c>
      <c r="C14" s="543">
        <v>3</v>
      </c>
      <c r="D14" s="543">
        <v>3</v>
      </c>
      <c r="E14" s="543">
        <v>18</v>
      </c>
      <c r="F14" s="543">
        <v>38</v>
      </c>
      <c r="G14" s="543">
        <v>45</v>
      </c>
      <c r="H14" s="543">
        <v>105</v>
      </c>
      <c r="I14" s="1082">
        <v>138</v>
      </c>
      <c r="J14" s="1662"/>
    </row>
    <row r="15" spans="1:10" ht="22.5" customHeight="1">
      <c r="A15" s="1279" t="s">
        <v>957</v>
      </c>
      <c r="B15" s="1634">
        <v>605</v>
      </c>
      <c r="C15" s="520">
        <v>18</v>
      </c>
      <c r="D15" s="520">
        <v>16</v>
      </c>
      <c r="E15" s="520">
        <v>36</v>
      </c>
      <c r="F15" s="520">
        <v>63</v>
      </c>
      <c r="G15" s="520">
        <v>87</v>
      </c>
      <c r="H15" s="520">
        <v>229</v>
      </c>
      <c r="I15" s="1080">
        <v>156</v>
      </c>
      <c r="J15" s="1661"/>
    </row>
    <row r="16" spans="7:10" s="66" customFormat="1" ht="16.5" customHeight="1">
      <c r="G16" s="6"/>
      <c r="I16" s="506"/>
      <c r="J16" s="406" t="s">
        <v>1017</v>
      </c>
    </row>
    <row r="18" ht="13.5">
      <c r="A18" s="15" t="s">
        <v>1181</v>
      </c>
    </row>
    <row r="19" spans="2:10" ht="13.5">
      <c r="B19" s="15"/>
      <c r="C19" s="15"/>
      <c r="D19" s="15"/>
      <c r="E19" s="15"/>
      <c r="F19" s="15"/>
      <c r="G19" s="15"/>
      <c r="H19" s="15"/>
      <c r="J19" s="53" t="s">
        <v>793</v>
      </c>
    </row>
    <row r="20" spans="1:10" ht="22.5" customHeight="1">
      <c r="A20" s="1638" t="s">
        <v>173</v>
      </c>
      <c r="B20" s="1664" t="s">
        <v>1179</v>
      </c>
      <c r="C20" s="1664" t="s">
        <v>966</v>
      </c>
      <c r="D20" s="1664" t="s">
        <v>1178</v>
      </c>
      <c r="E20" s="1664" t="s">
        <v>1177</v>
      </c>
      <c r="F20" s="1664" t="s">
        <v>1176</v>
      </c>
      <c r="G20" s="1664" t="s">
        <v>1175</v>
      </c>
      <c r="H20" s="1664" t="s">
        <v>1174</v>
      </c>
      <c r="I20" s="309" t="s">
        <v>1173</v>
      </c>
      <c r="J20" s="127" t="s">
        <v>1172</v>
      </c>
    </row>
    <row r="21" spans="1:10" ht="22.5" customHeight="1">
      <c r="A21" s="99" t="s">
        <v>498</v>
      </c>
      <c r="B21" s="1084">
        <f>SUM(C21:I21)</f>
        <v>478</v>
      </c>
      <c r="C21" s="1084">
        <f>SUM(C22:C23)</f>
        <v>21</v>
      </c>
      <c r="D21" s="1084">
        <f>SUM(D22:D23)</f>
        <v>19</v>
      </c>
      <c r="E21" s="1084">
        <f>SUM(E22:E23)</f>
        <v>52</v>
      </c>
      <c r="F21" s="1084">
        <f>SUM(F22:F23)</f>
        <v>62</v>
      </c>
      <c r="G21" s="1084">
        <f>SUM(G22:G23)</f>
        <v>88</v>
      </c>
      <c r="H21" s="1084">
        <f>SUM(H22:H23)</f>
        <v>144</v>
      </c>
      <c r="I21" s="1083">
        <f>SUM(I22:I23)</f>
        <v>92</v>
      </c>
      <c r="J21" s="1663">
        <v>140</v>
      </c>
    </row>
    <row r="22" spans="1:10" ht="22.5" customHeight="1">
      <c r="A22" s="1281" t="s">
        <v>958</v>
      </c>
      <c r="B22" s="1635">
        <v>216</v>
      </c>
      <c r="C22" s="543">
        <v>3</v>
      </c>
      <c r="D22" s="543">
        <v>3</v>
      </c>
      <c r="E22" s="543">
        <v>18</v>
      </c>
      <c r="F22" s="543">
        <v>33</v>
      </c>
      <c r="G22" s="543">
        <v>41</v>
      </c>
      <c r="H22" s="543">
        <v>71</v>
      </c>
      <c r="I22" s="1082">
        <v>47</v>
      </c>
      <c r="J22" s="1662"/>
    </row>
    <row r="23" spans="1:10" ht="22.5" customHeight="1">
      <c r="A23" s="1279" t="s">
        <v>957</v>
      </c>
      <c r="B23" s="1634">
        <v>262</v>
      </c>
      <c r="C23" s="520">
        <v>18</v>
      </c>
      <c r="D23" s="520">
        <v>16</v>
      </c>
      <c r="E23" s="520">
        <v>34</v>
      </c>
      <c r="F23" s="520">
        <v>29</v>
      </c>
      <c r="G23" s="520">
        <v>47</v>
      </c>
      <c r="H23" s="520">
        <v>73</v>
      </c>
      <c r="I23" s="1080">
        <v>45</v>
      </c>
      <c r="J23" s="1661"/>
    </row>
    <row r="24" spans="1:10" ht="13.5">
      <c r="A24" s="66"/>
      <c r="B24" s="66"/>
      <c r="C24" s="66"/>
      <c r="D24" s="66"/>
      <c r="E24" s="66"/>
      <c r="F24" s="66"/>
      <c r="G24" s="6"/>
      <c r="H24" s="66"/>
      <c r="I24" s="506"/>
      <c r="J24" s="406" t="s">
        <v>1017</v>
      </c>
    </row>
    <row r="27" ht="13.5">
      <c r="A27" s="15" t="s">
        <v>1180</v>
      </c>
    </row>
    <row r="28" spans="2:10" ht="13.5" customHeight="1">
      <c r="B28" s="15"/>
      <c r="C28" s="15"/>
      <c r="D28" s="15"/>
      <c r="E28" s="15"/>
      <c r="F28" s="15"/>
      <c r="G28" s="15"/>
      <c r="H28" s="15"/>
      <c r="J28" s="53" t="s">
        <v>793</v>
      </c>
    </row>
    <row r="29" spans="1:10" ht="22.5" customHeight="1">
      <c r="A29" s="1638" t="s">
        <v>173</v>
      </c>
      <c r="B29" s="1664" t="s">
        <v>1179</v>
      </c>
      <c r="C29" s="1664" t="s">
        <v>966</v>
      </c>
      <c r="D29" s="1664" t="s">
        <v>1178</v>
      </c>
      <c r="E29" s="1664" t="s">
        <v>1177</v>
      </c>
      <c r="F29" s="1664" t="s">
        <v>1176</v>
      </c>
      <c r="G29" s="1664" t="s">
        <v>1175</v>
      </c>
      <c r="H29" s="1664" t="s">
        <v>1174</v>
      </c>
      <c r="I29" s="309" t="s">
        <v>1173</v>
      </c>
      <c r="J29" s="127" t="s">
        <v>1172</v>
      </c>
    </row>
    <row r="30" spans="1:10" ht="22.5" customHeight="1">
      <c r="A30" s="99" t="s">
        <v>498</v>
      </c>
      <c r="B30" s="1084">
        <f>SUM(C30:I30)</f>
        <v>477</v>
      </c>
      <c r="C30" s="1084">
        <f>SUM(C31:C32)</f>
        <v>0</v>
      </c>
      <c r="D30" s="1084">
        <f>SUM(D31:D32)</f>
        <v>0</v>
      </c>
      <c r="E30" s="1084">
        <f>SUM(E31:E32)</f>
        <v>2</v>
      </c>
      <c r="F30" s="1084">
        <f>SUM(F31:F32)</f>
        <v>39</v>
      </c>
      <c r="G30" s="1084">
        <f>SUM(G31:G32)</f>
        <v>44</v>
      </c>
      <c r="H30" s="1084">
        <f>SUM(H31:H32)</f>
        <v>190</v>
      </c>
      <c r="I30" s="1083">
        <f>SUM(I31:I32)</f>
        <v>202</v>
      </c>
      <c r="J30" s="1663">
        <v>136</v>
      </c>
    </row>
    <row r="31" spans="1:10" ht="22.5" customHeight="1">
      <c r="A31" s="1281" t="s">
        <v>958</v>
      </c>
      <c r="B31" s="1635">
        <v>134</v>
      </c>
      <c r="C31" s="543">
        <v>0</v>
      </c>
      <c r="D31" s="543">
        <v>0</v>
      </c>
      <c r="E31" s="543">
        <v>0</v>
      </c>
      <c r="F31" s="543">
        <v>5</v>
      </c>
      <c r="G31" s="543">
        <v>4</v>
      </c>
      <c r="H31" s="543">
        <v>34</v>
      </c>
      <c r="I31" s="1082">
        <v>91</v>
      </c>
      <c r="J31" s="1662"/>
    </row>
    <row r="32" spans="1:10" ht="22.5" customHeight="1">
      <c r="A32" s="1279" t="s">
        <v>957</v>
      </c>
      <c r="B32" s="1634">
        <v>343</v>
      </c>
      <c r="C32" s="520">
        <v>0</v>
      </c>
      <c r="D32" s="520">
        <v>0</v>
      </c>
      <c r="E32" s="520">
        <v>2</v>
      </c>
      <c r="F32" s="520">
        <v>34</v>
      </c>
      <c r="G32" s="520">
        <v>40</v>
      </c>
      <c r="H32" s="520">
        <v>156</v>
      </c>
      <c r="I32" s="1080">
        <v>111</v>
      </c>
      <c r="J32" s="1661"/>
    </row>
    <row r="33" spans="1:10" ht="13.5">
      <c r="A33" s="66"/>
      <c r="B33" s="66"/>
      <c r="C33" s="66"/>
      <c r="D33" s="66"/>
      <c r="E33" s="66"/>
      <c r="F33" s="66"/>
      <c r="G33" s="6"/>
      <c r="H33" s="66"/>
      <c r="I33" s="506"/>
      <c r="J33" s="406" t="s">
        <v>1017</v>
      </c>
    </row>
  </sheetData>
  <sheetProtection/>
  <mergeCells count="4">
    <mergeCell ref="J5:J7"/>
    <mergeCell ref="J13:J15"/>
    <mergeCell ref="J21:J23"/>
    <mergeCell ref="J30:J32"/>
  </mergeCells>
  <printOptions horizontalCentered="1"/>
  <pageMargins left="0.7874015748031497" right="0.7874015748031497" top="0.7874015748031497" bottom="0.7874015748031497" header="0.4724409448818898" footer="0.4724409448818898"/>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sheetPr>
    <tabColor theme="5" tint="0.39998000860214233"/>
  </sheetPr>
  <dimension ref="A1:F5"/>
  <sheetViews>
    <sheetView view="pageBreakPreview" zoomScale="60" zoomScalePageLayoutView="0" workbookViewId="0" topLeftCell="A1">
      <selection activeCell="D28" sqref="D28"/>
    </sheetView>
  </sheetViews>
  <sheetFormatPr defaultColWidth="9.00390625" defaultRowHeight="13.5"/>
  <cols>
    <col min="1" max="6" width="14.50390625" style="18" customWidth="1"/>
    <col min="7" max="16384" width="9.00390625" style="18" customWidth="1"/>
  </cols>
  <sheetData>
    <row r="1" spans="1:5" ht="18.75" customHeight="1">
      <c r="A1" s="1666" t="s">
        <v>1200</v>
      </c>
      <c r="B1" s="1193"/>
      <c r="C1" s="1193"/>
      <c r="D1" s="1193"/>
      <c r="E1" s="1193"/>
    </row>
    <row r="2" spans="1:6" ht="13.5" customHeight="1">
      <c r="A2" s="11"/>
      <c r="B2" s="1625"/>
      <c r="C2" s="1625"/>
      <c r="D2" s="1625"/>
      <c r="E2" s="1625"/>
      <c r="F2" s="53" t="s">
        <v>1199</v>
      </c>
    </row>
    <row r="3" spans="1:6" ht="22.5" customHeight="1">
      <c r="A3" s="1030" t="s">
        <v>1198</v>
      </c>
      <c r="B3" s="1664" t="s">
        <v>665</v>
      </c>
      <c r="C3" s="1664" t="s">
        <v>1197</v>
      </c>
      <c r="D3" s="1664" t="s">
        <v>1196</v>
      </c>
      <c r="E3" s="309" t="s">
        <v>1195</v>
      </c>
      <c r="F3" s="127" t="s">
        <v>1172</v>
      </c>
    </row>
    <row r="4" spans="1:6" ht="25.5" customHeight="1">
      <c r="A4" s="1415" t="s">
        <v>1194</v>
      </c>
      <c r="B4" s="1456">
        <f>SUM(C4:E4)</f>
        <v>1182</v>
      </c>
      <c r="C4" s="1411">
        <v>2</v>
      </c>
      <c r="D4" s="1411">
        <v>201</v>
      </c>
      <c r="E4" s="1409">
        <v>979</v>
      </c>
      <c r="F4" s="1665">
        <v>46</v>
      </c>
    </row>
    <row r="5" spans="1:6" s="66" customFormat="1" ht="16.5" customHeight="1">
      <c r="A5" s="6" t="s">
        <v>1193</v>
      </c>
      <c r="F5" s="406" t="s">
        <v>1017</v>
      </c>
    </row>
  </sheetData>
  <sheetProtection/>
  <mergeCells count="1">
    <mergeCell ref="A1:E1"/>
  </mergeCells>
  <printOptions horizontalCentered="1"/>
  <pageMargins left="0.7874015748031497" right="0.7874015748031497" top="5.1574803149606305" bottom="0.7874015748031497" header="0.4724409448818898" footer="0.4724409448818898"/>
  <pageSetup horizontalDpi="600" verticalDpi="600" orientation="portrait" paperSize="9" r:id="rId2"/>
  <drawing r:id="rId1"/>
</worksheet>
</file>

<file path=xl/worksheets/sheet62.xml><?xml version="1.0" encoding="utf-8"?>
<worksheet xmlns="http://schemas.openxmlformats.org/spreadsheetml/2006/main" xmlns:r="http://schemas.openxmlformats.org/officeDocument/2006/relationships">
  <sheetPr>
    <tabColor theme="5" tint="0.39998000860214233"/>
  </sheetPr>
  <dimension ref="A1:L18"/>
  <sheetViews>
    <sheetView view="pageBreakPreview" zoomScale="60" zoomScalePageLayoutView="0" workbookViewId="0" topLeftCell="A1">
      <selection activeCell="D28" sqref="D28"/>
    </sheetView>
  </sheetViews>
  <sheetFormatPr defaultColWidth="9.00390625" defaultRowHeight="13.5"/>
  <cols>
    <col min="1" max="1" width="12.75390625" style="18" customWidth="1"/>
    <col min="2" max="9" width="7.375" style="18" customWidth="1"/>
    <col min="10" max="10" width="7.875" style="18" customWidth="1"/>
    <col min="11" max="11" width="9.25390625" style="18" customWidth="1"/>
    <col min="12" max="16384" width="9.00390625" style="18" customWidth="1"/>
  </cols>
  <sheetData>
    <row r="1" spans="1:4" ht="18.75" customHeight="1">
      <c r="A1" s="11" t="s">
        <v>1209</v>
      </c>
      <c r="B1" s="11"/>
      <c r="C1" s="1625"/>
      <c r="D1" s="1685"/>
    </row>
    <row r="2" spans="1:11" ht="13.5" customHeight="1">
      <c r="A2" s="68"/>
      <c r="B2" s="68"/>
      <c r="C2" s="1684"/>
      <c r="D2" s="1684"/>
      <c r="E2" s="68"/>
      <c r="F2" s="68"/>
      <c r="G2" s="68"/>
      <c r="H2" s="68"/>
      <c r="I2" s="68"/>
      <c r="J2" s="68"/>
      <c r="K2" s="53" t="s">
        <v>793</v>
      </c>
    </row>
    <row r="3" spans="1:11" ht="22.5" customHeight="1">
      <c r="A3" s="501" t="s">
        <v>173</v>
      </c>
      <c r="B3" s="1683"/>
      <c r="C3" s="550" t="s">
        <v>1208</v>
      </c>
      <c r="D3" s="550"/>
      <c r="E3" s="550"/>
      <c r="F3" s="550"/>
      <c r="G3" s="550"/>
      <c r="H3" s="550"/>
      <c r="I3" s="550"/>
      <c r="J3" s="378"/>
      <c r="K3" s="1023" t="s">
        <v>1172</v>
      </c>
    </row>
    <row r="4" spans="1:11" ht="22.5" customHeight="1">
      <c r="A4" s="1682"/>
      <c r="B4" s="1681"/>
      <c r="C4" s="1006" t="s">
        <v>629</v>
      </c>
      <c r="D4" s="1006" t="s">
        <v>1207</v>
      </c>
      <c r="E4" s="1006" t="s">
        <v>1189</v>
      </c>
      <c r="F4" s="1006" t="s">
        <v>1188</v>
      </c>
      <c r="G4" s="1006" t="s">
        <v>1187</v>
      </c>
      <c r="H4" s="1006" t="s">
        <v>1186</v>
      </c>
      <c r="I4" s="1006" t="s">
        <v>1185</v>
      </c>
      <c r="J4" s="1005" t="s">
        <v>1206</v>
      </c>
      <c r="K4" s="1018"/>
    </row>
    <row r="5" spans="1:12" ht="22.5" customHeight="1">
      <c r="A5" s="1678" t="s">
        <v>1205</v>
      </c>
      <c r="B5" s="1472"/>
      <c r="C5" s="1084">
        <f>SUM(D5:J5)</f>
        <v>647</v>
      </c>
      <c r="D5" s="1680">
        <f>D6+D9+D12+D15</f>
        <v>21</v>
      </c>
      <c r="E5" s="1680">
        <f>E6+E9+E12+E15</f>
        <v>33</v>
      </c>
      <c r="F5" s="1680">
        <f>F6+F9+F12+F15</f>
        <v>78</v>
      </c>
      <c r="G5" s="1680">
        <f>G6+G9+G12+G15</f>
        <v>137</v>
      </c>
      <c r="H5" s="1680">
        <f>H6+H9+H12+H15</f>
        <v>144</v>
      </c>
      <c r="I5" s="1680">
        <f>I6+I9+I12+I15</f>
        <v>175</v>
      </c>
      <c r="J5" s="1679">
        <f>J6+J9+J12+J15</f>
        <v>59</v>
      </c>
      <c r="K5" s="1011"/>
      <c r="L5" s="68"/>
    </row>
    <row r="6" spans="1:12" ht="22.5" customHeight="1">
      <c r="A6" s="1678" t="s">
        <v>1204</v>
      </c>
      <c r="B6" s="1472"/>
      <c r="C6" s="1084">
        <f>SUM(D6:J6)</f>
        <v>66</v>
      </c>
      <c r="D6" s="1419">
        <f>SUM(D7:D8)</f>
        <v>1</v>
      </c>
      <c r="E6" s="1419">
        <f>SUM(E7:E8)</f>
        <v>17</v>
      </c>
      <c r="F6" s="1419">
        <f>SUM(F7:F8)</f>
        <v>10</v>
      </c>
      <c r="G6" s="1419">
        <f>SUM(G7:G8)</f>
        <v>14</v>
      </c>
      <c r="H6" s="1419">
        <f>SUM(H7:H8)</f>
        <v>13</v>
      </c>
      <c r="I6" s="1419">
        <f>SUM(I7:I8)</f>
        <v>10</v>
      </c>
      <c r="J6" s="1416">
        <f>SUM(J7:J8)</f>
        <v>1</v>
      </c>
      <c r="K6" s="1677">
        <v>55</v>
      </c>
      <c r="L6" s="68"/>
    </row>
    <row r="7" spans="1:12" ht="22.5" customHeight="1">
      <c r="A7" s="1148" t="s">
        <v>958</v>
      </c>
      <c r="B7" s="1147"/>
      <c r="C7" s="1672">
        <f>SUM(D7:J7)</f>
        <v>31</v>
      </c>
      <c r="D7" s="528">
        <v>1</v>
      </c>
      <c r="E7" s="528">
        <v>9</v>
      </c>
      <c r="F7" s="528">
        <v>5</v>
      </c>
      <c r="G7" s="528">
        <v>6</v>
      </c>
      <c r="H7" s="528">
        <v>6</v>
      </c>
      <c r="I7" s="528">
        <v>3</v>
      </c>
      <c r="J7" s="1081">
        <v>1</v>
      </c>
      <c r="K7" s="1671"/>
      <c r="L7" s="68"/>
    </row>
    <row r="8" spans="1:12" ht="22.5" customHeight="1">
      <c r="A8" s="1156" t="s">
        <v>957</v>
      </c>
      <c r="B8" s="1155"/>
      <c r="C8" s="1673">
        <f>SUM(D8:J8)</f>
        <v>35</v>
      </c>
      <c r="D8" s="1676">
        <v>0</v>
      </c>
      <c r="E8" s="1676">
        <v>8</v>
      </c>
      <c r="F8" s="1676">
        <v>5</v>
      </c>
      <c r="G8" s="1676">
        <v>8</v>
      </c>
      <c r="H8" s="1676">
        <v>7</v>
      </c>
      <c r="I8" s="1676">
        <v>7</v>
      </c>
      <c r="J8" s="1675">
        <v>0</v>
      </c>
      <c r="K8" s="1674"/>
      <c r="L8" s="68"/>
    </row>
    <row r="9" spans="1:12" ht="22.5" customHeight="1">
      <c r="A9" s="1156" t="s">
        <v>1203</v>
      </c>
      <c r="B9" s="1155"/>
      <c r="C9" s="1673">
        <f>SUM(D9:J9)</f>
        <v>553</v>
      </c>
      <c r="D9" s="1419">
        <f>SUM(D10:D11)</f>
        <v>1</v>
      </c>
      <c r="E9" s="1419">
        <f>SUM(E10:E11)</f>
        <v>15</v>
      </c>
      <c r="F9" s="1419">
        <f>SUM(F10:F11)</f>
        <v>67</v>
      </c>
      <c r="G9" s="1419">
        <f>SUM(G10:G11)</f>
        <v>118</v>
      </c>
      <c r="H9" s="1419">
        <f>SUM(H10:H11)</f>
        <v>130</v>
      </c>
      <c r="I9" s="1419">
        <f>SUM(I10:I11)</f>
        <v>164</v>
      </c>
      <c r="J9" s="1416">
        <f>SUM(J10:J11)</f>
        <v>58</v>
      </c>
      <c r="K9" s="1671">
        <v>209</v>
      </c>
      <c r="L9" s="68"/>
    </row>
    <row r="10" spans="1:12" ht="22.5" customHeight="1">
      <c r="A10" s="1148" t="s">
        <v>958</v>
      </c>
      <c r="B10" s="1147"/>
      <c r="C10" s="1672">
        <f>SUM(D10:J10)</f>
        <v>249</v>
      </c>
      <c r="D10" s="528">
        <v>1</v>
      </c>
      <c r="E10" s="528">
        <v>10</v>
      </c>
      <c r="F10" s="528">
        <v>25</v>
      </c>
      <c r="G10" s="528">
        <v>42</v>
      </c>
      <c r="H10" s="528">
        <v>61</v>
      </c>
      <c r="I10" s="528">
        <v>74</v>
      </c>
      <c r="J10" s="1081">
        <v>36</v>
      </c>
      <c r="K10" s="1671"/>
      <c r="L10" s="68"/>
    </row>
    <row r="11" spans="1:12" ht="22.5" customHeight="1">
      <c r="A11" s="1148" t="s">
        <v>957</v>
      </c>
      <c r="B11" s="1147"/>
      <c r="C11" s="1672">
        <f>SUM(D11:J11)</f>
        <v>304</v>
      </c>
      <c r="D11" s="1676">
        <v>0</v>
      </c>
      <c r="E11" s="1676">
        <v>5</v>
      </c>
      <c r="F11" s="1676">
        <v>42</v>
      </c>
      <c r="G11" s="1676">
        <v>76</v>
      </c>
      <c r="H11" s="1676">
        <v>69</v>
      </c>
      <c r="I11" s="1676">
        <v>90</v>
      </c>
      <c r="J11" s="1675">
        <v>22</v>
      </c>
      <c r="K11" s="1671"/>
      <c r="L11" s="68"/>
    </row>
    <row r="12" spans="1:12" ht="22.5" customHeight="1">
      <c r="A12" s="1678" t="s">
        <v>1202</v>
      </c>
      <c r="B12" s="1472"/>
      <c r="C12" s="1084">
        <f>SUM(D12:J12)</f>
        <v>12</v>
      </c>
      <c r="D12" s="1419">
        <f>SUM(D13:D14)</f>
        <v>9</v>
      </c>
      <c r="E12" s="1419">
        <f>SUM(E13:E14)</f>
        <v>0</v>
      </c>
      <c r="F12" s="1419">
        <f>SUM(F13:F14)</f>
        <v>0</v>
      </c>
      <c r="G12" s="1419">
        <f>SUM(G13:G14)</f>
        <v>2</v>
      </c>
      <c r="H12" s="1419">
        <f>SUM(H13:H14)</f>
        <v>0</v>
      </c>
      <c r="I12" s="1419">
        <f>SUM(I13:I14)</f>
        <v>1</v>
      </c>
      <c r="J12" s="1416">
        <f>SUM(J13:J14)</f>
        <v>0</v>
      </c>
      <c r="K12" s="1677">
        <v>6</v>
      </c>
      <c r="L12" s="68"/>
    </row>
    <row r="13" spans="1:12" ht="22.5" customHeight="1">
      <c r="A13" s="1148" t="s">
        <v>958</v>
      </c>
      <c r="B13" s="1147"/>
      <c r="C13" s="1672">
        <f>SUM(D13:J13)</f>
        <v>2</v>
      </c>
      <c r="D13" s="528">
        <v>0</v>
      </c>
      <c r="E13" s="528">
        <v>0</v>
      </c>
      <c r="F13" s="528">
        <v>0</v>
      </c>
      <c r="G13" s="528">
        <v>1</v>
      </c>
      <c r="H13" s="528">
        <v>0</v>
      </c>
      <c r="I13" s="528">
        <v>1</v>
      </c>
      <c r="J13" s="1081">
        <v>0</v>
      </c>
      <c r="K13" s="1671"/>
      <c r="L13" s="68"/>
    </row>
    <row r="14" spans="1:12" ht="22.5" customHeight="1">
      <c r="A14" s="1156" t="s">
        <v>957</v>
      </c>
      <c r="B14" s="1155"/>
      <c r="C14" s="1673">
        <f>SUM(D14:J14)</f>
        <v>10</v>
      </c>
      <c r="D14" s="1676">
        <v>9</v>
      </c>
      <c r="E14" s="1676">
        <v>0</v>
      </c>
      <c r="F14" s="1676">
        <v>0</v>
      </c>
      <c r="G14" s="1676">
        <v>1</v>
      </c>
      <c r="H14" s="1676">
        <v>0</v>
      </c>
      <c r="I14" s="1676">
        <v>0</v>
      </c>
      <c r="J14" s="1675">
        <v>0</v>
      </c>
      <c r="K14" s="1674"/>
      <c r="L14" s="68"/>
    </row>
    <row r="15" spans="1:12" ht="22.5" customHeight="1">
      <c r="A15" s="1156" t="s">
        <v>1201</v>
      </c>
      <c r="B15" s="1155"/>
      <c r="C15" s="1673">
        <f>SUM(D15:J15)</f>
        <v>16</v>
      </c>
      <c r="D15" s="1419">
        <f>SUM(D16:D17)</f>
        <v>10</v>
      </c>
      <c r="E15" s="1419">
        <f>SUM(E16:E17)</f>
        <v>1</v>
      </c>
      <c r="F15" s="1419">
        <f>SUM(F16:F17)</f>
        <v>1</v>
      </c>
      <c r="G15" s="1419">
        <f>SUM(G16:G17)</f>
        <v>3</v>
      </c>
      <c r="H15" s="1419">
        <f>SUM(H16:H17)</f>
        <v>1</v>
      </c>
      <c r="I15" s="1419">
        <f>SUM(I16:I17)</f>
        <v>0</v>
      </c>
      <c r="J15" s="1416">
        <f>SUM(J16:J17)</f>
        <v>0</v>
      </c>
      <c r="K15" s="1671">
        <v>8</v>
      </c>
      <c r="L15" s="68"/>
    </row>
    <row r="16" spans="1:12" ht="22.5" customHeight="1">
      <c r="A16" s="1148" t="s">
        <v>958</v>
      </c>
      <c r="B16" s="1147"/>
      <c r="C16" s="1672">
        <f>SUM(D16:J16)</f>
        <v>5</v>
      </c>
      <c r="D16" s="543">
        <v>1</v>
      </c>
      <c r="E16" s="543">
        <v>1</v>
      </c>
      <c r="F16" s="543">
        <v>1</v>
      </c>
      <c r="G16" s="543">
        <v>2</v>
      </c>
      <c r="H16" s="543">
        <v>0</v>
      </c>
      <c r="I16" s="543">
        <v>0</v>
      </c>
      <c r="J16" s="1082">
        <v>0</v>
      </c>
      <c r="K16" s="1671"/>
      <c r="L16" s="68"/>
    </row>
    <row r="17" spans="1:12" ht="22.5" customHeight="1">
      <c r="A17" s="1670" t="s">
        <v>957</v>
      </c>
      <c r="B17" s="1470"/>
      <c r="C17" s="1634">
        <f>SUM(D17:J17)</f>
        <v>11</v>
      </c>
      <c r="D17" s="520">
        <v>9</v>
      </c>
      <c r="E17" s="520">
        <v>0</v>
      </c>
      <c r="F17" s="520">
        <v>0</v>
      </c>
      <c r="G17" s="520">
        <v>1</v>
      </c>
      <c r="H17" s="520">
        <v>1</v>
      </c>
      <c r="I17" s="520">
        <v>0</v>
      </c>
      <c r="J17" s="1080">
        <v>0</v>
      </c>
      <c r="K17" s="1669"/>
      <c r="L17" s="68"/>
    </row>
    <row r="18" spans="1:11" ht="16.5" customHeight="1">
      <c r="A18" s="1148"/>
      <c r="B18" s="1148"/>
      <c r="C18" s="1668"/>
      <c r="D18" s="1667"/>
      <c r="E18" s="1667"/>
      <c r="F18" s="1667"/>
      <c r="G18" s="1667"/>
      <c r="H18" s="1667"/>
      <c r="I18" s="1667"/>
      <c r="J18" s="1667"/>
      <c r="K18" s="406" t="s">
        <v>1017</v>
      </c>
    </row>
    <row r="19" s="66" customFormat="1" ht="16.5" customHeight="1"/>
  </sheetData>
  <sheetProtection/>
  <mergeCells count="7">
    <mergeCell ref="K15:K17"/>
    <mergeCell ref="A3:A4"/>
    <mergeCell ref="C3:J3"/>
    <mergeCell ref="K3:K5"/>
    <mergeCell ref="K6:K8"/>
    <mergeCell ref="K9:K11"/>
    <mergeCell ref="K12:K14"/>
  </mergeCells>
  <printOptions horizontalCentered="1"/>
  <pageMargins left="0.5511811023622047" right="0.5511811023622047" top="0.7874015748031497" bottom="0.7874015748031497" header="0.4724409448818898" footer="0.4724409448818898"/>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sheetPr>
    <tabColor theme="5" tint="0.39998000860214233"/>
  </sheetPr>
  <dimension ref="A1:F9"/>
  <sheetViews>
    <sheetView view="pageBreakPreview" zoomScale="145" zoomScaleSheetLayoutView="145" zoomScalePageLayoutView="0" workbookViewId="0" topLeftCell="A1">
      <selection activeCell="D28" sqref="D28"/>
    </sheetView>
  </sheetViews>
  <sheetFormatPr defaultColWidth="9.00390625" defaultRowHeight="13.5"/>
  <cols>
    <col min="1" max="1" width="1.875" style="18" customWidth="1"/>
    <col min="2" max="2" width="27.625" style="18" customWidth="1"/>
    <col min="3" max="3" width="0.875" style="18" customWidth="1"/>
    <col min="4" max="4" width="19.375" style="18" customWidth="1"/>
    <col min="5" max="6" width="18.625" style="18" customWidth="1"/>
    <col min="7" max="16384" width="9.00390625" style="18" customWidth="1"/>
  </cols>
  <sheetData>
    <row r="1" spans="1:6" ht="18.75" customHeight="1">
      <c r="A1" s="11" t="s">
        <v>1216</v>
      </c>
      <c r="B1" s="1482"/>
      <c r="C1" s="1482"/>
      <c r="D1" s="1482"/>
      <c r="E1" s="1482"/>
      <c r="F1" s="1482"/>
    </row>
    <row r="2" spans="1:6" ht="13.5" customHeight="1">
      <c r="A2" s="11"/>
      <c r="B2" s="1625"/>
      <c r="C2" s="1625"/>
      <c r="D2" s="1625"/>
      <c r="E2" s="1625"/>
      <c r="F2" s="53" t="s">
        <v>441</v>
      </c>
    </row>
    <row r="3" spans="1:6" ht="25.5" customHeight="1">
      <c r="A3" s="553" t="s">
        <v>173</v>
      </c>
      <c r="B3" s="502"/>
      <c r="C3" s="1638"/>
      <c r="D3" s="1664" t="s">
        <v>1215</v>
      </c>
      <c r="E3" s="1664" t="s">
        <v>1214</v>
      </c>
      <c r="F3" s="309" t="s">
        <v>1213</v>
      </c>
    </row>
    <row r="4" spans="1:6" ht="22.5" customHeight="1">
      <c r="A4" s="1694" t="s">
        <v>1194</v>
      </c>
      <c r="B4" s="1693"/>
      <c r="C4" s="1472"/>
      <c r="D4" s="1084">
        <v>83200</v>
      </c>
      <c r="E4" s="1084">
        <v>38102</v>
      </c>
      <c r="F4" s="1083">
        <v>121083</v>
      </c>
    </row>
    <row r="5" spans="1:6" ht="22.5" customHeight="1">
      <c r="A5" s="1691" t="s">
        <v>1212</v>
      </c>
      <c r="B5" s="1690"/>
      <c r="C5" s="1689"/>
      <c r="D5" s="543">
        <v>46053</v>
      </c>
      <c r="E5" s="543">
        <v>30308</v>
      </c>
      <c r="F5" s="1082">
        <v>83760</v>
      </c>
    </row>
    <row r="6" spans="1:6" ht="22.5" customHeight="1">
      <c r="A6" s="1627"/>
      <c r="B6" s="1692" t="s">
        <v>1211</v>
      </c>
      <c r="C6" s="1692"/>
      <c r="D6" s="528">
        <v>15890</v>
      </c>
      <c r="E6" s="528">
        <v>14996</v>
      </c>
      <c r="F6" s="1081">
        <v>26769</v>
      </c>
    </row>
    <row r="7" spans="1:6" ht="22.5" customHeight="1">
      <c r="A7" s="1691" t="s">
        <v>1210</v>
      </c>
      <c r="B7" s="1690"/>
      <c r="C7" s="1689"/>
      <c r="D7" s="528">
        <v>19859</v>
      </c>
      <c r="E7" s="528">
        <v>5617</v>
      </c>
      <c r="F7" s="1081">
        <v>32163</v>
      </c>
    </row>
    <row r="8" spans="1:6" ht="22.5" customHeight="1">
      <c r="A8" s="1688" t="s">
        <v>755</v>
      </c>
      <c r="B8" s="1687"/>
      <c r="C8" s="1686"/>
      <c r="D8" s="517">
        <v>17288</v>
      </c>
      <c r="E8" s="517">
        <v>2177</v>
      </c>
      <c r="F8" s="1633">
        <v>5160</v>
      </c>
    </row>
    <row r="9" ht="22.5" customHeight="1">
      <c r="F9" s="406" t="s">
        <v>1017</v>
      </c>
    </row>
  </sheetData>
  <sheetProtection/>
  <mergeCells count="5">
    <mergeCell ref="A3:B3"/>
    <mergeCell ref="A4:B4"/>
    <mergeCell ref="A5:B5"/>
    <mergeCell ref="A7:B7"/>
    <mergeCell ref="A8:B8"/>
  </mergeCells>
  <printOptions horizontalCentered="1"/>
  <pageMargins left="0.5511811023622047" right="0.5511811023622047" top="6.299212598425197" bottom="0.7874015748031497" header="0.4724409448818898" footer="0.4724409448818898"/>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sheetPr>
    <tabColor indexed="42"/>
  </sheetPr>
  <dimension ref="A1:W35"/>
  <sheetViews>
    <sheetView view="pageBreakPreview" zoomScaleNormal="85" zoomScaleSheetLayoutView="100" zoomScalePageLayoutView="0" workbookViewId="0" topLeftCell="A1">
      <selection activeCell="Y9" sqref="Y9"/>
    </sheetView>
  </sheetViews>
  <sheetFormatPr defaultColWidth="9.00390625" defaultRowHeight="13.5"/>
  <cols>
    <col min="1" max="1" width="8.125" style="18" customWidth="1"/>
    <col min="2" max="2" width="5.625" style="18" customWidth="1"/>
    <col min="3" max="3" width="4.875" style="1695" customWidth="1"/>
    <col min="4" max="4" width="7.625" style="18" customWidth="1"/>
    <col min="5" max="5" width="4.625" style="18" customWidth="1"/>
    <col min="6" max="6" width="5.375" style="18" customWidth="1"/>
    <col min="7" max="7" width="5.75390625" style="18" customWidth="1"/>
    <col min="8" max="8" width="4.625" style="18" customWidth="1"/>
    <col min="9" max="9" width="4.25390625" style="18" customWidth="1"/>
    <col min="10" max="10" width="4.625" style="18" customWidth="1"/>
    <col min="11" max="11" width="6.625" style="18" customWidth="1"/>
    <col min="12" max="12" width="7.125" style="18" customWidth="1"/>
    <col min="13" max="13" width="7.25390625" style="18" customWidth="1"/>
    <col min="14" max="14" width="6.375" style="18" customWidth="1"/>
    <col min="15" max="15" width="3.875" style="18" customWidth="1"/>
    <col min="16" max="17" width="4.625" style="18" customWidth="1"/>
    <col min="18" max="18" width="5.375" style="18" customWidth="1"/>
    <col min="19" max="19" width="4.625" style="18" customWidth="1"/>
    <col min="20" max="20" width="6.375" style="18" customWidth="1"/>
    <col min="21" max="21" width="5.75390625" style="18" customWidth="1"/>
    <col min="22" max="16384" width="9.00390625" style="18" customWidth="1"/>
  </cols>
  <sheetData>
    <row r="1" spans="1:3" ht="18.75" customHeight="1">
      <c r="A1" s="1760" t="s">
        <v>1257</v>
      </c>
      <c r="B1" s="1760"/>
      <c r="C1" s="1759"/>
    </row>
    <row r="2" spans="1:3" ht="7.5" customHeight="1">
      <c r="A2" s="1760"/>
      <c r="B2" s="1760"/>
      <c r="C2" s="1759"/>
    </row>
    <row r="3" spans="1:3" s="68" customFormat="1" ht="18.75" customHeight="1">
      <c r="A3" s="1758" t="s">
        <v>1256</v>
      </c>
      <c r="B3" s="1758"/>
      <c r="C3" s="1757"/>
    </row>
    <row r="4" spans="1:21" s="68" customFormat="1" ht="13.5" customHeight="1">
      <c r="A4" s="1758"/>
      <c r="B4" s="1758"/>
      <c r="C4" s="1757"/>
      <c r="R4" s="1317"/>
      <c r="S4" s="1317"/>
      <c r="T4" s="1317"/>
      <c r="U4" s="53" t="s">
        <v>337</v>
      </c>
    </row>
    <row r="5" spans="1:21" s="480" customFormat="1" ht="17.25" customHeight="1">
      <c r="A5" s="1297" t="s">
        <v>173</v>
      </c>
      <c r="B5" s="1756" t="s">
        <v>427</v>
      </c>
      <c r="C5" s="1755" t="s">
        <v>1255</v>
      </c>
      <c r="D5" s="1754" t="s">
        <v>1254</v>
      </c>
      <c r="E5" s="1753"/>
      <c r="F5" s="1753"/>
      <c r="G5" s="1752"/>
      <c r="H5" s="1751" t="s">
        <v>1253</v>
      </c>
      <c r="I5" s="1750"/>
      <c r="J5" s="1750"/>
      <c r="K5" s="1749"/>
      <c r="L5" s="307" t="s">
        <v>1252</v>
      </c>
      <c r="M5" s="304" t="s">
        <v>1251</v>
      </c>
      <c r="N5" s="1748" t="s">
        <v>1250</v>
      </c>
      <c r="O5" s="1748" t="s">
        <v>1249</v>
      </c>
      <c r="P5" s="1748" t="s">
        <v>1248</v>
      </c>
      <c r="Q5" s="1748" t="s">
        <v>1247</v>
      </c>
      <c r="R5" s="1748" t="s">
        <v>1246</v>
      </c>
      <c r="S5" s="1747" t="s">
        <v>1245</v>
      </c>
      <c r="T5" s="1747" t="s">
        <v>1244</v>
      </c>
      <c r="U5" s="1746"/>
    </row>
    <row r="6" spans="1:21" s="480" customFormat="1" ht="17.25" customHeight="1">
      <c r="A6" s="1745"/>
      <c r="B6" s="1723"/>
      <c r="C6" s="1744"/>
      <c r="D6" s="334" t="s">
        <v>1243</v>
      </c>
      <c r="E6" s="347"/>
      <c r="F6" s="347"/>
      <c r="G6" s="340"/>
      <c r="H6" s="1743" t="s">
        <v>1242</v>
      </c>
      <c r="I6" s="1742"/>
      <c r="J6" s="1742"/>
      <c r="K6" s="1741"/>
      <c r="L6" s="1740" t="s">
        <v>1241</v>
      </c>
      <c r="M6" s="1739" t="s">
        <v>1240</v>
      </c>
      <c r="N6" s="1732" t="s">
        <v>1239</v>
      </c>
      <c r="O6" s="1734" t="s">
        <v>1238</v>
      </c>
      <c r="P6" s="1732" t="s">
        <v>1237</v>
      </c>
      <c r="Q6" s="1732" t="s">
        <v>1236</v>
      </c>
      <c r="R6" s="1732" t="s">
        <v>1235</v>
      </c>
      <c r="S6" s="1733" t="s">
        <v>1234</v>
      </c>
      <c r="T6" s="1732" t="s">
        <v>1233</v>
      </c>
      <c r="U6" s="1731" t="s">
        <v>755</v>
      </c>
    </row>
    <row r="7" spans="1:21" s="480" customFormat="1" ht="17.25" customHeight="1">
      <c r="A7" s="1292"/>
      <c r="B7" s="1730"/>
      <c r="C7" s="1729"/>
      <c r="D7" s="1738" t="s">
        <v>1232</v>
      </c>
      <c r="E7" s="1737" t="s">
        <v>1231</v>
      </c>
      <c r="F7" s="1736"/>
      <c r="G7" s="1736"/>
      <c r="H7" s="21" t="s">
        <v>1230</v>
      </c>
      <c r="I7" s="235" t="s">
        <v>1229</v>
      </c>
      <c r="J7" s="1735"/>
      <c r="K7" s="1735"/>
      <c r="L7" s="1731"/>
      <c r="M7" s="1732"/>
      <c r="N7" s="1732"/>
      <c r="O7" s="1734"/>
      <c r="P7" s="1732"/>
      <c r="Q7" s="1732"/>
      <c r="R7" s="1732"/>
      <c r="S7" s="1733"/>
      <c r="T7" s="1732"/>
      <c r="U7" s="1731"/>
    </row>
    <row r="8" spans="1:21" s="480" customFormat="1" ht="117" customHeight="1">
      <c r="A8" s="1292"/>
      <c r="B8" s="1730"/>
      <c r="C8" s="1729"/>
      <c r="D8" s="311" t="s">
        <v>1228</v>
      </c>
      <c r="E8" s="1728" t="s">
        <v>1227</v>
      </c>
      <c r="F8" s="1727" t="s">
        <v>755</v>
      </c>
      <c r="G8" s="1727" t="s">
        <v>1224</v>
      </c>
      <c r="H8" s="1726" t="s">
        <v>1226</v>
      </c>
      <c r="I8" s="312" t="s">
        <v>1225</v>
      </c>
      <c r="J8" s="312" t="s">
        <v>755</v>
      </c>
      <c r="K8" s="312" t="s">
        <v>1224</v>
      </c>
      <c r="L8" s="1722"/>
      <c r="M8" s="1723"/>
      <c r="N8" s="1723"/>
      <c r="O8" s="1725"/>
      <c r="P8" s="1723"/>
      <c r="Q8" s="1723"/>
      <c r="R8" s="1723"/>
      <c r="S8" s="1724"/>
      <c r="T8" s="1723"/>
      <c r="U8" s="1722"/>
    </row>
    <row r="9" spans="1:21" ht="24" customHeight="1">
      <c r="A9" s="101" t="s">
        <v>427</v>
      </c>
      <c r="B9" s="1721">
        <f>SUM(B11:B20)</f>
        <v>45935</v>
      </c>
      <c r="C9" s="1717" t="s">
        <v>1222</v>
      </c>
      <c r="D9" s="1717">
        <f>SUM(D11:D20)</f>
        <v>1314</v>
      </c>
      <c r="E9" s="1717">
        <f>SUM(E11:E20)</f>
        <v>362</v>
      </c>
      <c r="F9" s="1717">
        <f>SUM(F11:F20)</f>
        <v>1021</v>
      </c>
      <c r="G9" s="1717">
        <f>SUM(G11:G20)</f>
        <v>2697</v>
      </c>
      <c r="H9" s="1717">
        <f>SUM(H11:H20)</f>
        <v>892</v>
      </c>
      <c r="I9" s="1717">
        <f>SUM(I11:I20)</f>
        <v>223</v>
      </c>
      <c r="J9" s="1717">
        <f>SUM(J11:J20)</f>
        <v>131</v>
      </c>
      <c r="K9" s="1717">
        <f>SUM(K11:K20)</f>
        <v>1246</v>
      </c>
      <c r="L9" s="1717">
        <f>SUM(L11:L20)</f>
        <v>13291</v>
      </c>
      <c r="M9" s="1717">
        <f>SUM(M11:M20)</f>
        <v>20581</v>
      </c>
      <c r="N9" s="1717">
        <f>SUM(N11:N20)</f>
        <v>1914</v>
      </c>
      <c r="O9" s="1717">
        <f>SUM(O11:O20)</f>
        <v>84</v>
      </c>
      <c r="P9" s="1717">
        <f>SUM(P11:P20)</f>
        <v>246</v>
      </c>
      <c r="Q9" s="1717">
        <f>SUM(Q11:Q20)</f>
        <v>322</v>
      </c>
      <c r="R9" s="1717">
        <f>SUM(R11:R20)</f>
        <v>1192</v>
      </c>
      <c r="S9" s="1717">
        <f>SUM(S11:S20)</f>
        <v>299</v>
      </c>
      <c r="T9" s="1717">
        <f>SUM(T11:T20)</f>
        <v>2739</v>
      </c>
      <c r="U9" s="1716">
        <f>SUM(U11:U20)</f>
        <v>1324</v>
      </c>
    </row>
    <row r="10" spans="1:21" ht="24" customHeight="1">
      <c r="A10" s="1720" t="s">
        <v>1223</v>
      </c>
      <c r="B10" s="1717" t="s">
        <v>1222</v>
      </c>
      <c r="C10" s="1719">
        <f>B9/B25*1000</f>
        <v>23.882585131914432</v>
      </c>
      <c r="D10" s="1717">
        <f>D9/B26*1000</f>
        <v>5.859218235813468</v>
      </c>
      <c r="E10" s="1717">
        <f>E9/B26*1000</f>
        <v>1.6141834104752477</v>
      </c>
      <c r="F10" s="1717">
        <f>F9/B26*1000</f>
        <v>4.552710668771348</v>
      </c>
      <c r="G10" s="1718">
        <f>G9/B26*1000</f>
        <v>12.026112315060063</v>
      </c>
      <c r="H10" s="1717">
        <f>H9/B26*1000</f>
        <v>3.9774906136572397</v>
      </c>
      <c r="I10" s="1717">
        <f>I9/B26*1000</f>
        <v>0.9943726534143099</v>
      </c>
      <c r="J10" s="1717">
        <f>J9/B26*1000</f>
        <v>0.5841381955034737</v>
      </c>
      <c r="K10" s="1717">
        <f>K9/B26*1000</f>
        <v>5.556001462575024</v>
      </c>
      <c r="L10" s="1717">
        <f>L9/B26*1000</f>
        <v>59.26550195753182</v>
      </c>
      <c r="M10" s="1717">
        <f>M9/B26*1000</f>
        <v>91.77212367677092</v>
      </c>
      <c r="N10" s="1717">
        <f>N9/B26*1000</f>
        <v>8.53466035262327</v>
      </c>
      <c r="O10" s="1717">
        <f>O9/B26*1000</f>
        <v>0.37456189635337245</v>
      </c>
      <c r="P10" s="1717">
        <f>P9/B26*1000</f>
        <v>1.0969312678920191</v>
      </c>
      <c r="Q10" s="1717">
        <f>Q9/B26*1000</f>
        <v>1.4358206026879274</v>
      </c>
      <c r="R10" s="1717">
        <f>R9/B26*1000</f>
        <v>5.315211672062142</v>
      </c>
      <c r="S10" s="1717">
        <f>S9/B26*1000</f>
        <v>1.3332619882102184</v>
      </c>
      <c r="T10" s="1717">
        <f>T9/B26*1000</f>
        <v>12.21339326323675</v>
      </c>
      <c r="U10" s="1716">
        <f>U9/B26*1000</f>
        <v>5.9038089377602985</v>
      </c>
    </row>
    <row r="11" spans="1:23" ht="24" customHeight="1">
      <c r="A11" s="1715" t="s">
        <v>479</v>
      </c>
      <c r="B11" s="1714">
        <f>SUM(G11+K11+L11+M11+N11+P11+O11+Q11+R11+S11+T11+U11)</f>
        <v>6201</v>
      </c>
      <c r="C11" s="1714">
        <f>B11/B26*1000</f>
        <v>27.650694277229313</v>
      </c>
      <c r="D11" s="1713">
        <v>134</v>
      </c>
      <c r="E11" s="1713">
        <v>52</v>
      </c>
      <c r="F11" s="1713">
        <v>126</v>
      </c>
      <c r="G11" s="1707">
        <f>SUM(D11:F11)</f>
        <v>312</v>
      </c>
      <c r="H11" s="1713">
        <v>164</v>
      </c>
      <c r="I11" s="1713">
        <v>58</v>
      </c>
      <c r="J11" s="1713">
        <v>37</v>
      </c>
      <c r="K11" s="1707">
        <f>SUM(H11:J11)</f>
        <v>259</v>
      </c>
      <c r="L11" s="1713">
        <v>1653</v>
      </c>
      <c r="M11" s="1713">
        <v>2794</v>
      </c>
      <c r="N11" s="1713">
        <v>268</v>
      </c>
      <c r="O11" s="1713">
        <v>15</v>
      </c>
      <c r="P11" s="1713">
        <v>34</v>
      </c>
      <c r="Q11" s="1713">
        <v>28</v>
      </c>
      <c r="R11" s="1713">
        <v>130</v>
      </c>
      <c r="S11" s="1713">
        <v>29</v>
      </c>
      <c r="T11" s="1713">
        <v>290</v>
      </c>
      <c r="U11" s="1712">
        <v>389</v>
      </c>
      <c r="V11" s="1711"/>
      <c r="W11" s="480"/>
    </row>
    <row r="12" spans="1:23" ht="24" customHeight="1">
      <c r="A12" s="1709" t="s">
        <v>478</v>
      </c>
      <c r="B12" s="1708">
        <f>SUM(G12+K12+L12+M12+N12+P12+O12+Q12+R12+S12+T12+U12)</f>
        <v>5956</v>
      </c>
      <c r="C12" s="1708">
        <f>B12/B27*1000</f>
        <v>21.217324394223304</v>
      </c>
      <c r="D12" s="1707">
        <v>111</v>
      </c>
      <c r="E12" s="1707">
        <v>33</v>
      </c>
      <c r="F12" s="1707">
        <v>111</v>
      </c>
      <c r="G12" s="1707">
        <f>SUM(D12:F12)</f>
        <v>255</v>
      </c>
      <c r="H12" s="1707">
        <v>63</v>
      </c>
      <c r="I12" s="1707">
        <v>25</v>
      </c>
      <c r="J12" s="1707">
        <v>10</v>
      </c>
      <c r="K12" s="1707">
        <f>SUM(H12:J12)</f>
        <v>98</v>
      </c>
      <c r="L12" s="1707">
        <v>2016</v>
      </c>
      <c r="M12" s="1707">
        <v>2554</v>
      </c>
      <c r="N12" s="1707">
        <v>229</v>
      </c>
      <c r="O12" s="1707">
        <v>11</v>
      </c>
      <c r="P12" s="1707">
        <v>23</v>
      </c>
      <c r="Q12" s="1707">
        <v>26</v>
      </c>
      <c r="R12" s="1707">
        <v>166</v>
      </c>
      <c r="S12" s="1707">
        <v>42</v>
      </c>
      <c r="T12" s="1707">
        <v>408</v>
      </c>
      <c r="U12" s="1706">
        <v>128</v>
      </c>
      <c r="V12" s="1711"/>
      <c r="W12" s="480"/>
    </row>
    <row r="13" spans="1:23" ht="24" customHeight="1">
      <c r="A13" s="1709" t="s">
        <v>477</v>
      </c>
      <c r="B13" s="1708">
        <f>SUM(G13+K13+L13+M13+N13+P13+O13+Q13+R13+S13+T13+U13)</f>
        <v>5549</v>
      </c>
      <c r="C13" s="1708">
        <f>B13/B28*1000</f>
        <v>21.626193065120212</v>
      </c>
      <c r="D13" s="1707">
        <v>138</v>
      </c>
      <c r="E13" s="1707">
        <v>33</v>
      </c>
      <c r="F13" s="1707">
        <v>113</v>
      </c>
      <c r="G13" s="1707">
        <f>SUM(D13:F13)</f>
        <v>284</v>
      </c>
      <c r="H13" s="1707">
        <v>82</v>
      </c>
      <c r="I13" s="1707">
        <v>21</v>
      </c>
      <c r="J13" s="1707">
        <v>12</v>
      </c>
      <c r="K13" s="1707">
        <f>SUM(H13:J13)</f>
        <v>115</v>
      </c>
      <c r="L13" s="1707">
        <v>1575</v>
      </c>
      <c r="M13" s="1707">
        <v>2565</v>
      </c>
      <c r="N13" s="1707">
        <v>241</v>
      </c>
      <c r="O13" s="1707">
        <v>13</v>
      </c>
      <c r="P13" s="1707">
        <v>19</v>
      </c>
      <c r="Q13" s="1707">
        <v>34</v>
      </c>
      <c r="R13" s="1707">
        <v>140</v>
      </c>
      <c r="S13" s="1707">
        <v>40</v>
      </c>
      <c r="T13" s="1707">
        <v>403</v>
      </c>
      <c r="U13" s="1706">
        <v>120</v>
      </c>
      <c r="V13" s="1711"/>
      <c r="W13" s="480"/>
    </row>
    <row r="14" spans="1:23" ht="24" customHeight="1">
      <c r="A14" s="1709" t="s">
        <v>476</v>
      </c>
      <c r="B14" s="1708">
        <f>SUM(G14+K14+L14+M14+N14+P14+O14+Q14+R14+S14+T14+U14)</f>
        <v>5798</v>
      </c>
      <c r="C14" s="1708">
        <f>B14/B29*1000</f>
        <v>28.234033746439092</v>
      </c>
      <c r="D14" s="1707">
        <v>137</v>
      </c>
      <c r="E14" s="1707">
        <v>42</v>
      </c>
      <c r="F14" s="1707">
        <v>114</v>
      </c>
      <c r="G14" s="1707">
        <f>SUM(D14:F14)</f>
        <v>293</v>
      </c>
      <c r="H14" s="1707">
        <v>171</v>
      </c>
      <c r="I14" s="1707">
        <v>49</v>
      </c>
      <c r="J14" s="1707">
        <v>23</v>
      </c>
      <c r="K14" s="1707">
        <f>SUM(H14:J14)</f>
        <v>243</v>
      </c>
      <c r="L14" s="1707">
        <v>1532</v>
      </c>
      <c r="M14" s="1707">
        <v>2614</v>
      </c>
      <c r="N14" s="1707">
        <v>224</v>
      </c>
      <c r="O14" s="1707">
        <v>8</v>
      </c>
      <c r="P14" s="1707">
        <v>48</v>
      </c>
      <c r="Q14" s="1707">
        <v>42</v>
      </c>
      <c r="R14" s="1707">
        <v>139</v>
      </c>
      <c r="S14" s="1707">
        <v>47</v>
      </c>
      <c r="T14" s="1707">
        <v>307</v>
      </c>
      <c r="U14" s="1706">
        <v>301</v>
      </c>
      <c r="V14" s="1711"/>
      <c r="W14" s="480"/>
    </row>
    <row r="15" spans="1:22" ht="24" customHeight="1">
      <c r="A15" s="1709" t="s">
        <v>475</v>
      </c>
      <c r="B15" s="1708">
        <f>SUM(G15+K15+L15+M15+N15+P15+O15+Q15+R15+S15+T15+U15)</f>
        <v>3095</v>
      </c>
      <c r="C15" s="1708">
        <f>B15/B30*1000</f>
        <v>24.030435964129044</v>
      </c>
      <c r="D15" s="1710">
        <v>104</v>
      </c>
      <c r="E15" s="1710">
        <v>25</v>
      </c>
      <c r="F15" s="1710">
        <v>83</v>
      </c>
      <c r="G15" s="1707">
        <f>SUM(D15:F15)</f>
        <v>212</v>
      </c>
      <c r="H15" s="1707">
        <v>37</v>
      </c>
      <c r="I15" s="1707">
        <v>7</v>
      </c>
      <c r="J15" s="1707">
        <v>5</v>
      </c>
      <c r="K15" s="1707">
        <f>SUM(H15:J15)</f>
        <v>49</v>
      </c>
      <c r="L15" s="1707">
        <v>831</v>
      </c>
      <c r="M15" s="1707">
        <v>1444</v>
      </c>
      <c r="N15" s="1707">
        <v>134</v>
      </c>
      <c r="O15" s="1707">
        <v>4</v>
      </c>
      <c r="P15" s="1707">
        <v>15</v>
      </c>
      <c r="Q15" s="1707">
        <v>22</v>
      </c>
      <c r="R15" s="1707">
        <v>129</v>
      </c>
      <c r="S15" s="1707">
        <v>34</v>
      </c>
      <c r="T15" s="1707">
        <v>200</v>
      </c>
      <c r="U15" s="1706">
        <v>21</v>
      </c>
      <c r="V15" s="68"/>
    </row>
    <row r="16" spans="1:22" ht="24" customHeight="1">
      <c r="A16" s="1709" t="s">
        <v>474</v>
      </c>
      <c r="B16" s="1708">
        <f>SUM(G16+K16+L16+M16+N16+P16+O16+Q16+R16+S16+T16+U16)</f>
        <v>4519</v>
      </c>
      <c r="C16" s="1708">
        <f>B16/B31*1000</f>
        <v>21.080473389342675</v>
      </c>
      <c r="D16" s="1707">
        <v>142</v>
      </c>
      <c r="E16" s="1707">
        <v>34</v>
      </c>
      <c r="F16" s="1707">
        <v>119</v>
      </c>
      <c r="G16" s="1707">
        <f>SUM(D16:F16)</f>
        <v>295</v>
      </c>
      <c r="H16" s="1707">
        <v>84</v>
      </c>
      <c r="I16" s="1707">
        <v>19</v>
      </c>
      <c r="J16" s="1707">
        <v>9</v>
      </c>
      <c r="K16" s="1707">
        <f>SUM(H16:J16)</f>
        <v>112</v>
      </c>
      <c r="L16" s="1707">
        <v>1266</v>
      </c>
      <c r="M16" s="1707">
        <v>2002</v>
      </c>
      <c r="N16" s="1707">
        <v>237</v>
      </c>
      <c r="O16" s="1707">
        <v>4</v>
      </c>
      <c r="P16" s="1707">
        <v>33</v>
      </c>
      <c r="Q16" s="1707">
        <v>19</v>
      </c>
      <c r="R16" s="1707">
        <v>103</v>
      </c>
      <c r="S16" s="1707">
        <v>22</v>
      </c>
      <c r="T16" s="1707">
        <v>248</v>
      </c>
      <c r="U16" s="1706">
        <v>178</v>
      </c>
      <c r="V16" s="68"/>
    </row>
    <row r="17" spans="1:22" ht="24" customHeight="1">
      <c r="A17" s="1709" t="s">
        <v>473</v>
      </c>
      <c r="B17" s="1708">
        <f>SUM(G17+K17+L17+M17+N17+P17+O17+Q17+R17+S17+T17+U17)</f>
        <v>2281</v>
      </c>
      <c r="C17" s="1708">
        <f>B17/B32*1000</f>
        <v>19.547351552390502</v>
      </c>
      <c r="D17" s="1707">
        <v>133</v>
      </c>
      <c r="E17" s="1707">
        <v>26</v>
      </c>
      <c r="F17" s="1707">
        <v>81</v>
      </c>
      <c r="G17" s="1707">
        <f>SUM(D17:F17)</f>
        <v>240</v>
      </c>
      <c r="H17" s="1707">
        <v>21</v>
      </c>
      <c r="I17" s="1707">
        <v>6</v>
      </c>
      <c r="J17" s="1707">
        <v>12</v>
      </c>
      <c r="K17" s="1707">
        <f>SUM(H17:J17)</f>
        <v>39</v>
      </c>
      <c r="L17" s="1707">
        <v>636</v>
      </c>
      <c r="M17" s="1707">
        <v>864</v>
      </c>
      <c r="N17" s="1707">
        <v>92</v>
      </c>
      <c r="O17" s="1707">
        <v>3</v>
      </c>
      <c r="P17" s="1707">
        <v>15</v>
      </c>
      <c r="Q17" s="1707">
        <v>68</v>
      </c>
      <c r="R17" s="1707">
        <v>85</v>
      </c>
      <c r="S17" s="1707">
        <v>23</v>
      </c>
      <c r="T17" s="1707">
        <v>156</v>
      </c>
      <c r="U17" s="1706">
        <v>60</v>
      </c>
      <c r="V17" s="68"/>
    </row>
    <row r="18" spans="1:22" ht="24" customHeight="1">
      <c r="A18" s="1709" t="s">
        <v>472</v>
      </c>
      <c r="B18" s="1708">
        <f>SUM(G18+K18+L18+M18+N18+P18+O18+Q18+R18+S18+T18+U18)</f>
        <v>3383</v>
      </c>
      <c r="C18" s="1708">
        <f>B18/B33*1000</f>
        <v>23.333448287753907</v>
      </c>
      <c r="D18" s="1707">
        <v>181</v>
      </c>
      <c r="E18" s="1707">
        <v>34</v>
      </c>
      <c r="F18" s="1707">
        <v>86</v>
      </c>
      <c r="G18" s="1707">
        <f>SUM(D18:F18)</f>
        <v>301</v>
      </c>
      <c r="H18" s="1707">
        <v>78</v>
      </c>
      <c r="I18" s="1707">
        <v>11</v>
      </c>
      <c r="J18" s="1707">
        <v>6</v>
      </c>
      <c r="K18" s="1707">
        <f>SUM(H18:J18)</f>
        <v>95</v>
      </c>
      <c r="L18" s="1707">
        <v>1072</v>
      </c>
      <c r="M18" s="1707">
        <v>1343</v>
      </c>
      <c r="N18" s="1707">
        <v>117</v>
      </c>
      <c r="O18" s="1707">
        <v>8</v>
      </c>
      <c r="P18" s="1707">
        <v>16</v>
      </c>
      <c r="Q18" s="1707">
        <v>26</v>
      </c>
      <c r="R18" s="1707">
        <v>101</v>
      </c>
      <c r="S18" s="1707">
        <v>20</v>
      </c>
      <c r="T18" s="1707">
        <v>229</v>
      </c>
      <c r="U18" s="1706">
        <v>55</v>
      </c>
      <c r="V18" s="68"/>
    </row>
    <row r="19" spans="1:22" ht="24" customHeight="1">
      <c r="A19" s="1709" t="s">
        <v>471</v>
      </c>
      <c r="B19" s="1708">
        <f>SUM(G19+K19+L19+M19+N19+P19+O19+Q19+R19+S19+T19+U19)</f>
        <v>5913</v>
      </c>
      <c r="C19" s="1708">
        <f>B19/B34*1000</f>
        <v>27.970407091702064</v>
      </c>
      <c r="D19" s="1707">
        <v>129</v>
      </c>
      <c r="E19" s="1707">
        <v>52</v>
      </c>
      <c r="F19" s="1707">
        <v>100</v>
      </c>
      <c r="G19" s="1707">
        <f>SUM(D19:F19)</f>
        <v>281</v>
      </c>
      <c r="H19" s="1707">
        <v>132</v>
      </c>
      <c r="I19" s="1707">
        <v>22</v>
      </c>
      <c r="J19" s="1707">
        <v>13</v>
      </c>
      <c r="K19" s="1707">
        <f>SUM(H19:J19)</f>
        <v>167</v>
      </c>
      <c r="L19" s="1707">
        <v>1830</v>
      </c>
      <c r="M19" s="1707">
        <v>2919</v>
      </c>
      <c r="N19" s="1707">
        <v>206</v>
      </c>
      <c r="O19" s="1707">
        <v>13</v>
      </c>
      <c r="P19" s="1707">
        <v>28</v>
      </c>
      <c r="Q19" s="1707">
        <v>42</v>
      </c>
      <c r="R19" s="1707">
        <v>102</v>
      </c>
      <c r="S19" s="1707">
        <v>21</v>
      </c>
      <c r="T19" s="1707">
        <v>304</v>
      </c>
      <c r="U19" s="1706">
        <v>0</v>
      </c>
      <c r="V19" s="1705"/>
    </row>
    <row r="20" spans="1:22" ht="24" customHeight="1">
      <c r="A20" s="1704" t="s">
        <v>470</v>
      </c>
      <c r="B20" s="1703">
        <f>SUM(G20+K20+L20+M20+N20+P20+O20+Q20+R20+S20+T20+U20)</f>
        <v>3240</v>
      </c>
      <c r="C20" s="1703">
        <f>B20/B35*1000</f>
        <v>23.10852447791852</v>
      </c>
      <c r="D20" s="1702">
        <v>105</v>
      </c>
      <c r="E20" s="1702">
        <v>31</v>
      </c>
      <c r="F20" s="1702">
        <v>88</v>
      </c>
      <c r="G20" s="1702">
        <f>SUM(D20:F20)</f>
        <v>224</v>
      </c>
      <c r="H20" s="1702">
        <v>60</v>
      </c>
      <c r="I20" s="1702">
        <v>5</v>
      </c>
      <c r="J20" s="1702">
        <v>4</v>
      </c>
      <c r="K20" s="1702">
        <f>SUM(H20:J20)</f>
        <v>69</v>
      </c>
      <c r="L20" s="1702">
        <v>880</v>
      </c>
      <c r="M20" s="1702">
        <v>1482</v>
      </c>
      <c r="N20" s="1702">
        <v>166</v>
      </c>
      <c r="O20" s="1702">
        <v>5</v>
      </c>
      <c r="P20" s="1702">
        <v>15</v>
      </c>
      <c r="Q20" s="1702">
        <v>15</v>
      </c>
      <c r="R20" s="1702">
        <v>97</v>
      </c>
      <c r="S20" s="1702">
        <v>21</v>
      </c>
      <c r="T20" s="1702">
        <v>194</v>
      </c>
      <c r="U20" s="1701">
        <v>72</v>
      </c>
      <c r="V20" s="68"/>
    </row>
    <row r="21" spans="17:21" ht="16.5" customHeight="1">
      <c r="Q21" s="109"/>
      <c r="R21" s="109"/>
      <c r="S21" s="109"/>
      <c r="T21" s="109"/>
      <c r="U21" s="406" t="s">
        <v>1221</v>
      </c>
    </row>
    <row r="23" ht="13.5">
      <c r="A23" s="18" t="s">
        <v>1220</v>
      </c>
    </row>
    <row r="24" spans="1:11" ht="13.5">
      <c r="A24" s="1700" t="s">
        <v>1219</v>
      </c>
      <c r="D24" s="18" t="s">
        <v>1218</v>
      </c>
      <c r="K24" s="1698"/>
    </row>
    <row r="25" spans="1:9" ht="13.5">
      <c r="A25" s="18" t="s">
        <v>1217</v>
      </c>
      <c r="B25" s="1699">
        <v>1923368</v>
      </c>
      <c r="C25" s="1699"/>
      <c r="I25" s="1698"/>
    </row>
    <row r="26" spans="1:3" ht="13.5">
      <c r="A26" s="18" t="s">
        <v>479</v>
      </c>
      <c r="B26" s="1697">
        <v>224262</v>
      </c>
      <c r="C26" s="1696"/>
    </row>
    <row r="27" spans="1:3" ht="13.5">
      <c r="A27" s="18" t="s">
        <v>478</v>
      </c>
      <c r="B27" s="1697">
        <v>280714</v>
      </c>
      <c r="C27" s="1696"/>
    </row>
    <row r="28" spans="1:3" ht="13.5">
      <c r="A28" s="18" t="s">
        <v>477</v>
      </c>
      <c r="B28" s="1697">
        <v>256587</v>
      </c>
      <c r="C28" s="1696"/>
    </row>
    <row r="29" spans="1:3" ht="13.5">
      <c r="A29" s="18" t="s">
        <v>476</v>
      </c>
      <c r="B29" s="1697">
        <v>205355</v>
      </c>
      <c r="C29" s="1696"/>
    </row>
    <row r="30" spans="1:3" ht="13.5">
      <c r="A30" s="18" t="s">
        <v>475</v>
      </c>
      <c r="B30" s="1697">
        <v>128795</v>
      </c>
      <c r="C30" s="1696"/>
    </row>
    <row r="31" spans="1:3" ht="13.5">
      <c r="A31" s="18" t="s">
        <v>474</v>
      </c>
      <c r="B31" s="1697">
        <v>214369</v>
      </c>
      <c r="C31" s="1696"/>
    </row>
    <row r="32" spans="1:3" ht="13.5">
      <c r="A32" s="18" t="s">
        <v>473</v>
      </c>
      <c r="B32" s="1697">
        <v>116691</v>
      </c>
      <c r="C32" s="1696"/>
    </row>
    <row r="33" spans="1:3" ht="13.5">
      <c r="A33" s="18" t="s">
        <v>472</v>
      </c>
      <c r="B33" s="1697">
        <v>144985</v>
      </c>
      <c r="C33" s="1696"/>
    </row>
    <row r="34" spans="1:3" ht="13.5">
      <c r="A34" s="18" t="s">
        <v>471</v>
      </c>
      <c r="B34" s="1697">
        <v>211402</v>
      </c>
      <c r="C34" s="1696"/>
    </row>
    <row r="35" spans="1:3" ht="13.5">
      <c r="A35" s="18" t="s">
        <v>470</v>
      </c>
      <c r="B35" s="1697">
        <v>140208</v>
      </c>
      <c r="C35" s="1696"/>
    </row>
  </sheetData>
  <sheetProtection/>
  <mergeCells count="28">
    <mergeCell ref="B33:C33"/>
    <mergeCell ref="B34:C34"/>
    <mergeCell ref="B35:C35"/>
    <mergeCell ref="B27:C27"/>
    <mergeCell ref="B28:C28"/>
    <mergeCell ref="B29:C29"/>
    <mergeCell ref="B30:C30"/>
    <mergeCell ref="B31:C31"/>
    <mergeCell ref="B32:C32"/>
    <mergeCell ref="R6:R8"/>
    <mergeCell ref="S6:S8"/>
    <mergeCell ref="T6:T8"/>
    <mergeCell ref="U6:U8"/>
    <mergeCell ref="B25:C25"/>
    <mergeCell ref="B26:C26"/>
    <mergeCell ref="L6:L8"/>
    <mergeCell ref="M6:M8"/>
    <mergeCell ref="O6:O8"/>
    <mergeCell ref="P6:P8"/>
    <mergeCell ref="Q6:Q8"/>
    <mergeCell ref="A5:A8"/>
    <mergeCell ref="B5:B8"/>
    <mergeCell ref="C5:C8"/>
    <mergeCell ref="D5:G5"/>
    <mergeCell ref="H5:K5"/>
    <mergeCell ref="D6:G6"/>
    <mergeCell ref="H6:K6"/>
    <mergeCell ref="N6:N8"/>
  </mergeCells>
  <dataValidations count="1">
    <dataValidation allowBlank="1" showInputMessage="1" showErrorMessage="1" imeMode="off" sqref="D17:F17 H17:J17 L17:U17"/>
  </dataValidations>
  <printOptions horizontalCentered="1"/>
  <pageMargins left="0.5118110236220472" right="0.5118110236220472" top="0.7874015748031497" bottom="0.7874015748031497" header="0.4724409448818898" footer="0.4724409448818898"/>
  <pageSetup horizontalDpi="600" verticalDpi="600" orientation="portrait" paperSize="9" scale="79" r:id="rId1"/>
</worksheet>
</file>

<file path=xl/worksheets/sheet65.xml><?xml version="1.0" encoding="utf-8"?>
<worksheet xmlns="http://schemas.openxmlformats.org/spreadsheetml/2006/main" xmlns:r="http://schemas.openxmlformats.org/officeDocument/2006/relationships">
  <sheetPr>
    <tabColor indexed="42"/>
  </sheetPr>
  <dimension ref="A1:M18"/>
  <sheetViews>
    <sheetView view="pageBreakPreview" zoomScale="130" zoomScaleSheetLayoutView="130" zoomScalePageLayoutView="0" workbookViewId="0" topLeftCell="A1">
      <selection activeCell="Y9" sqref="Y9"/>
    </sheetView>
  </sheetViews>
  <sheetFormatPr defaultColWidth="9.00390625" defaultRowHeight="13.5"/>
  <cols>
    <col min="1" max="1" width="8.875" style="18" customWidth="1"/>
    <col min="2" max="9" width="8.625" style="18" customWidth="1"/>
    <col min="10" max="10" width="8.875" style="18" customWidth="1"/>
    <col min="11" max="16384" width="9.00390625" style="18" customWidth="1"/>
  </cols>
  <sheetData>
    <row r="1" spans="1:3" s="68" customFormat="1" ht="18.75" customHeight="1">
      <c r="A1" s="1758" t="s">
        <v>1266</v>
      </c>
      <c r="B1" s="1758"/>
      <c r="C1" s="1758"/>
    </row>
    <row r="2" s="68" customFormat="1" ht="13.5">
      <c r="J2" s="53" t="s">
        <v>1265</v>
      </c>
    </row>
    <row r="3" spans="1:10" s="480" customFormat="1" ht="18" customHeight="1">
      <c r="A3" s="553" t="s">
        <v>173</v>
      </c>
      <c r="B3" s="463" t="s">
        <v>665</v>
      </c>
      <c r="C3" s="502" t="s">
        <v>563</v>
      </c>
      <c r="D3" s="501"/>
      <c r="E3" s="501"/>
      <c r="F3" s="553"/>
      <c r="G3" s="550" t="s">
        <v>1264</v>
      </c>
      <c r="H3" s="550"/>
      <c r="I3" s="550"/>
      <c r="J3" s="1225" t="s">
        <v>591</v>
      </c>
    </row>
    <row r="4" spans="1:10" s="480" customFormat="1" ht="45" customHeight="1">
      <c r="A4" s="1767"/>
      <c r="B4" s="1766"/>
      <c r="C4" s="1163" t="s">
        <v>665</v>
      </c>
      <c r="D4" s="1163" t="s">
        <v>1263</v>
      </c>
      <c r="E4" s="1765" t="s">
        <v>1262</v>
      </c>
      <c r="F4" s="1765" t="s">
        <v>1261</v>
      </c>
      <c r="G4" s="1163" t="s">
        <v>1260</v>
      </c>
      <c r="H4" s="1765" t="s">
        <v>1259</v>
      </c>
      <c r="I4" s="1765" t="s">
        <v>1258</v>
      </c>
      <c r="J4" s="1764"/>
    </row>
    <row r="5" spans="1:10" ht="18" customHeight="1">
      <c r="A5" s="99" t="s">
        <v>427</v>
      </c>
      <c r="B5" s="1334">
        <f>SUM(C5+G5+J5)</f>
        <v>45935</v>
      </c>
      <c r="C5" s="1334">
        <f>SUM(D5:F5)</f>
        <v>3587</v>
      </c>
      <c r="D5" s="1334">
        <f>SUM(D6:D15)</f>
        <v>25</v>
      </c>
      <c r="E5" s="1334">
        <f>SUM(E6:E15)</f>
        <v>3094</v>
      </c>
      <c r="F5" s="1334">
        <f>SUM(F6:F15)</f>
        <v>468</v>
      </c>
      <c r="G5" s="1334">
        <f>SUM(G6:G15)</f>
        <v>40006</v>
      </c>
      <c r="H5" s="1334">
        <f>SUM(H6:H15)</f>
        <v>38306</v>
      </c>
      <c r="I5" s="1334">
        <f>SUM(I6:I15)</f>
        <v>1700</v>
      </c>
      <c r="J5" s="1331">
        <f>SUM(J6:J15)</f>
        <v>2342</v>
      </c>
    </row>
    <row r="6" spans="1:10" ht="18" customHeight="1">
      <c r="A6" s="1039" t="s">
        <v>479</v>
      </c>
      <c r="B6" s="1324">
        <f>SUM(C6+G6+J6)</f>
        <v>6201</v>
      </c>
      <c r="C6" s="528">
        <f>SUM(D6:F6)</f>
        <v>636</v>
      </c>
      <c r="D6" s="528">
        <v>4</v>
      </c>
      <c r="E6" s="528">
        <v>458</v>
      </c>
      <c r="F6" s="528">
        <v>174</v>
      </c>
      <c r="G6" s="528">
        <f>H6+I6</f>
        <v>5565</v>
      </c>
      <c r="H6" s="528">
        <v>5412</v>
      </c>
      <c r="I6" s="528">
        <v>153</v>
      </c>
      <c r="J6" s="1081">
        <v>0</v>
      </c>
    </row>
    <row r="7" spans="1:10" ht="18" customHeight="1">
      <c r="A7" s="1039" t="s">
        <v>478</v>
      </c>
      <c r="B7" s="1324">
        <f>SUM(C7+G7+J7)</f>
        <v>5956</v>
      </c>
      <c r="C7" s="528">
        <f>SUM(D7:F7)</f>
        <v>471</v>
      </c>
      <c r="D7" s="528">
        <v>3</v>
      </c>
      <c r="E7" s="528">
        <v>468</v>
      </c>
      <c r="F7" s="528">
        <v>0</v>
      </c>
      <c r="G7" s="528">
        <f>H7+I7</f>
        <v>5485</v>
      </c>
      <c r="H7" s="528">
        <v>5206</v>
      </c>
      <c r="I7" s="528">
        <v>279</v>
      </c>
      <c r="J7" s="1081">
        <v>0</v>
      </c>
    </row>
    <row r="8" spans="1:10" ht="18" customHeight="1">
      <c r="A8" s="1039" t="s">
        <v>477</v>
      </c>
      <c r="B8" s="1324">
        <f>SUM(C8+G8+J8)</f>
        <v>5549</v>
      </c>
      <c r="C8" s="528">
        <f>SUM(D8:F8)</f>
        <v>280</v>
      </c>
      <c r="D8" s="528">
        <v>5</v>
      </c>
      <c r="E8" s="528">
        <v>275</v>
      </c>
      <c r="F8" s="528">
        <v>0</v>
      </c>
      <c r="G8" s="528">
        <f>H8+I8</f>
        <v>5269</v>
      </c>
      <c r="H8" s="528">
        <v>5010</v>
      </c>
      <c r="I8" s="528">
        <v>259</v>
      </c>
      <c r="J8" s="1081">
        <v>0</v>
      </c>
    </row>
    <row r="9" spans="1:10" ht="18" customHeight="1">
      <c r="A9" s="1039" t="s">
        <v>476</v>
      </c>
      <c r="B9" s="1324">
        <f>SUM(C9+G9+J9)</f>
        <v>5798</v>
      </c>
      <c r="C9" s="528">
        <f>SUM(D9:F9)</f>
        <v>368</v>
      </c>
      <c r="D9" s="528">
        <v>5</v>
      </c>
      <c r="E9" s="528">
        <v>363</v>
      </c>
      <c r="F9" s="528">
        <v>0</v>
      </c>
      <c r="G9" s="528">
        <f>H9+I9</f>
        <v>4353</v>
      </c>
      <c r="H9" s="528">
        <v>4353</v>
      </c>
      <c r="I9" s="528">
        <v>0</v>
      </c>
      <c r="J9" s="1081">
        <v>1077</v>
      </c>
    </row>
    <row r="10" spans="1:10" ht="18" customHeight="1">
      <c r="A10" s="1039" t="s">
        <v>475</v>
      </c>
      <c r="B10" s="1324">
        <f>SUM(C10+G10+J10)</f>
        <v>3095</v>
      </c>
      <c r="C10" s="528">
        <f>SUM(D10:F10)</f>
        <v>190</v>
      </c>
      <c r="D10" s="528">
        <v>0</v>
      </c>
      <c r="E10" s="528">
        <v>149</v>
      </c>
      <c r="F10" s="528">
        <v>41</v>
      </c>
      <c r="G10" s="528">
        <f>H10+I10</f>
        <v>2248</v>
      </c>
      <c r="H10" s="528">
        <v>2229</v>
      </c>
      <c r="I10" s="528">
        <v>19</v>
      </c>
      <c r="J10" s="1081">
        <v>657</v>
      </c>
    </row>
    <row r="11" spans="1:10" ht="18" customHeight="1">
      <c r="A11" s="1039" t="s">
        <v>474</v>
      </c>
      <c r="B11" s="1324">
        <f>SUM(C11+G11+J11)</f>
        <v>4519</v>
      </c>
      <c r="C11" s="528">
        <f>SUM(D11:F11)</f>
        <v>293</v>
      </c>
      <c r="D11" s="528">
        <v>2</v>
      </c>
      <c r="E11" s="528">
        <v>291</v>
      </c>
      <c r="F11" s="528">
        <v>0</v>
      </c>
      <c r="G11" s="528">
        <f>H11+I11</f>
        <v>4226</v>
      </c>
      <c r="H11" s="528">
        <v>4226</v>
      </c>
      <c r="I11" s="528">
        <v>0</v>
      </c>
      <c r="J11" s="1081">
        <v>0</v>
      </c>
    </row>
    <row r="12" spans="1:10" ht="18" customHeight="1">
      <c r="A12" s="1039" t="s">
        <v>473</v>
      </c>
      <c r="B12" s="1324">
        <f>SUM(C12+G12+J12)</f>
        <v>2281</v>
      </c>
      <c r="C12" s="528">
        <f>SUM(D12:F12)</f>
        <v>311</v>
      </c>
      <c r="D12" s="1763">
        <v>1</v>
      </c>
      <c r="E12" s="1763">
        <v>310</v>
      </c>
      <c r="F12" s="531" t="s">
        <v>1</v>
      </c>
      <c r="G12" s="528">
        <f>H12+I12</f>
        <v>1970</v>
      </c>
      <c r="H12" s="1763">
        <v>1970</v>
      </c>
      <c r="I12" s="1763">
        <v>0</v>
      </c>
      <c r="J12" s="1762">
        <v>0</v>
      </c>
    </row>
    <row r="13" spans="1:10" ht="18" customHeight="1">
      <c r="A13" s="1039" t="s">
        <v>472</v>
      </c>
      <c r="B13" s="1324">
        <f>SUM(C13+G13+J13)</f>
        <v>3383</v>
      </c>
      <c r="C13" s="528">
        <f>SUM(D13:F13)</f>
        <v>265</v>
      </c>
      <c r="D13" s="528">
        <v>1</v>
      </c>
      <c r="E13" s="528">
        <v>264</v>
      </c>
      <c r="F13" s="528">
        <v>0</v>
      </c>
      <c r="G13" s="528">
        <f>H13+I13</f>
        <v>3118</v>
      </c>
      <c r="H13" s="528">
        <v>2346</v>
      </c>
      <c r="I13" s="528">
        <v>772</v>
      </c>
      <c r="J13" s="1081">
        <v>0</v>
      </c>
    </row>
    <row r="14" spans="1:10" ht="18" customHeight="1">
      <c r="A14" s="1039" t="s">
        <v>471</v>
      </c>
      <c r="B14" s="1324">
        <f>SUM(C14+G14+J14)</f>
        <v>5913</v>
      </c>
      <c r="C14" s="528">
        <f>SUM(D14:F14)</f>
        <v>583</v>
      </c>
      <c r="D14" s="528">
        <v>2</v>
      </c>
      <c r="E14" s="528">
        <v>328</v>
      </c>
      <c r="F14" s="528">
        <v>253</v>
      </c>
      <c r="G14" s="528">
        <f>H14+I14</f>
        <v>5330</v>
      </c>
      <c r="H14" s="528">
        <v>5112</v>
      </c>
      <c r="I14" s="528">
        <v>218</v>
      </c>
      <c r="J14" s="1081">
        <v>0</v>
      </c>
    </row>
    <row r="15" spans="1:10" ht="18" customHeight="1">
      <c r="A15" s="484" t="s">
        <v>470</v>
      </c>
      <c r="B15" s="1278">
        <f>SUM(C15+G15+J15)</f>
        <v>3240</v>
      </c>
      <c r="C15" s="520">
        <f>SUM(D15:F15)</f>
        <v>190</v>
      </c>
      <c r="D15" s="520">
        <v>2</v>
      </c>
      <c r="E15" s="520">
        <v>188</v>
      </c>
      <c r="F15" s="520">
        <v>0</v>
      </c>
      <c r="G15" s="520">
        <f>H15+I15</f>
        <v>2442</v>
      </c>
      <c r="H15" s="520">
        <v>2442</v>
      </c>
      <c r="I15" s="520">
        <v>0</v>
      </c>
      <c r="J15" s="1080">
        <v>608</v>
      </c>
    </row>
    <row r="16" spans="8:10" ht="16.5" customHeight="1">
      <c r="H16" s="1469"/>
      <c r="I16" s="1469"/>
      <c r="J16" s="406" t="s">
        <v>1221</v>
      </c>
    </row>
    <row r="18" spans="11:13" ht="13.5">
      <c r="K18" s="1761"/>
      <c r="L18" s="1761"/>
      <c r="M18" s="1761"/>
    </row>
  </sheetData>
  <sheetProtection/>
  <mergeCells count="5">
    <mergeCell ref="A3:A4"/>
    <mergeCell ref="B3:B4"/>
    <mergeCell ref="C3:F3"/>
    <mergeCell ref="J3:J4"/>
    <mergeCell ref="G3:I3"/>
  </mergeCells>
  <dataValidations count="1">
    <dataValidation allowBlank="1" showInputMessage="1" showErrorMessage="1" imeMode="off" sqref="H12:J12 D12:E12"/>
  </dataValidations>
  <printOptions/>
  <pageMargins left="0.5905511811023623" right="0.5905511811023623" top="7.086614173228347" bottom="0.5905511811023623" header="0.4724409448818898" footer="0.4724409448818898"/>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sheetPr>
    <tabColor indexed="42"/>
    <pageSetUpPr fitToPage="1"/>
  </sheetPr>
  <dimension ref="A1:V34"/>
  <sheetViews>
    <sheetView view="pageBreakPreview" zoomScale="115" zoomScaleNormal="115" zoomScaleSheetLayoutView="115" zoomScalePageLayoutView="0" workbookViewId="0" topLeftCell="A1">
      <selection activeCell="Y9" sqref="Y9"/>
    </sheetView>
  </sheetViews>
  <sheetFormatPr defaultColWidth="9.00390625" defaultRowHeight="13.5"/>
  <cols>
    <col min="1" max="1" width="6.25390625" style="18" customWidth="1"/>
    <col min="2" max="2" width="5.50390625" style="18" customWidth="1"/>
    <col min="3" max="3" width="4.75390625" style="18" customWidth="1"/>
    <col min="4" max="4" width="4.375" style="18" customWidth="1"/>
    <col min="5" max="5" width="4.125" style="18" customWidth="1"/>
    <col min="6" max="6" width="4.25390625" style="18" customWidth="1"/>
    <col min="7" max="7" width="4.375" style="18" customWidth="1"/>
    <col min="8" max="8" width="4.25390625" style="18" customWidth="1"/>
    <col min="9" max="10" width="3.875" style="18" customWidth="1"/>
    <col min="11" max="11" width="4.375" style="18" customWidth="1"/>
    <col min="12" max="12" width="5.875" style="18" customWidth="1"/>
    <col min="13" max="13" width="5.75390625" style="18" customWidth="1"/>
    <col min="14" max="14" width="4.25390625" style="18" customWidth="1"/>
    <col min="15" max="17" width="3.875" style="18" customWidth="1"/>
    <col min="18" max="18" width="4.25390625" style="18" customWidth="1"/>
    <col min="19" max="19" width="5.00390625" style="18" customWidth="1"/>
    <col min="20" max="20" width="4.625" style="18" customWidth="1"/>
    <col min="21" max="21" width="4.375" style="18" customWidth="1"/>
    <col min="22" max="22" width="9.125" style="18" bestFit="1" customWidth="1"/>
    <col min="23" max="16384" width="9.00390625" style="18" customWidth="1"/>
  </cols>
  <sheetData>
    <row r="1" ht="18.75" customHeight="1">
      <c r="A1" s="11" t="s">
        <v>1270</v>
      </c>
    </row>
    <row r="2" spans="1:21" s="68" customFormat="1" ht="13.5" customHeight="1">
      <c r="A2" s="1758"/>
      <c r="B2" s="1758"/>
      <c r="Q2" s="1317"/>
      <c r="R2" s="53"/>
      <c r="U2" s="53" t="s">
        <v>1265</v>
      </c>
    </row>
    <row r="3" spans="1:21" s="480" customFormat="1" ht="15" customHeight="1">
      <c r="A3" s="553" t="s">
        <v>173</v>
      </c>
      <c r="B3" s="1756" t="s">
        <v>427</v>
      </c>
      <c r="C3" s="1792" t="s">
        <v>1255</v>
      </c>
      <c r="D3" s="1754" t="s">
        <v>1254</v>
      </c>
      <c r="E3" s="1753"/>
      <c r="F3" s="1753"/>
      <c r="G3" s="1752"/>
      <c r="H3" s="1751" t="s">
        <v>1253</v>
      </c>
      <c r="I3" s="1750"/>
      <c r="J3" s="1750"/>
      <c r="K3" s="1749"/>
      <c r="L3" s="307" t="s">
        <v>1252</v>
      </c>
      <c r="M3" s="304" t="s">
        <v>1251</v>
      </c>
      <c r="N3" s="305" t="s">
        <v>1250</v>
      </c>
      <c r="O3" s="305" t="s">
        <v>1249</v>
      </c>
      <c r="P3" s="305" t="s">
        <v>1248</v>
      </c>
      <c r="Q3" s="305" t="s">
        <v>1247</v>
      </c>
      <c r="R3" s="305" t="s">
        <v>1246</v>
      </c>
      <c r="S3" s="306" t="s">
        <v>1245</v>
      </c>
      <c r="T3" s="306" t="s">
        <v>1244</v>
      </c>
      <c r="U3" s="1791"/>
    </row>
    <row r="4" spans="1:21" s="480" customFormat="1" ht="15" customHeight="1">
      <c r="A4" s="381"/>
      <c r="B4" s="1723"/>
      <c r="C4" s="1790"/>
      <c r="D4" s="334" t="s">
        <v>1243</v>
      </c>
      <c r="E4" s="347"/>
      <c r="F4" s="347"/>
      <c r="G4" s="340"/>
      <c r="H4" s="1743" t="s">
        <v>1242</v>
      </c>
      <c r="I4" s="1742"/>
      <c r="J4" s="1742"/>
      <c r="K4" s="1741"/>
      <c r="L4" s="1740" t="s">
        <v>1241</v>
      </c>
      <c r="M4" s="1739" t="s">
        <v>1240</v>
      </c>
      <c r="N4" s="1732" t="s">
        <v>1239</v>
      </c>
      <c r="O4" s="1734" t="s">
        <v>1238</v>
      </c>
      <c r="P4" s="1732" t="s">
        <v>1237</v>
      </c>
      <c r="Q4" s="1732" t="s">
        <v>1236</v>
      </c>
      <c r="R4" s="1732" t="s">
        <v>1235</v>
      </c>
      <c r="S4" s="1733" t="s">
        <v>1234</v>
      </c>
      <c r="T4" s="1732" t="s">
        <v>1233</v>
      </c>
      <c r="U4" s="1731" t="s">
        <v>755</v>
      </c>
    </row>
    <row r="5" spans="1:21" s="480" customFormat="1" ht="15" customHeight="1">
      <c r="A5" s="381"/>
      <c r="B5" s="1730"/>
      <c r="C5" s="1730"/>
      <c r="D5" s="1738" t="s">
        <v>1232</v>
      </c>
      <c r="E5" s="1737" t="s">
        <v>1231</v>
      </c>
      <c r="F5" s="1736"/>
      <c r="G5" s="1736"/>
      <c r="H5" s="21" t="s">
        <v>1230</v>
      </c>
      <c r="I5" s="235" t="s">
        <v>1229</v>
      </c>
      <c r="J5" s="1735"/>
      <c r="K5" s="1735"/>
      <c r="L5" s="1731"/>
      <c r="M5" s="1732"/>
      <c r="N5" s="1732"/>
      <c r="O5" s="1734"/>
      <c r="P5" s="1732"/>
      <c r="Q5" s="1732"/>
      <c r="R5" s="1732"/>
      <c r="S5" s="1733"/>
      <c r="T5" s="1732"/>
      <c r="U5" s="1731"/>
    </row>
    <row r="6" spans="1:21" s="480" customFormat="1" ht="87" customHeight="1">
      <c r="A6" s="99"/>
      <c r="B6" s="1730"/>
      <c r="C6" s="1730"/>
      <c r="D6" s="1728" t="s">
        <v>1269</v>
      </c>
      <c r="E6" s="1728" t="s">
        <v>1227</v>
      </c>
      <c r="F6" s="1727" t="s">
        <v>755</v>
      </c>
      <c r="G6" s="1727" t="s">
        <v>1224</v>
      </c>
      <c r="H6" s="1726" t="s">
        <v>1226</v>
      </c>
      <c r="I6" s="1728" t="s">
        <v>1225</v>
      </c>
      <c r="J6" s="1728" t="s">
        <v>755</v>
      </c>
      <c r="K6" s="1728" t="s">
        <v>1224</v>
      </c>
      <c r="L6" s="1722"/>
      <c r="M6" s="1723"/>
      <c r="N6" s="1723"/>
      <c r="O6" s="1725"/>
      <c r="P6" s="1723"/>
      <c r="Q6" s="1723"/>
      <c r="R6" s="1723"/>
      <c r="S6" s="1724"/>
      <c r="T6" s="1723"/>
      <c r="U6" s="1722"/>
    </row>
    <row r="7" spans="1:22" ht="19.5" customHeight="1">
      <c r="A7" s="99" t="s">
        <v>427</v>
      </c>
      <c r="B7" s="1788">
        <f>SUM(B8:B17)</f>
        <v>4631</v>
      </c>
      <c r="C7" s="1789">
        <f>B7/B24*1000</f>
        <v>2.4077555621181177</v>
      </c>
      <c r="D7" s="1788">
        <f>SUM(D8:D17)</f>
        <v>362</v>
      </c>
      <c r="E7" s="1788">
        <f>SUM(E8:E17)</f>
        <v>83</v>
      </c>
      <c r="F7" s="1788">
        <f>SUM(F8:F17)</f>
        <v>220</v>
      </c>
      <c r="G7" s="1788">
        <f>SUM(G8:G17)</f>
        <v>665</v>
      </c>
      <c r="H7" s="1788">
        <f>SUM(H8:H17)</f>
        <v>83</v>
      </c>
      <c r="I7" s="1788">
        <f>SUM(I8:I17)</f>
        <v>30</v>
      </c>
      <c r="J7" s="1788">
        <f>SUM(J8:J17)</f>
        <v>24</v>
      </c>
      <c r="K7" s="1788">
        <f>SUM(K8:K17)</f>
        <v>137</v>
      </c>
      <c r="L7" s="1788">
        <f>SUM(L8:L17)</f>
        <v>952</v>
      </c>
      <c r="M7" s="1788">
        <f>SUM(M8:M17)</f>
        <v>1965</v>
      </c>
      <c r="N7" s="1788">
        <f>SUM(N8:N17)</f>
        <v>325</v>
      </c>
      <c r="O7" s="1788">
        <f>SUM(O8:O17)</f>
        <v>12</v>
      </c>
      <c r="P7" s="1788">
        <f>SUM(P8:P17)</f>
        <v>30</v>
      </c>
      <c r="Q7" s="1788">
        <f>SUM(Q8:Q17)</f>
        <v>44</v>
      </c>
      <c r="R7" s="1788">
        <f>SUM(R8:R17)</f>
        <v>200</v>
      </c>
      <c r="S7" s="1788">
        <f>SUM(S8:S17)</f>
        <v>55</v>
      </c>
      <c r="T7" s="1788">
        <f>SUM(T8:T17)</f>
        <v>173</v>
      </c>
      <c r="U7" s="1787">
        <f>SUM(U8:U17)</f>
        <v>73</v>
      </c>
      <c r="V7" s="68"/>
    </row>
    <row r="8" spans="1:21" ht="19.5" customHeight="1">
      <c r="A8" s="1043" t="s">
        <v>479</v>
      </c>
      <c r="B8" s="1786">
        <f>SUM(L8:U8)+G8+K8</f>
        <v>246</v>
      </c>
      <c r="C8" s="1785">
        <f>B8/B25*1000</f>
        <v>1.0969312678920191</v>
      </c>
      <c r="D8" s="1784">
        <v>33</v>
      </c>
      <c r="E8" s="1784">
        <v>11</v>
      </c>
      <c r="F8" s="1777">
        <v>26</v>
      </c>
      <c r="G8" s="1777">
        <f>SUM(D8:F8)</f>
        <v>70</v>
      </c>
      <c r="H8" s="1777">
        <v>6</v>
      </c>
      <c r="I8" s="1777">
        <v>4</v>
      </c>
      <c r="J8" s="1777">
        <v>4</v>
      </c>
      <c r="K8" s="1777">
        <f>SUM(H8:J8)</f>
        <v>14</v>
      </c>
      <c r="L8" s="1777">
        <v>110</v>
      </c>
      <c r="M8" s="1777">
        <v>33</v>
      </c>
      <c r="N8" s="1777">
        <v>8</v>
      </c>
      <c r="O8" s="1777">
        <v>1</v>
      </c>
      <c r="P8" s="1777">
        <v>0</v>
      </c>
      <c r="Q8" s="1777">
        <v>4</v>
      </c>
      <c r="R8" s="1777">
        <v>3</v>
      </c>
      <c r="S8" s="1777">
        <v>1</v>
      </c>
      <c r="T8" s="1777">
        <v>2</v>
      </c>
      <c r="U8" s="1776">
        <v>0</v>
      </c>
    </row>
    <row r="9" spans="1:21" ht="19.5" customHeight="1">
      <c r="A9" s="1039" t="s">
        <v>478</v>
      </c>
      <c r="B9" s="1779">
        <f>SUM(L9:U9)+G9+K9</f>
        <v>657</v>
      </c>
      <c r="C9" s="1778">
        <f>B9/B26*1000</f>
        <v>2.3404603974151628</v>
      </c>
      <c r="D9" s="1777">
        <v>35</v>
      </c>
      <c r="E9" s="1777">
        <v>5</v>
      </c>
      <c r="F9" s="1777">
        <v>20</v>
      </c>
      <c r="G9" s="1777">
        <f>SUM(D9:F9)</f>
        <v>60</v>
      </c>
      <c r="H9" s="1777">
        <v>6</v>
      </c>
      <c r="I9" s="1777">
        <v>2</v>
      </c>
      <c r="J9" s="1777">
        <v>1</v>
      </c>
      <c r="K9" s="1777">
        <f>SUM(H9:J9)</f>
        <v>9</v>
      </c>
      <c r="L9" s="1777">
        <v>102</v>
      </c>
      <c r="M9" s="1777">
        <v>334</v>
      </c>
      <c r="N9" s="1777">
        <v>55</v>
      </c>
      <c r="O9" s="1777">
        <v>2</v>
      </c>
      <c r="P9" s="1777">
        <v>2</v>
      </c>
      <c r="Q9" s="1777">
        <v>3</v>
      </c>
      <c r="R9" s="1777">
        <v>37</v>
      </c>
      <c r="S9" s="1777">
        <v>12</v>
      </c>
      <c r="T9" s="1777">
        <v>25</v>
      </c>
      <c r="U9" s="1776">
        <v>16</v>
      </c>
    </row>
    <row r="10" spans="1:22" ht="19.5" customHeight="1">
      <c r="A10" s="1039" t="s">
        <v>477</v>
      </c>
      <c r="B10" s="1779">
        <f>SUM(L10:U10)+G10+K10</f>
        <v>926</v>
      </c>
      <c r="C10" s="1778">
        <f>B10/B27*1000</f>
        <v>3.608912376698741</v>
      </c>
      <c r="D10" s="1777">
        <v>66</v>
      </c>
      <c r="E10" s="1777">
        <v>14</v>
      </c>
      <c r="F10" s="1777">
        <v>49</v>
      </c>
      <c r="G10" s="1777">
        <f>SUM(D10:F10)</f>
        <v>129</v>
      </c>
      <c r="H10" s="1777">
        <v>20</v>
      </c>
      <c r="I10" s="1777">
        <v>6</v>
      </c>
      <c r="J10" s="1777">
        <v>5</v>
      </c>
      <c r="K10" s="1777">
        <f>SUM(H10:J10)</f>
        <v>31</v>
      </c>
      <c r="L10" s="1777">
        <v>176</v>
      </c>
      <c r="M10" s="1777">
        <v>415</v>
      </c>
      <c r="N10" s="1777">
        <v>65</v>
      </c>
      <c r="O10" s="1777">
        <v>1</v>
      </c>
      <c r="P10" s="1777">
        <v>6</v>
      </c>
      <c r="Q10" s="1777">
        <v>4</v>
      </c>
      <c r="R10" s="1777">
        <v>44</v>
      </c>
      <c r="S10" s="1777">
        <v>14</v>
      </c>
      <c r="T10" s="1777">
        <v>32</v>
      </c>
      <c r="U10" s="1776">
        <v>9</v>
      </c>
      <c r="V10" s="68"/>
    </row>
    <row r="11" spans="1:22" ht="19.5" customHeight="1">
      <c r="A11" s="1039" t="s">
        <v>476</v>
      </c>
      <c r="B11" s="1779">
        <f>SUM(L11:U11)+G11+K11</f>
        <v>367</v>
      </c>
      <c r="C11" s="1778">
        <f>B11/B28*1000</f>
        <v>1.787149083294782</v>
      </c>
      <c r="D11" s="1777">
        <v>22</v>
      </c>
      <c r="E11" s="1777">
        <v>12</v>
      </c>
      <c r="F11" s="1777">
        <v>21</v>
      </c>
      <c r="G11" s="1777">
        <f>SUM(D11:F11)</f>
        <v>55</v>
      </c>
      <c r="H11" s="1777">
        <v>2</v>
      </c>
      <c r="I11" s="1777">
        <v>5</v>
      </c>
      <c r="J11" s="1777">
        <v>6</v>
      </c>
      <c r="K11" s="1777">
        <f>SUM(H11:J11)</f>
        <v>13</v>
      </c>
      <c r="L11" s="1777">
        <v>143</v>
      </c>
      <c r="M11" s="1777">
        <v>124</v>
      </c>
      <c r="N11" s="1777">
        <v>5</v>
      </c>
      <c r="O11" s="1777">
        <v>2</v>
      </c>
      <c r="P11" s="1777">
        <v>5</v>
      </c>
      <c r="Q11" s="1777">
        <v>4</v>
      </c>
      <c r="R11" s="1777">
        <v>8</v>
      </c>
      <c r="S11" s="1777">
        <v>1</v>
      </c>
      <c r="T11" s="1777">
        <v>7</v>
      </c>
      <c r="U11" s="1776">
        <v>0</v>
      </c>
      <c r="V11" s="1783"/>
    </row>
    <row r="12" spans="1:21" ht="19.5" customHeight="1">
      <c r="A12" s="1039" t="s">
        <v>475</v>
      </c>
      <c r="B12" s="1779">
        <f>SUM(L12:U12)+G12+K12</f>
        <v>387</v>
      </c>
      <c r="C12" s="1778">
        <f>B12/B29*1000</f>
        <v>3.0047750300865714</v>
      </c>
      <c r="D12" s="1777">
        <v>20</v>
      </c>
      <c r="E12" s="1782">
        <v>3</v>
      </c>
      <c r="F12" s="1777">
        <v>13</v>
      </c>
      <c r="G12" s="1777">
        <f>SUM(D12:F12)</f>
        <v>36</v>
      </c>
      <c r="H12" s="1777">
        <v>2</v>
      </c>
      <c r="I12" s="1777">
        <v>1</v>
      </c>
      <c r="J12" s="1777">
        <v>1</v>
      </c>
      <c r="K12" s="1777">
        <f>SUM(H12:J12)</f>
        <v>4</v>
      </c>
      <c r="L12" s="1777">
        <v>65</v>
      </c>
      <c r="M12" s="1777">
        <v>183</v>
      </c>
      <c r="N12" s="1777">
        <v>36</v>
      </c>
      <c r="O12" s="1777">
        <v>1</v>
      </c>
      <c r="P12" s="1777">
        <v>1</v>
      </c>
      <c r="Q12" s="1777">
        <v>1</v>
      </c>
      <c r="R12" s="1777">
        <v>16</v>
      </c>
      <c r="S12" s="1777">
        <v>8</v>
      </c>
      <c r="T12" s="1777">
        <v>10</v>
      </c>
      <c r="U12" s="1776">
        <v>26</v>
      </c>
    </row>
    <row r="13" spans="1:21" ht="19.5" customHeight="1">
      <c r="A13" s="1039" t="s">
        <v>474</v>
      </c>
      <c r="B13" s="1779">
        <f>SUM(L13:U13)+G13+K13</f>
        <v>864</v>
      </c>
      <c r="C13" s="1778">
        <f>B13/B30*1000</f>
        <v>4.03043350484445</v>
      </c>
      <c r="D13" s="1777">
        <v>49</v>
      </c>
      <c r="E13" s="1777">
        <v>10</v>
      </c>
      <c r="F13" s="1777">
        <v>25</v>
      </c>
      <c r="G13" s="1777">
        <f>SUM(D13:F13)</f>
        <v>84</v>
      </c>
      <c r="H13" s="1777">
        <v>13</v>
      </c>
      <c r="I13" s="1777">
        <v>8</v>
      </c>
      <c r="J13" s="1777">
        <v>1</v>
      </c>
      <c r="K13" s="1777">
        <f>SUM(H13:J13)</f>
        <v>22</v>
      </c>
      <c r="L13" s="1777">
        <v>142</v>
      </c>
      <c r="M13" s="1777">
        <v>436</v>
      </c>
      <c r="N13" s="1777">
        <v>84</v>
      </c>
      <c r="O13" s="1777">
        <v>0</v>
      </c>
      <c r="P13" s="1777">
        <v>8</v>
      </c>
      <c r="Q13" s="1777">
        <v>1</v>
      </c>
      <c r="R13" s="1777">
        <v>29</v>
      </c>
      <c r="S13" s="1777">
        <v>8</v>
      </c>
      <c r="T13" s="1777">
        <v>46</v>
      </c>
      <c r="U13" s="1776">
        <v>4</v>
      </c>
    </row>
    <row r="14" spans="1:21" ht="19.5" customHeight="1">
      <c r="A14" s="1039" t="s">
        <v>473</v>
      </c>
      <c r="B14" s="1779">
        <f>SUM(L14:U14)+G14+K14</f>
        <v>299</v>
      </c>
      <c r="C14" s="1778">
        <f>B14/B31*1000</f>
        <v>2.5623227155479</v>
      </c>
      <c r="D14" s="1781">
        <v>31</v>
      </c>
      <c r="E14" s="1781">
        <v>6</v>
      </c>
      <c r="F14" s="1781">
        <v>10</v>
      </c>
      <c r="G14" s="1777">
        <f>SUM(D14:F14)</f>
        <v>47</v>
      </c>
      <c r="H14" s="1781">
        <v>5</v>
      </c>
      <c r="I14" s="1781">
        <v>1</v>
      </c>
      <c r="J14" s="1781">
        <v>2</v>
      </c>
      <c r="K14" s="1777">
        <f>SUM(H14:J14)</f>
        <v>8</v>
      </c>
      <c r="L14" s="1781">
        <v>45</v>
      </c>
      <c r="M14" s="1781">
        <v>107</v>
      </c>
      <c r="N14" s="1781">
        <v>24</v>
      </c>
      <c r="O14" s="1781">
        <v>1</v>
      </c>
      <c r="P14" s="1781">
        <v>3</v>
      </c>
      <c r="Q14" s="1781">
        <v>11</v>
      </c>
      <c r="R14" s="1781">
        <v>19</v>
      </c>
      <c r="S14" s="1781">
        <v>4</v>
      </c>
      <c r="T14" s="1781">
        <v>16</v>
      </c>
      <c r="U14" s="1780">
        <v>14</v>
      </c>
    </row>
    <row r="15" spans="1:21" ht="19.5" customHeight="1">
      <c r="A15" s="1039" t="s">
        <v>472</v>
      </c>
      <c r="B15" s="1779">
        <f>SUM(L15:U15)+G15+K15</f>
        <v>340</v>
      </c>
      <c r="C15" s="1778">
        <f>B15/B32*1000</f>
        <v>2.345070179673759</v>
      </c>
      <c r="D15" s="1777">
        <v>35</v>
      </c>
      <c r="E15" s="1777">
        <v>8</v>
      </c>
      <c r="F15" s="1777">
        <v>11</v>
      </c>
      <c r="G15" s="1777">
        <f>SUM(D15:F15)</f>
        <v>54</v>
      </c>
      <c r="H15" s="1777">
        <v>11</v>
      </c>
      <c r="I15" s="1777">
        <v>1</v>
      </c>
      <c r="J15" s="1777">
        <v>2</v>
      </c>
      <c r="K15" s="1777">
        <f>SUM(H15:J15)</f>
        <v>14</v>
      </c>
      <c r="L15" s="1777">
        <v>60</v>
      </c>
      <c r="M15" s="1777">
        <v>143</v>
      </c>
      <c r="N15" s="1777">
        <v>22</v>
      </c>
      <c r="O15" s="1777">
        <v>1</v>
      </c>
      <c r="P15" s="1777">
        <v>3</v>
      </c>
      <c r="Q15" s="1777">
        <v>2</v>
      </c>
      <c r="R15" s="1777">
        <v>22</v>
      </c>
      <c r="S15" s="1777">
        <v>2</v>
      </c>
      <c r="T15" s="1777">
        <v>14</v>
      </c>
      <c r="U15" s="1776">
        <v>3</v>
      </c>
    </row>
    <row r="16" spans="1:21" ht="19.5" customHeight="1">
      <c r="A16" s="1039" t="s">
        <v>471</v>
      </c>
      <c r="B16" s="1779">
        <f>SUM(L16:U16)+G16+K16</f>
        <v>191</v>
      </c>
      <c r="C16" s="1778">
        <f>B16/B33*1000</f>
        <v>0.9034919253365625</v>
      </c>
      <c r="D16" s="1777">
        <v>46</v>
      </c>
      <c r="E16" s="1777">
        <v>9</v>
      </c>
      <c r="F16" s="1777">
        <v>25</v>
      </c>
      <c r="G16" s="1777">
        <f>SUM(D16:F16)</f>
        <v>80</v>
      </c>
      <c r="H16" s="1777">
        <v>11</v>
      </c>
      <c r="I16" s="1777">
        <v>0</v>
      </c>
      <c r="J16" s="1777">
        <v>2</v>
      </c>
      <c r="K16" s="1777">
        <f>SUM(H16:J16)</f>
        <v>13</v>
      </c>
      <c r="L16" s="1777">
        <v>49</v>
      </c>
      <c r="M16" s="1777">
        <v>30</v>
      </c>
      <c r="N16" s="1777">
        <v>2</v>
      </c>
      <c r="O16" s="1777">
        <v>2</v>
      </c>
      <c r="P16" s="1777">
        <v>2</v>
      </c>
      <c r="Q16" s="1777">
        <v>10</v>
      </c>
      <c r="R16" s="1777">
        <v>0</v>
      </c>
      <c r="S16" s="1777">
        <v>2</v>
      </c>
      <c r="T16" s="1777">
        <v>1</v>
      </c>
      <c r="U16" s="1776">
        <v>0</v>
      </c>
    </row>
    <row r="17" spans="1:21" ht="19.5" customHeight="1">
      <c r="A17" s="484" t="s">
        <v>470</v>
      </c>
      <c r="B17" s="1775">
        <f>SUM(L17:U17)+G17+K17</f>
        <v>354</v>
      </c>
      <c r="C17" s="1774">
        <f>B17/B34*1000</f>
        <v>2.5248202670318385</v>
      </c>
      <c r="D17" s="1773">
        <v>25</v>
      </c>
      <c r="E17" s="1773">
        <v>5</v>
      </c>
      <c r="F17" s="1773">
        <v>20</v>
      </c>
      <c r="G17" s="1773">
        <f>SUM(D17:F17)</f>
        <v>50</v>
      </c>
      <c r="H17" s="1773">
        <v>7</v>
      </c>
      <c r="I17" s="1773">
        <v>2</v>
      </c>
      <c r="J17" s="1773">
        <v>0</v>
      </c>
      <c r="K17" s="1773">
        <f>SUM(H17:J17)</f>
        <v>9</v>
      </c>
      <c r="L17" s="1773">
        <v>60</v>
      </c>
      <c r="M17" s="1773">
        <v>160</v>
      </c>
      <c r="N17" s="1773">
        <v>24</v>
      </c>
      <c r="O17" s="1773">
        <v>1</v>
      </c>
      <c r="P17" s="1773">
        <v>0</v>
      </c>
      <c r="Q17" s="1773">
        <v>4</v>
      </c>
      <c r="R17" s="1773">
        <v>22</v>
      </c>
      <c r="S17" s="1773">
        <v>3</v>
      </c>
      <c r="T17" s="1773">
        <v>20</v>
      </c>
      <c r="U17" s="1772">
        <v>1</v>
      </c>
    </row>
    <row r="18" spans="16:21" s="66" customFormat="1" ht="16.5" customHeight="1">
      <c r="P18" s="1771"/>
      <c r="Q18" s="1771"/>
      <c r="U18" s="406" t="s">
        <v>1221</v>
      </c>
    </row>
    <row r="22" ht="13.5">
      <c r="A22" s="18" t="s">
        <v>1220</v>
      </c>
    </row>
    <row r="23" spans="1:4" ht="13.5">
      <c r="A23" s="18" t="s">
        <v>1268</v>
      </c>
      <c r="D23" s="18" t="s">
        <v>1267</v>
      </c>
    </row>
    <row r="24" spans="1:3" ht="13.5">
      <c r="A24" s="18" t="s">
        <v>1217</v>
      </c>
      <c r="B24" s="1770">
        <f>SUM(B25:C34)</f>
        <v>1923368</v>
      </c>
      <c r="C24" s="1770"/>
    </row>
    <row r="25" spans="1:3" ht="13.5">
      <c r="A25" s="18" t="s">
        <v>479</v>
      </c>
      <c r="B25" s="1769">
        <v>224262</v>
      </c>
      <c r="C25" s="1768"/>
    </row>
    <row r="26" spans="1:3" ht="13.5">
      <c r="A26" s="18" t="s">
        <v>478</v>
      </c>
      <c r="B26" s="1769">
        <v>280714</v>
      </c>
      <c r="C26" s="1768"/>
    </row>
    <row r="27" spans="1:3" ht="13.5">
      <c r="A27" s="18" t="s">
        <v>477</v>
      </c>
      <c r="B27" s="1769">
        <v>256587</v>
      </c>
      <c r="C27" s="1768"/>
    </row>
    <row r="28" spans="1:3" ht="13.5">
      <c r="A28" s="18" t="s">
        <v>476</v>
      </c>
      <c r="B28" s="1769">
        <v>205355</v>
      </c>
      <c r="C28" s="1768"/>
    </row>
    <row r="29" spans="1:3" ht="13.5">
      <c r="A29" s="18" t="s">
        <v>475</v>
      </c>
      <c r="B29" s="1769">
        <v>128795</v>
      </c>
      <c r="C29" s="1768"/>
    </row>
    <row r="30" spans="1:3" ht="13.5">
      <c r="A30" s="18" t="s">
        <v>474</v>
      </c>
      <c r="B30" s="1769">
        <v>214369</v>
      </c>
      <c r="C30" s="1768"/>
    </row>
    <row r="31" spans="1:3" ht="13.5">
      <c r="A31" s="18" t="s">
        <v>473</v>
      </c>
      <c r="B31" s="1769">
        <v>116691</v>
      </c>
      <c r="C31" s="1768"/>
    </row>
    <row r="32" spans="1:3" ht="13.5">
      <c r="A32" s="18" t="s">
        <v>472</v>
      </c>
      <c r="B32" s="1769">
        <v>144985</v>
      </c>
      <c r="C32" s="1768"/>
    </row>
    <row r="33" spans="1:3" ht="13.5">
      <c r="A33" s="18" t="s">
        <v>471</v>
      </c>
      <c r="B33" s="1769">
        <v>211402</v>
      </c>
      <c r="C33" s="1768"/>
    </row>
    <row r="34" spans="1:3" ht="13.5">
      <c r="A34" s="18" t="s">
        <v>470</v>
      </c>
      <c r="B34" s="1769">
        <v>140208</v>
      </c>
      <c r="C34" s="1768"/>
    </row>
  </sheetData>
  <sheetProtection/>
  <mergeCells count="28">
    <mergeCell ref="N4:N6"/>
    <mergeCell ref="B29:C29"/>
    <mergeCell ref="B33:C33"/>
    <mergeCell ref="H3:K3"/>
    <mergeCell ref="S4:S6"/>
    <mergeCell ref="B34:C34"/>
    <mergeCell ref="B24:C24"/>
    <mergeCell ref="B25:C25"/>
    <mergeCell ref="B26:C26"/>
    <mergeCell ref="B27:C27"/>
    <mergeCell ref="A3:A5"/>
    <mergeCell ref="B3:B6"/>
    <mergeCell ref="C3:C6"/>
    <mergeCell ref="D3:G3"/>
    <mergeCell ref="B32:C32"/>
    <mergeCell ref="B30:C30"/>
    <mergeCell ref="B28:C28"/>
    <mergeCell ref="B31:C31"/>
    <mergeCell ref="U4:U6"/>
    <mergeCell ref="D4:G4"/>
    <mergeCell ref="H4:K4"/>
    <mergeCell ref="L4:L6"/>
    <mergeCell ref="M4:M6"/>
    <mergeCell ref="Q4:Q6"/>
    <mergeCell ref="R4:R6"/>
    <mergeCell ref="T4:T6"/>
    <mergeCell ref="O4:O6"/>
    <mergeCell ref="P4:P6"/>
  </mergeCells>
  <dataValidations count="1">
    <dataValidation allowBlank="1" showInputMessage="1" showErrorMessage="1" imeMode="off" sqref="D14:F14 H14:J14 L14:U14"/>
  </dataValidations>
  <printOptions horizontalCentered="1"/>
  <pageMargins left="0.4724409448818898" right="0.4724409448818898" top="0.7874015748031497" bottom="0.7874015748031497" header="0.4724409448818898" footer="0.4724409448818898"/>
  <pageSetup fitToHeight="1" fitToWidth="1" horizontalDpi="600" verticalDpi="600" orientation="portrait" paperSize="9" scale="99" r:id="rId1"/>
</worksheet>
</file>

<file path=xl/worksheets/sheet67.xml><?xml version="1.0" encoding="utf-8"?>
<worksheet xmlns="http://schemas.openxmlformats.org/spreadsheetml/2006/main" xmlns:r="http://schemas.openxmlformats.org/officeDocument/2006/relationships">
  <sheetPr>
    <tabColor indexed="42"/>
  </sheetPr>
  <dimension ref="A1:L17"/>
  <sheetViews>
    <sheetView view="pageBreakPreview" zoomScale="130" zoomScaleSheetLayoutView="130" zoomScalePageLayoutView="0" workbookViewId="0" topLeftCell="A1">
      <selection activeCell="Y9" sqref="Y9"/>
    </sheetView>
  </sheetViews>
  <sheetFormatPr defaultColWidth="9.00390625" defaultRowHeight="13.5"/>
  <cols>
    <col min="1" max="7" width="12.375" style="18" customWidth="1"/>
    <col min="8" max="16384" width="9.00390625" style="18" customWidth="1"/>
  </cols>
  <sheetData>
    <row r="1" spans="1:8" ht="18.75" customHeight="1">
      <c r="A1" s="1666" t="s">
        <v>1277</v>
      </c>
      <c r="B1" s="1666"/>
      <c r="C1" s="1666"/>
      <c r="G1" s="68"/>
      <c r="H1" s="68"/>
    </row>
    <row r="2" spans="1:8" ht="13.5" customHeight="1">
      <c r="A2" s="11"/>
      <c r="B2" s="11"/>
      <c r="C2" s="11"/>
      <c r="G2" s="53" t="s">
        <v>1265</v>
      </c>
      <c r="H2" s="68"/>
    </row>
    <row r="3" spans="1:8" ht="18" customHeight="1">
      <c r="A3" s="1231" t="s">
        <v>173</v>
      </c>
      <c r="B3" s="1021" t="s">
        <v>1260</v>
      </c>
      <c r="C3" s="1021" t="s">
        <v>1276</v>
      </c>
      <c r="D3" s="378" t="s">
        <v>1275</v>
      </c>
      <c r="E3" s="503"/>
      <c r="F3" s="1801" t="s">
        <v>1274</v>
      </c>
      <c r="G3" s="1800" t="s">
        <v>1273</v>
      </c>
      <c r="H3" s="68"/>
    </row>
    <row r="4" spans="1:8" ht="21" customHeight="1">
      <c r="A4" s="1221"/>
      <c r="B4" s="448"/>
      <c r="C4" s="448"/>
      <c r="D4" s="441" t="s">
        <v>1272</v>
      </c>
      <c r="E4" s="441" t="s">
        <v>1271</v>
      </c>
      <c r="F4" s="1799"/>
      <c r="G4" s="1007"/>
      <c r="H4" s="68"/>
    </row>
    <row r="5" spans="1:8" ht="18" customHeight="1">
      <c r="A5" s="99" t="s">
        <v>427</v>
      </c>
      <c r="B5" s="1084">
        <f>SUM(C5:G5)</f>
        <v>1792</v>
      </c>
      <c r="C5" s="1084">
        <f>SUM(C6:C15)</f>
        <v>600</v>
      </c>
      <c r="D5" s="1084">
        <f>SUM(D6:D15)</f>
        <v>757</v>
      </c>
      <c r="E5" s="1084">
        <f>SUM(E6:E15)</f>
        <v>92</v>
      </c>
      <c r="F5" s="1084">
        <f>SUM(F6:F15)</f>
        <v>180</v>
      </c>
      <c r="G5" s="1083">
        <f>SUM(G6:G15)</f>
        <v>163</v>
      </c>
      <c r="H5" s="68"/>
    </row>
    <row r="6" spans="1:8" ht="18" customHeight="1">
      <c r="A6" s="1043" t="s">
        <v>479</v>
      </c>
      <c r="B6" s="1635">
        <f>SUM(C6:G6)</f>
        <v>385</v>
      </c>
      <c r="C6" s="543">
        <v>83</v>
      </c>
      <c r="D6" s="544">
        <v>209</v>
      </c>
      <c r="E6" s="544">
        <v>33</v>
      </c>
      <c r="F6" s="1796">
        <v>0</v>
      </c>
      <c r="G6" s="1798">
        <v>60</v>
      </c>
      <c r="H6" s="68"/>
    </row>
    <row r="7" spans="1:8" ht="18" customHeight="1">
      <c r="A7" s="1039" t="s">
        <v>478</v>
      </c>
      <c r="B7" s="1672">
        <f>SUM(C7:G7)</f>
        <v>213</v>
      </c>
      <c r="C7" s="528">
        <v>51</v>
      </c>
      <c r="D7" s="529">
        <v>150</v>
      </c>
      <c r="E7" s="529">
        <v>12</v>
      </c>
      <c r="F7" s="1796">
        <v>0</v>
      </c>
      <c r="G7" s="1795">
        <v>0</v>
      </c>
      <c r="H7" s="68"/>
    </row>
    <row r="8" spans="1:8" ht="18" customHeight="1">
      <c r="A8" s="1039" t="s">
        <v>477</v>
      </c>
      <c r="B8" s="1672">
        <f>SUM(C8:G8)</f>
        <v>136</v>
      </c>
      <c r="C8" s="528">
        <v>97</v>
      </c>
      <c r="D8" s="529">
        <v>39</v>
      </c>
      <c r="E8" s="529">
        <v>0</v>
      </c>
      <c r="F8" s="1796">
        <v>0</v>
      </c>
      <c r="G8" s="1795">
        <v>0</v>
      </c>
      <c r="H8" s="68"/>
    </row>
    <row r="9" spans="1:8" ht="18" customHeight="1">
      <c r="A9" s="1039" t="s">
        <v>476</v>
      </c>
      <c r="B9" s="1672">
        <f>SUM(C9:G9)</f>
        <v>243</v>
      </c>
      <c r="C9" s="528">
        <v>58</v>
      </c>
      <c r="D9" s="529">
        <v>181</v>
      </c>
      <c r="E9" s="1796">
        <v>4</v>
      </c>
      <c r="F9" s="540" t="s">
        <v>1</v>
      </c>
      <c r="G9" s="1797" t="s">
        <v>1</v>
      </c>
      <c r="H9" s="68"/>
    </row>
    <row r="10" spans="1:8" ht="18" customHeight="1">
      <c r="A10" s="1039" t="s">
        <v>475</v>
      </c>
      <c r="B10" s="1672">
        <f>SUM(C10:G10)</f>
        <v>410</v>
      </c>
      <c r="C10" s="528">
        <v>75</v>
      </c>
      <c r="D10" s="529">
        <v>34</v>
      </c>
      <c r="E10" s="529">
        <v>20</v>
      </c>
      <c r="F10" s="529">
        <v>180</v>
      </c>
      <c r="G10" s="1667">
        <v>101</v>
      </c>
      <c r="H10" s="68"/>
    </row>
    <row r="11" spans="1:8" ht="18" customHeight="1">
      <c r="A11" s="1039" t="s">
        <v>474</v>
      </c>
      <c r="B11" s="1672">
        <f>SUM(C11:G11)</f>
        <v>75</v>
      </c>
      <c r="C11" s="528">
        <v>52</v>
      </c>
      <c r="D11" s="529">
        <v>13</v>
      </c>
      <c r="E11" s="529">
        <v>10</v>
      </c>
      <c r="F11" s="1796">
        <v>0</v>
      </c>
      <c r="G11" s="1795">
        <v>0</v>
      </c>
      <c r="H11" s="68"/>
    </row>
    <row r="12" spans="1:8" ht="18" customHeight="1">
      <c r="A12" s="1039" t="s">
        <v>473</v>
      </c>
      <c r="B12" s="1672">
        <f>SUM(C12:G12)</f>
        <v>124</v>
      </c>
      <c r="C12" s="528">
        <v>59</v>
      </c>
      <c r="D12" s="529">
        <v>62</v>
      </c>
      <c r="E12" s="1796">
        <v>1</v>
      </c>
      <c r="F12" s="540" t="s">
        <v>1</v>
      </c>
      <c r="G12" s="1795">
        <v>2</v>
      </c>
      <c r="H12" s="68"/>
    </row>
    <row r="13" spans="1:8" ht="18" customHeight="1">
      <c r="A13" s="1039" t="s">
        <v>472</v>
      </c>
      <c r="B13" s="1672">
        <f>SUM(C13:G13)</f>
        <v>40</v>
      </c>
      <c r="C13" s="528">
        <v>32</v>
      </c>
      <c r="D13" s="529">
        <v>3</v>
      </c>
      <c r="E13" s="529">
        <v>5</v>
      </c>
      <c r="F13" s="1796">
        <v>0</v>
      </c>
      <c r="G13" s="1667">
        <v>0</v>
      </c>
      <c r="H13" s="68"/>
    </row>
    <row r="14" spans="1:8" ht="18" customHeight="1">
      <c r="A14" s="1039" t="s">
        <v>471</v>
      </c>
      <c r="B14" s="1672">
        <f>SUM(C14:G14)</f>
        <v>74</v>
      </c>
      <c r="C14" s="528">
        <v>64</v>
      </c>
      <c r="D14" s="529">
        <v>7</v>
      </c>
      <c r="E14" s="529">
        <v>3</v>
      </c>
      <c r="F14" s="1796">
        <v>0</v>
      </c>
      <c r="G14" s="1795">
        <v>0</v>
      </c>
      <c r="H14" s="68"/>
    </row>
    <row r="15" spans="1:8" ht="18" customHeight="1">
      <c r="A15" s="484" t="s">
        <v>470</v>
      </c>
      <c r="B15" s="1634">
        <f>SUM(C15:G15)</f>
        <v>92</v>
      </c>
      <c r="C15" s="520">
        <v>29</v>
      </c>
      <c r="D15" s="521">
        <v>59</v>
      </c>
      <c r="E15" s="521">
        <v>4</v>
      </c>
      <c r="F15" s="1794">
        <v>0</v>
      </c>
      <c r="G15" s="1793">
        <v>0</v>
      </c>
      <c r="H15" s="68"/>
    </row>
    <row r="16" spans="2:8" ht="16.5" customHeight="1">
      <c r="B16" s="1323"/>
      <c r="F16" s="1469"/>
      <c r="G16" s="1206" t="s">
        <v>1221</v>
      </c>
      <c r="H16" s="68"/>
    </row>
    <row r="17" spans="7:12" ht="13.5">
      <c r="G17" s="68"/>
      <c r="H17" s="68"/>
      <c r="I17" s="109"/>
      <c r="J17" s="109"/>
      <c r="K17" s="109"/>
      <c r="L17" s="109"/>
    </row>
  </sheetData>
  <sheetProtection/>
  <mergeCells count="7">
    <mergeCell ref="G3:G4"/>
    <mergeCell ref="A1:C1"/>
    <mergeCell ref="A3:A4"/>
    <mergeCell ref="B3:B4"/>
    <mergeCell ref="C3:C4"/>
    <mergeCell ref="D3:E3"/>
    <mergeCell ref="F3:F4"/>
  </mergeCells>
  <dataValidations count="1">
    <dataValidation allowBlank="1" showInputMessage="1" showErrorMessage="1" imeMode="off" sqref="D14:U14"/>
  </dataValidations>
  <printOptions/>
  <pageMargins left="0.5905511811023623" right="0.7874015748031497" top="6.299212598425197" bottom="0.7874015748031497" header="0.4724409448818898" footer="0.4724409448818898"/>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tabColor indexed="42"/>
  </sheetPr>
  <dimension ref="A1:M17"/>
  <sheetViews>
    <sheetView view="pageBreakPreview" zoomScale="160" zoomScaleSheetLayoutView="160" zoomScalePageLayoutView="0" workbookViewId="0" topLeftCell="B1">
      <selection activeCell="Y9" sqref="Y9"/>
    </sheetView>
  </sheetViews>
  <sheetFormatPr defaultColWidth="9.00390625" defaultRowHeight="13.5"/>
  <cols>
    <col min="1" max="1" width="11.125" style="18" customWidth="1"/>
    <col min="2" max="7" width="10.75390625" style="18" customWidth="1"/>
    <col min="8" max="8" width="9.00390625" style="18" customWidth="1"/>
    <col min="9" max="9" width="11.125" style="18" bestFit="1" customWidth="1"/>
    <col min="10" max="14" width="11.00390625" style="18" customWidth="1"/>
    <col min="15" max="16384" width="9.00390625" style="18" customWidth="1"/>
  </cols>
  <sheetData>
    <row r="1" spans="1:8" ht="18.75" customHeight="1">
      <c r="A1" s="11" t="s">
        <v>1284</v>
      </c>
      <c r="B1" s="1625"/>
      <c r="C1" s="1625"/>
      <c r="D1" s="1625"/>
      <c r="E1" s="1625"/>
      <c r="F1" s="1625"/>
      <c r="G1" s="1809"/>
      <c r="H1" s="68"/>
    </row>
    <row r="2" spans="1:8" ht="13.5" customHeight="1">
      <c r="A2" s="11"/>
      <c r="B2" s="1625"/>
      <c r="C2" s="1625"/>
      <c r="D2" s="1625"/>
      <c r="E2" s="1625"/>
      <c r="F2" s="1625"/>
      <c r="G2" s="53" t="s">
        <v>829</v>
      </c>
      <c r="H2" s="68"/>
    </row>
    <row r="3" spans="1:8" ht="18" customHeight="1">
      <c r="A3" s="553" t="s">
        <v>713</v>
      </c>
      <c r="B3" s="389" t="s">
        <v>1099</v>
      </c>
      <c r="C3" s="389" t="s">
        <v>1283</v>
      </c>
      <c r="D3" s="389"/>
      <c r="E3" s="389" t="s">
        <v>1282</v>
      </c>
      <c r="F3" s="389" t="s">
        <v>1281</v>
      </c>
      <c r="G3" s="502" t="s">
        <v>1280</v>
      </c>
      <c r="H3" s="68"/>
    </row>
    <row r="4" spans="1:8" ht="18" customHeight="1">
      <c r="A4" s="381"/>
      <c r="B4" s="1048"/>
      <c r="C4" s="454" t="s">
        <v>1279</v>
      </c>
      <c r="D4" s="454" t="s">
        <v>1278</v>
      </c>
      <c r="E4" s="1048"/>
      <c r="F4" s="1048"/>
      <c r="G4" s="549"/>
      <c r="H4" s="68"/>
    </row>
    <row r="5" spans="1:8" ht="18" customHeight="1">
      <c r="A5" s="99" t="s">
        <v>427</v>
      </c>
      <c r="B5" s="1084">
        <f>SUM(B6:B15)</f>
        <v>45712</v>
      </c>
      <c r="C5" s="1084">
        <f>SUM(C6:C15)</f>
        <v>6772</v>
      </c>
      <c r="D5" s="1084">
        <f>SUM(D6:D15)</f>
        <v>8657</v>
      </c>
      <c r="E5" s="1084">
        <f>SUM(E6:E15)</f>
        <v>15130</v>
      </c>
      <c r="F5" s="1084">
        <f>SUM(F6:F15)</f>
        <v>751</v>
      </c>
      <c r="G5" s="1083">
        <f>SUM(G6:G15)</f>
        <v>14402</v>
      </c>
      <c r="H5" s="1808"/>
    </row>
    <row r="6" spans="1:13" ht="18" customHeight="1">
      <c r="A6" s="1043" t="s">
        <v>479</v>
      </c>
      <c r="B6" s="1668">
        <f>SUM(C6:G6)</f>
        <v>4977</v>
      </c>
      <c r="C6" s="543">
        <v>827</v>
      </c>
      <c r="D6" s="543">
        <v>795</v>
      </c>
      <c r="E6" s="543">
        <v>1602</v>
      </c>
      <c r="F6" s="543">
        <v>48</v>
      </c>
      <c r="G6" s="1082">
        <v>1705</v>
      </c>
      <c r="H6" s="1805"/>
      <c r="I6" s="1804"/>
      <c r="J6" s="1804"/>
      <c r="K6" s="1804"/>
      <c r="L6" s="1804"/>
      <c r="M6" s="1804"/>
    </row>
    <row r="7" spans="1:13" ht="18" customHeight="1">
      <c r="A7" s="1039" t="s">
        <v>478</v>
      </c>
      <c r="B7" s="1668">
        <f>SUM(C7:G7)</f>
        <v>6562</v>
      </c>
      <c r="C7" s="528">
        <v>974</v>
      </c>
      <c r="D7" s="528">
        <v>1239</v>
      </c>
      <c r="E7" s="528">
        <v>2214</v>
      </c>
      <c r="F7" s="528">
        <v>128</v>
      </c>
      <c r="G7" s="1081">
        <v>2007</v>
      </c>
      <c r="H7" s="1805"/>
      <c r="I7" s="1804"/>
      <c r="J7" s="1804"/>
      <c r="K7" s="1804"/>
      <c r="L7" s="1804"/>
      <c r="M7" s="1804"/>
    </row>
    <row r="8" spans="1:13" ht="18" customHeight="1">
      <c r="A8" s="1039" t="s">
        <v>477</v>
      </c>
      <c r="B8" s="1668">
        <f>SUM(C8:G8)</f>
        <v>6610</v>
      </c>
      <c r="C8" s="528">
        <v>870</v>
      </c>
      <c r="D8" s="528">
        <v>1145</v>
      </c>
      <c r="E8" s="528">
        <v>2055</v>
      </c>
      <c r="F8" s="528">
        <v>235</v>
      </c>
      <c r="G8" s="1081">
        <v>2305</v>
      </c>
      <c r="H8" s="1805"/>
      <c r="I8" s="1804"/>
      <c r="J8" s="1804"/>
      <c r="K8" s="1804"/>
      <c r="L8" s="1804"/>
      <c r="M8" s="1804"/>
    </row>
    <row r="9" spans="1:13" ht="18" customHeight="1">
      <c r="A9" s="1039" t="s">
        <v>476</v>
      </c>
      <c r="B9" s="1668">
        <f>SUM(C9:G9)</f>
        <v>5536</v>
      </c>
      <c r="C9" s="528">
        <v>722</v>
      </c>
      <c r="D9" s="528">
        <v>906</v>
      </c>
      <c r="E9" s="528">
        <v>1613</v>
      </c>
      <c r="F9" s="528">
        <v>61</v>
      </c>
      <c r="G9" s="1081">
        <v>2234</v>
      </c>
      <c r="H9" s="1805"/>
      <c r="I9" s="1804"/>
      <c r="J9" s="1804"/>
      <c r="K9" s="1804"/>
      <c r="L9" s="1804"/>
      <c r="M9" s="1804"/>
    </row>
    <row r="10" spans="1:13" ht="18" customHeight="1">
      <c r="A10" s="1039" t="s">
        <v>475</v>
      </c>
      <c r="B10" s="1668">
        <f>SUM(C10:G10)</f>
        <v>3039</v>
      </c>
      <c r="C10" s="528">
        <v>506</v>
      </c>
      <c r="D10" s="528">
        <v>619</v>
      </c>
      <c r="E10" s="528">
        <v>1050</v>
      </c>
      <c r="F10" s="528">
        <v>35</v>
      </c>
      <c r="G10" s="1081">
        <v>829</v>
      </c>
      <c r="H10" s="1805"/>
      <c r="I10" s="1804"/>
      <c r="J10" s="1804"/>
      <c r="K10" s="1804"/>
      <c r="L10" s="1804"/>
      <c r="M10" s="1804"/>
    </row>
    <row r="11" spans="1:13" ht="18" customHeight="1">
      <c r="A11" s="1039" t="s">
        <v>474</v>
      </c>
      <c r="B11" s="1668">
        <f>SUM(C11:G11)</f>
        <v>5075</v>
      </c>
      <c r="C11" s="528">
        <v>752</v>
      </c>
      <c r="D11" s="528">
        <v>858</v>
      </c>
      <c r="E11" s="528">
        <v>1740</v>
      </c>
      <c r="F11" s="528">
        <v>63</v>
      </c>
      <c r="G11" s="1081">
        <v>1662</v>
      </c>
      <c r="H11" s="1805"/>
      <c r="I11" s="1804"/>
      <c r="J11" s="1804"/>
      <c r="K11" s="1804"/>
      <c r="L11" s="1804"/>
      <c r="M11" s="1804"/>
    </row>
    <row r="12" spans="1:13" ht="18" customHeight="1">
      <c r="A12" s="1039" t="s">
        <v>473</v>
      </c>
      <c r="B12" s="1807">
        <f>SUM(C12:G12)</f>
        <v>1947</v>
      </c>
      <c r="C12" s="528">
        <v>308</v>
      </c>
      <c r="D12" s="528">
        <v>535</v>
      </c>
      <c r="E12" s="528">
        <v>693</v>
      </c>
      <c r="F12" s="528">
        <v>47</v>
      </c>
      <c r="G12" s="1081">
        <v>364</v>
      </c>
      <c r="H12" s="1805"/>
      <c r="I12" s="1804"/>
      <c r="J12" s="1804"/>
      <c r="K12" s="1804"/>
      <c r="L12" s="1804"/>
      <c r="M12" s="1804"/>
    </row>
    <row r="13" spans="1:13" ht="18" customHeight="1">
      <c r="A13" s="1039" t="s">
        <v>472</v>
      </c>
      <c r="B13" s="1668">
        <f>SUM(C13:G13)</f>
        <v>3049</v>
      </c>
      <c r="C13" s="528">
        <v>386</v>
      </c>
      <c r="D13" s="528">
        <v>690</v>
      </c>
      <c r="E13" s="528">
        <v>1152</v>
      </c>
      <c r="F13" s="528">
        <v>39</v>
      </c>
      <c r="G13" s="1081">
        <v>782</v>
      </c>
      <c r="H13" s="1805"/>
      <c r="I13" s="1804"/>
      <c r="J13" s="1804"/>
      <c r="K13" s="1804"/>
      <c r="L13" s="1804"/>
      <c r="M13" s="1804"/>
    </row>
    <row r="14" spans="1:13" ht="18" customHeight="1">
      <c r="A14" s="1039" t="s">
        <v>471</v>
      </c>
      <c r="B14" s="1668">
        <f>SUM(C14:G14)</f>
        <v>5537</v>
      </c>
      <c r="C14" s="528">
        <v>919</v>
      </c>
      <c r="D14" s="528">
        <v>1047</v>
      </c>
      <c r="E14" s="528">
        <v>1767</v>
      </c>
      <c r="F14" s="528">
        <v>53</v>
      </c>
      <c r="G14" s="1081">
        <v>1751</v>
      </c>
      <c r="H14" s="1805"/>
      <c r="I14" s="1804"/>
      <c r="J14" s="1804"/>
      <c r="K14" s="1804"/>
      <c r="L14" s="1804"/>
      <c r="M14" s="1804"/>
    </row>
    <row r="15" spans="1:13" ht="18" customHeight="1">
      <c r="A15" s="1806" t="s">
        <v>470</v>
      </c>
      <c r="B15" s="1668">
        <f>SUM(C15:G15)</f>
        <v>3380</v>
      </c>
      <c r="C15" s="520">
        <v>508</v>
      </c>
      <c r="D15" s="520">
        <v>823</v>
      </c>
      <c r="E15" s="520">
        <v>1244</v>
      </c>
      <c r="F15" s="520">
        <v>42</v>
      </c>
      <c r="G15" s="1080">
        <v>763</v>
      </c>
      <c r="H15" s="1805"/>
      <c r="I15" s="1804"/>
      <c r="J15" s="1804"/>
      <c r="K15" s="1804"/>
      <c r="L15" s="1804"/>
      <c r="M15" s="1804"/>
    </row>
    <row r="16" spans="2:9" ht="16.5" customHeight="1">
      <c r="B16" s="1323"/>
      <c r="F16" s="405"/>
      <c r="G16" s="1206" t="s">
        <v>1221</v>
      </c>
      <c r="H16" s="68"/>
      <c r="I16" s="1803"/>
    </row>
    <row r="17" spans="5:8" ht="13.5">
      <c r="E17" s="1802"/>
      <c r="G17" s="68"/>
      <c r="H17" s="68"/>
    </row>
  </sheetData>
  <sheetProtection/>
  <mergeCells count="6">
    <mergeCell ref="G3:G4"/>
    <mergeCell ref="B3:B4"/>
    <mergeCell ref="A3:A4"/>
    <mergeCell ref="F3:F4"/>
    <mergeCell ref="C3:D3"/>
    <mergeCell ref="E3:E4"/>
  </mergeCells>
  <dataValidations count="1">
    <dataValidation allowBlank="1" showInputMessage="1" showErrorMessage="1" imeMode="off" sqref="B12"/>
  </dataValidation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sheetPr>
    <tabColor indexed="42"/>
  </sheetPr>
  <dimension ref="A1:J16"/>
  <sheetViews>
    <sheetView view="pageBreakPreview" zoomScale="130" zoomScaleSheetLayoutView="130" zoomScalePageLayoutView="0" workbookViewId="0" topLeftCell="A1">
      <selection activeCell="Y9" sqref="Y9"/>
    </sheetView>
  </sheetViews>
  <sheetFormatPr defaultColWidth="9.00390625" defaultRowHeight="13.5"/>
  <cols>
    <col min="1" max="9" width="9.625" style="97" customWidth="1"/>
    <col min="10" max="16384" width="9.00390625" style="97" customWidth="1"/>
  </cols>
  <sheetData>
    <row r="1" spans="1:4" ht="18.75" customHeight="1">
      <c r="A1" s="11" t="s">
        <v>1293</v>
      </c>
      <c r="B1" s="11"/>
      <c r="C1" s="11"/>
      <c r="D1" s="11"/>
    </row>
    <row r="2" spans="9:10" ht="13.5">
      <c r="I2" s="53" t="s">
        <v>829</v>
      </c>
      <c r="J2" s="98"/>
    </row>
    <row r="3" spans="1:10" ht="39" customHeight="1">
      <c r="A3" s="1638" t="s">
        <v>173</v>
      </c>
      <c r="B3" s="310" t="s">
        <v>1260</v>
      </c>
      <c r="C3" s="1814" t="s">
        <v>1292</v>
      </c>
      <c r="D3" s="1814" t="s">
        <v>1291</v>
      </c>
      <c r="E3" s="1814" t="s">
        <v>1290</v>
      </c>
      <c r="F3" s="1814" t="s">
        <v>1289</v>
      </c>
      <c r="G3" s="1814" t="s">
        <v>1288</v>
      </c>
      <c r="H3" s="1813" t="s">
        <v>1287</v>
      </c>
      <c r="I3" s="1812" t="s">
        <v>1286</v>
      </c>
      <c r="J3" s="98"/>
    </row>
    <row r="4" spans="1:10" ht="18" customHeight="1">
      <c r="A4" s="99" t="s">
        <v>427</v>
      </c>
      <c r="B4" s="1084">
        <f>SUM(B5:B15)</f>
        <v>535</v>
      </c>
      <c r="C4" s="1084">
        <f>SUM(C5:C15)</f>
        <v>15</v>
      </c>
      <c r="D4" s="1084">
        <f>SUM(D5:D15)</f>
        <v>393</v>
      </c>
      <c r="E4" s="1084">
        <f>SUM(E5:E15)</f>
        <v>30</v>
      </c>
      <c r="F4" s="1084">
        <f>SUM(F5:F15)</f>
        <v>0</v>
      </c>
      <c r="G4" s="1084">
        <f>SUM(G5:G15)</f>
        <v>96</v>
      </c>
      <c r="H4" s="1083">
        <v>0</v>
      </c>
      <c r="I4" s="1811">
        <f>SUM(I5:I15)</f>
        <v>81</v>
      </c>
      <c r="J4" s="98"/>
    </row>
    <row r="5" spans="1:10" ht="18" customHeight="1">
      <c r="A5" s="1043" t="s">
        <v>479</v>
      </c>
      <c r="B5" s="1635">
        <f>SUM(C5:H5)</f>
        <v>146</v>
      </c>
      <c r="C5" s="543">
        <v>4</v>
      </c>
      <c r="D5" s="543">
        <v>127</v>
      </c>
      <c r="E5" s="543">
        <v>4</v>
      </c>
      <c r="F5" s="543">
        <v>0</v>
      </c>
      <c r="G5" s="543">
        <v>10</v>
      </c>
      <c r="H5" s="1082">
        <v>1</v>
      </c>
      <c r="I5" s="1667">
        <v>20</v>
      </c>
      <c r="J5" s="98"/>
    </row>
    <row r="6" spans="1:10" ht="18" customHeight="1">
      <c r="A6" s="1039" t="s">
        <v>478</v>
      </c>
      <c r="B6" s="1672">
        <f>SUM(C6:H6)</f>
        <v>66</v>
      </c>
      <c r="C6" s="528">
        <v>2</v>
      </c>
      <c r="D6" s="528">
        <v>45</v>
      </c>
      <c r="E6" s="528">
        <v>7</v>
      </c>
      <c r="F6" s="528">
        <v>0</v>
      </c>
      <c r="G6" s="528">
        <v>12</v>
      </c>
      <c r="H6" s="1081">
        <v>0</v>
      </c>
      <c r="I6" s="1667">
        <v>5</v>
      </c>
      <c r="J6" s="98"/>
    </row>
    <row r="7" spans="1:10" ht="18" customHeight="1">
      <c r="A7" s="1039" t="s">
        <v>477</v>
      </c>
      <c r="B7" s="1672">
        <f>SUM(C7:H7)</f>
        <v>73</v>
      </c>
      <c r="C7" s="528">
        <v>2</v>
      </c>
      <c r="D7" s="528">
        <v>55</v>
      </c>
      <c r="E7" s="528">
        <v>4</v>
      </c>
      <c r="F7" s="528">
        <v>0</v>
      </c>
      <c r="G7" s="528">
        <v>12</v>
      </c>
      <c r="H7" s="1081">
        <v>0</v>
      </c>
      <c r="I7" s="1667">
        <v>10</v>
      </c>
      <c r="J7" s="98"/>
    </row>
    <row r="8" spans="1:10" ht="18" customHeight="1">
      <c r="A8" s="1039" t="s">
        <v>476</v>
      </c>
      <c r="B8" s="1672">
        <f>SUM(C8:H8)</f>
        <v>61</v>
      </c>
      <c r="C8" s="528">
        <v>2</v>
      </c>
      <c r="D8" s="528">
        <v>39</v>
      </c>
      <c r="E8" s="528">
        <v>8</v>
      </c>
      <c r="F8" s="528">
        <v>0</v>
      </c>
      <c r="G8" s="528">
        <v>12</v>
      </c>
      <c r="H8" s="1081">
        <v>0</v>
      </c>
      <c r="I8" s="1667">
        <v>12</v>
      </c>
      <c r="J8" s="98"/>
    </row>
    <row r="9" spans="1:10" ht="18" customHeight="1">
      <c r="A9" s="1039" t="s">
        <v>475</v>
      </c>
      <c r="B9" s="1672">
        <f>SUM(C9:H9)</f>
        <v>19</v>
      </c>
      <c r="C9" s="528">
        <v>0</v>
      </c>
      <c r="D9" s="528">
        <v>14</v>
      </c>
      <c r="E9" s="528">
        <v>1</v>
      </c>
      <c r="F9" s="528">
        <v>0</v>
      </c>
      <c r="G9" s="528">
        <v>4</v>
      </c>
      <c r="H9" s="1081">
        <v>0</v>
      </c>
      <c r="I9" s="1667">
        <v>3</v>
      </c>
      <c r="J9" s="98"/>
    </row>
    <row r="10" spans="1:10" ht="18" customHeight="1">
      <c r="A10" s="1039" t="s">
        <v>474</v>
      </c>
      <c r="B10" s="1672">
        <f>SUM(C10:H10)</f>
        <v>39</v>
      </c>
      <c r="C10" s="528">
        <v>2</v>
      </c>
      <c r="D10" s="528">
        <v>30</v>
      </c>
      <c r="E10" s="528">
        <v>0</v>
      </c>
      <c r="F10" s="528">
        <v>0</v>
      </c>
      <c r="G10" s="528">
        <v>7</v>
      </c>
      <c r="H10" s="1081">
        <v>0</v>
      </c>
      <c r="I10" s="1667">
        <v>9</v>
      </c>
      <c r="J10" s="98"/>
    </row>
    <row r="11" spans="1:10" ht="18" customHeight="1">
      <c r="A11" s="1039" t="s">
        <v>473</v>
      </c>
      <c r="B11" s="1672">
        <f>SUM(C11:H11)</f>
        <v>13</v>
      </c>
      <c r="C11" s="528">
        <v>0</v>
      </c>
      <c r="D11" s="528">
        <v>10</v>
      </c>
      <c r="E11" s="528">
        <v>0</v>
      </c>
      <c r="F11" s="528">
        <v>0</v>
      </c>
      <c r="G11" s="528">
        <v>3</v>
      </c>
      <c r="H11" s="1081">
        <v>0</v>
      </c>
      <c r="I11" s="1667">
        <v>0</v>
      </c>
      <c r="J11" s="98"/>
    </row>
    <row r="12" spans="1:10" ht="18" customHeight="1">
      <c r="A12" s="1039" t="s">
        <v>472</v>
      </c>
      <c r="B12" s="1672">
        <f>SUM(C12:H12)</f>
        <v>32</v>
      </c>
      <c r="C12" s="528">
        <v>0</v>
      </c>
      <c r="D12" s="528">
        <v>28</v>
      </c>
      <c r="E12" s="528">
        <v>2</v>
      </c>
      <c r="F12" s="528">
        <v>0</v>
      </c>
      <c r="G12" s="528">
        <v>2</v>
      </c>
      <c r="H12" s="1081">
        <v>0</v>
      </c>
      <c r="I12" s="1667">
        <v>9</v>
      </c>
      <c r="J12" s="98"/>
    </row>
    <row r="13" spans="1:10" ht="18" customHeight="1">
      <c r="A13" s="1039" t="s">
        <v>471</v>
      </c>
      <c r="B13" s="1672">
        <f>SUM(C13:H13)</f>
        <v>22</v>
      </c>
      <c r="C13" s="528">
        <v>0</v>
      </c>
      <c r="D13" s="528">
        <v>16</v>
      </c>
      <c r="E13" s="528">
        <v>2</v>
      </c>
      <c r="F13" s="528">
        <v>0</v>
      </c>
      <c r="G13" s="528">
        <v>4</v>
      </c>
      <c r="H13" s="1081">
        <v>0</v>
      </c>
      <c r="I13" s="1667">
        <v>4</v>
      </c>
      <c r="J13" s="98"/>
    </row>
    <row r="14" spans="1:10" ht="18" customHeight="1">
      <c r="A14" s="1039" t="s">
        <v>470</v>
      </c>
      <c r="B14" s="1672">
        <f>SUM(C14:H14)</f>
        <v>31</v>
      </c>
      <c r="C14" s="528">
        <v>1</v>
      </c>
      <c r="D14" s="528">
        <v>24</v>
      </c>
      <c r="E14" s="528">
        <v>2</v>
      </c>
      <c r="F14" s="528">
        <v>0</v>
      </c>
      <c r="G14" s="528">
        <v>4</v>
      </c>
      <c r="H14" s="1081">
        <v>0</v>
      </c>
      <c r="I14" s="1667">
        <v>6</v>
      </c>
      <c r="J14" s="98"/>
    </row>
    <row r="15" spans="1:10" ht="18" customHeight="1">
      <c r="A15" s="484" t="s">
        <v>1285</v>
      </c>
      <c r="B15" s="1634">
        <f>SUM(C15:H15)</f>
        <v>33</v>
      </c>
      <c r="C15" s="520">
        <v>2</v>
      </c>
      <c r="D15" s="520">
        <v>5</v>
      </c>
      <c r="E15" s="520">
        <v>0</v>
      </c>
      <c r="F15" s="520">
        <v>0</v>
      </c>
      <c r="G15" s="520">
        <v>26</v>
      </c>
      <c r="H15" s="1080">
        <v>0</v>
      </c>
      <c r="I15" s="1810">
        <v>3</v>
      </c>
      <c r="J15" s="98"/>
    </row>
    <row r="16" spans="8:9" ht="16.5" customHeight="1">
      <c r="H16" s="1245"/>
      <c r="I16" s="406" t="s">
        <v>1221</v>
      </c>
    </row>
  </sheetData>
  <sheetProtection/>
  <dataValidations count="1">
    <dataValidation allowBlank="1" showInputMessage="1" showErrorMessage="1" imeMode="off" sqref="B12"/>
  </dataValidations>
  <printOptions/>
  <pageMargins left="0.7874015748031497" right="0.7874015748031497" top="4.921259842519685" bottom="0.7874015748031497" header="0.4724409448818898" footer="0.472440944881889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Q25"/>
  <sheetViews>
    <sheetView view="pageBreakPreview" zoomScaleNormal="75" zoomScaleSheetLayoutView="100" zoomScalePageLayoutView="0" workbookViewId="0" topLeftCell="A1">
      <selection activeCell="A1" sqref="A1:Q1"/>
    </sheetView>
  </sheetViews>
  <sheetFormatPr defaultColWidth="9.00390625" defaultRowHeight="13.5"/>
  <cols>
    <col min="1" max="1" width="8.75390625" style="18" customWidth="1"/>
    <col min="2" max="2" width="8.375" style="18" customWidth="1"/>
    <col min="3" max="3" width="9.50390625" style="18" customWidth="1"/>
    <col min="4" max="4" width="8.75390625" style="18" customWidth="1"/>
    <col min="5" max="10" width="8.50390625" style="18" customWidth="1"/>
    <col min="11" max="11" width="9.125" style="18" customWidth="1"/>
    <col min="12" max="16384" width="9.00390625" style="18" customWidth="1"/>
  </cols>
  <sheetData>
    <row r="1" spans="1:17" ht="24.75" customHeight="1">
      <c r="A1" s="554" t="s">
        <v>465</v>
      </c>
      <c r="B1" s="554"/>
      <c r="C1" s="554"/>
      <c r="D1" s="554"/>
      <c r="E1" s="554"/>
      <c r="F1" s="554"/>
      <c r="G1" s="554"/>
      <c r="H1" s="554"/>
      <c r="I1" s="554"/>
      <c r="J1" s="554"/>
      <c r="K1" s="554"/>
      <c r="L1" s="554"/>
      <c r="M1" s="554"/>
      <c r="N1" s="554"/>
      <c r="O1" s="554"/>
      <c r="P1" s="554"/>
      <c r="Q1" s="554"/>
    </row>
    <row r="2" spans="11:16" ht="13.5" customHeight="1">
      <c r="K2" s="53"/>
      <c r="P2" s="18" t="s">
        <v>409</v>
      </c>
    </row>
    <row r="3" spans="1:17" ht="18.75" customHeight="1">
      <c r="A3" s="553" t="s">
        <v>173</v>
      </c>
      <c r="B3" s="502"/>
      <c r="C3" s="503" t="s">
        <v>464</v>
      </c>
      <c r="D3" s="550"/>
      <c r="E3" s="550"/>
      <c r="F3" s="550"/>
      <c r="G3" s="550"/>
      <c r="H3" s="551"/>
      <c r="I3" s="503" t="s">
        <v>463</v>
      </c>
      <c r="J3" s="550"/>
      <c r="K3" s="378"/>
      <c r="L3" s="552" t="s">
        <v>462</v>
      </c>
      <c r="M3" s="550"/>
      <c r="N3" s="551"/>
      <c r="O3" s="503" t="s">
        <v>461</v>
      </c>
      <c r="P3" s="550"/>
      <c r="Q3" s="378"/>
    </row>
    <row r="4" spans="1:17" ht="18.75" customHeight="1">
      <c r="A4" s="381"/>
      <c r="B4" s="549"/>
      <c r="C4" s="99" t="s">
        <v>457</v>
      </c>
      <c r="D4" s="454" t="s">
        <v>460</v>
      </c>
      <c r="E4" s="454" t="s">
        <v>459</v>
      </c>
      <c r="F4" s="454" t="s">
        <v>458</v>
      </c>
      <c r="G4" s="454" t="s">
        <v>395</v>
      </c>
      <c r="H4" s="547" t="s">
        <v>455</v>
      </c>
      <c r="I4" s="99" t="s">
        <v>457</v>
      </c>
      <c r="J4" s="454" t="s">
        <v>456</v>
      </c>
      <c r="K4" s="106" t="s">
        <v>455</v>
      </c>
      <c r="L4" s="548" t="s">
        <v>457</v>
      </c>
      <c r="M4" s="454" t="s">
        <v>456</v>
      </c>
      <c r="N4" s="547" t="s">
        <v>455</v>
      </c>
      <c r="O4" s="546" t="s">
        <v>457</v>
      </c>
      <c r="P4" s="454" t="s">
        <v>456</v>
      </c>
      <c r="Q4" s="545" t="s">
        <v>455</v>
      </c>
    </row>
    <row r="5" spans="1:17" ht="39" customHeight="1">
      <c r="A5" s="396" t="s">
        <v>454</v>
      </c>
      <c r="B5" s="539"/>
      <c r="C5" s="544">
        <v>14494</v>
      </c>
      <c r="D5" s="543">
        <v>14678</v>
      </c>
      <c r="E5" s="543">
        <v>14779</v>
      </c>
      <c r="F5" s="543">
        <v>15011</v>
      </c>
      <c r="G5" s="543">
        <v>15501</v>
      </c>
      <c r="H5" s="542">
        <f>(D5+E5+F5+G5)/4/C5</f>
        <v>1.034376293638747</v>
      </c>
      <c r="I5" s="529">
        <v>15542</v>
      </c>
      <c r="J5" s="528">
        <v>12001</v>
      </c>
      <c r="K5" s="541">
        <f>J5/I5</f>
        <v>0.7721657444344358</v>
      </c>
      <c r="L5" s="526"/>
      <c r="M5" s="524"/>
      <c r="N5" s="525"/>
      <c r="O5" s="404"/>
      <c r="P5" s="524"/>
      <c r="Q5" s="404"/>
    </row>
    <row r="6" spans="1:17" ht="18.75" customHeight="1">
      <c r="A6" s="532"/>
      <c r="B6" s="532"/>
      <c r="C6" s="529"/>
      <c r="D6" s="528"/>
      <c r="E6" s="528"/>
      <c r="F6" s="528"/>
      <c r="G6" s="528"/>
      <c r="H6" s="530"/>
      <c r="I6" s="529"/>
      <c r="J6" s="528"/>
      <c r="K6" s="527"/>
      <c r="L6" s="526"/>
      <c r="M6" s="524"/>
      <c r="N6" s="525"/>
      <c r="O6" s="404"/>
      <c r="P6" s="524"/>
      <c r="Q6" s="404"/>
    </row>
    <row r="7" spans="1:17" ht="27" customHeight="1">
      <c r="A7" s="396" t="s">
        <v>453</v>
      </c>
      <c r="B7" s="539"/>
      <c r="C7" s="529">
        <v>14494</v>
      </c>
      <c r="D7" s="528">
        <v>19024</v>
      </c>
      <c r="E7" s="528">
        <v>24846</v>
      </c>
      <c r="F7" s="531">
        <v>17070</v>
      </c>
      <c r="G7" s="531">
        <v>184</v>
      </c>
      <c r="H7" s="530">
        <f>(D7+E7)/2/C7</f>
        <v>1.5133848489029944</v>
      </c>
      <c r="I7" s="540"/>
      <c r="J7" s="531"/>
      <c r="K7" s="527"/>
      <c r="L7" s="526"/>
      <c r="M7" s="524"/>
      <c r="N7" s="525"/>
      <c r="O7" s="404"/>
      <c r="P7" s="524"/>
      <c r="Q7" s="404"/>
    </row>
    <row r="8" spans="1:17" ht="18.75" customHeight="1">
      <c r="A8" s="532"/>
      <c r="B8" s="532"/>
      <c r="C8" s="529"/>
      <c r="E8" s="528"/>
      <c r="F8" s="531"/>
      <c r="G8" s="531"/>
      <c r="H8" s="530"/>
      <c r="I8" s="540"/>
      <c r="J8" s="531"/>
      <c r="K8" s="527"/>
      <c r="L8" s="526"/>
      <c r="M8" s="524"/>
      <c r="N8" s="525"/>
      <c r="O8" s="404"/>
      <c r="P8" s="524"/>
      <c r="Q8" s="404"/>
    </row>
    <row r="9" spans="1:17" ht="18.75" customHeight="1">
      <c r="A9" s="539" t="s">
        <v>434</v>
      </c>
      <c r="B9" s="539"/>
      <c r="C9" s="529">
        <v>14669</v>
      </c>
      <c r="D9" s="528">
        <v>14503</v>
      </c>
      <c r="E9" s="528"/>
      <c r="F9" s="531"/>
      <c r="G9" s="531"/>
      <c r="H9" s="530">
        <f>D9/C9</f>
        <v>0.9886836185152362</v>
      </c>
      <c r="I9" s="529">
        <v>14547</v>
      </c>
      <c r="J9" s="528">
        <v>13389</v>
      </c>
      <c r="K9" s="527">
        <f>J9/I9</f>
        <v>0.92039595792947</v>
      </c>
      <c r="L9" s="536">
        <v>15709</v>
      </c>
      <c r="M9" s="534">
        <v>12192</v>
      </c>
      <c r="N9" s="530">
        <f>M9/L9</f>
        <v>0.7761156025208479</v>
      </c>
      <c r="O9" s="535">
        <v>17462</v>
      </c>
      <c r="P9" s="534">
        <v>12676</v>
      </c>
      <c r="Q9" s="527">
        <f>P9/O9</f>
        <v>0.7259191387011797</v>
      </c>
    </row>
    <row r="10" spans="1:17" ht="18.75" customHeight="1">
      <c r="A10" s="532"/>
      <c r="B10" s="532"/>
      <c r="C10" s="529"/>
      <c r="D10" s="528"/>
      <c r="E10" s="531"/>
      <c r="F10" s="531"/>
      <c r="G10" s="531"/>
      <c r="H10" s="530"/>
      <c r="I10" s="529"/>
      <c r="J10" s="528"/>
      <c r="K10" s="527"/>
      <c r="L10" s="536"/>
      <c r="M10" s="534"/>
      <c r="N10" s="530"/>
      <c r="O10" s="535"/>
      <c r="P10" s="534"/>
      <c r="Q10" s="527"/>
    </row>
    <row r="11" spans="1:17" ht="18.75" customHeight="1">
      <c r="A11" s="539" t="s">
        <v>452</v>
      </c>
      <c r="B11" s="539"/>
      <c r="C11" s="529">
        <v>14669</v>
      </c>
      <c r="D11" s="528">
        <v>2</v>
      </c>
      <c r="E11" s="531"/>
      <c r="F11" s="531"/>
      <c r="G11" s="531"/>
      <c r="H11" s="537">
        <f>D11/C11</f>
        <v>0.0001363419455995637</v>
      </c>
      <c r="I11" s="529">
        <v>14547</v>
      </c>
      <c r="J11" s="528">
        <v>1</v>
      </c>
      <c r="K11" s="538">
        <f>J11/I11</f>
        <v>6.87426960885406E-05</v>
      </c>
      <c r="L11" s="536">
        <v>15709</v>
      </c>
      <c r="M11" s="534">
        <v>1</v>
      </c>
      <c r="N11" s="537">
        <f>M11/L11</f>
        <v>6.365777579731364E-05</v>
      </c>
      <c r="O11" s="535">
        <v>17462</v>
      </c>
      <c r="P11" s="534">
        <v>19</v>
      </c>
      <c r="Q11" s="527">
        <f>P11/O11</f>
        <v>0.001088076967128622</v>
      </c>
    </row>
    <row r="12" spans="1:17" ht="18.75" customHeight="1">
      <c r="A12" s="532"/>
      <c r="B12" s="532"/>
      <c r="C12" s="529"/>
      <c r="D12" s="528"/>
      <c r="E12" s="531"/>
      <c r="F12" s="531"/>
      <c r="G12" s="531"/>
      <c r="H12" s="530"/>
      <c r="I12" s="529"/>
      <c r="J12" s="528"/>
      <c r="K12" s="527"/>
      <c r="L12" s="536"/>
      <c r="M12" s="534"/>
      <c r="N12" s="530"/>
      <c r="O12" s="535"/>
      <c r="P12" s="534"/>
      <c r="Q12" s="527"/>
    </row>
    <row r="13" spans="1:17" ht="18.75" customHeight="1">
      <c r="A13" s="539" t="s">
        <v>451</v>
      </c>
      <c r="B13" s="539"/>
      <c r="C13" s="529">
        <v>14669</v>
      </c>
      <c r="D13" s="528">
        <v>1</v>
      </c>
      <c r="E13" s="531"/>
      <c r="F13" s="531"/>
      <c r="G13" s="531"/>
      <c r="H13" s="537">
        <f>D13/C13</f>
        <v>6.817097279978186E-05</v>
      </c>
      <c r="I13" s="529">
        <v>14547</v>
      </c>
      <c r="J13" s="528">
        <v>9</v>
      </c>
      <c r="K13" s="538">
        <f>J13/I13</f>
        <v>0.0006186842647968653</v>
      </c>
      <c r="L13" s="536">
        <v>15709</v>
      </c>
      <c r="M13" s="534">
        <v>20</v>
      </c>
      <c r="N13" s="537">
        <f>M13/L13</f>
        <v>0.0012731555159462729</v>
      </c>
      <c r="O13" s="535">
        <v>17462</v>
      </c>
      <c r="P13" s="534">
        <v>48</v>
      </c>
      <c r="Q13" s="527">
        <f>P13/O13</f>
        <v>0.002748826022219677</v>
      </c>
    </row>
    <row r="14" spans="1:17" ht="18.75" customHeight="1">
      <c r="A14" s="532"/>
      <c r="B14" s="532"/>
      <c r="C14" s="529"/>
      <c r="D14" s="528"/>
      <c r="E14" s="531"/>
      <c r="F14" s="531"/>
      <c r="G14" s="531"/>
      <c r="H14" s="530"/>
      <c r="I14" s="529"/>
      <c r="J14" s="528"/>
      <c r="K14" s="527"/>
      <c r="L14" s="536"/>
      <c r="M14" s="534"/>
      <c r="N14" s="525"/>
      <c r="O14" s="535"/>
      <c r="P14" s="534"/>
      <c r="Q14" s="404"/>
    </row>
    <row r="15" spans="1:17" ht="18.75" customHeight="1">
      <c r="A15" s="533" t="s">
        <v>450</v>
      </c>
      <c r="B15" s="533"/>
      <c r="C15" s="529">
        <v>14004</v>
      </c>
      <c r="D15" s="528">
        <v>14242</v>
      </c>
      <c r="E15" s="531"/>
      <c r="F15" s="531"/>
      <c r="G15" s="531"/>
      <c r="H15" s="530">
        <f>D15/C15</f>
        <v>1.0169951442445015</v>
      </c>
      <c r="I15" s="529"/>
      <c r="J15" s="528"/>
      <c r="K15" s="527"/>
      <c r="L15" s="526"/>
      <c r="M15" s="524"/>
      <c r="N15" s="525"/>
      <c r="O15" s="404"/>
      <c r="P15" s="524"/>
      <c r="Q15" s="404"/>
    </row>
    <row r="16" spans="1:17" ht="18.75" customHeight="1">
      <c r="A16" s="532"/>
      <c r="B16" s="532"/>
      <c r="C16" s="529"/>
      <c r="D16" s="528"/>
      <c r="E16" s="531"/>
      <c r="F16" s="531"/>
      <c r="G16" s="531"/>
      <c r="H16" s="530"/>
      <c r="I16" s="529"/>
      <c r="J16" s="528"/>
      <c r="K16" s="527"/>
      <c r="L16" s="526"/>
      <c r="M16" s="524"/>
      <c r="N16" s="525"/>
      <c r="O16" s="404"/>
      <c r="P16" s="524"/>
      <c r="Q16" s="404"/>
    </row>
    <row r="17" spans="1:17" ht="18.75" customHeight="1">
      <c r="A17" s="523" t="s">
        <v>431</v>
      </c>
      <c r="B17" s="522"/>
      <c r="C17" s="521">
        <v>413521</v>
      </c>
      <c r="D17" s="520">
        <v>199870</v>
      </c>
      <c r="E17" s="517"/>
      <c r="F17" s="517"/>
      <c r="G17" s="517"/>
      <c r="H17" s="519">
        <f>D17/C17</f>
        <v>0.48333700102292265</v>
      </c>
      <c r="I17" s="518"/>
      <c r="J17" s="517"/>
      <c r="K17" s="516"/>
      <c r="L17" s="515"/>
      <c r="M17" s="513"/>
      <c r="N17" s="514"/>
      <c r="O17" s="512"/>
      <c r="P17" s="513"/>
      <c r="Q17" s="512"/>
    </row>
    <row r="18" ht="7.5" customHeight="1"/>
    <row r="19" spans="1:12" ht="13.5" customHeight="1">
      <c r="A19" s="509" t="s">
        <v>449</v>
      </c>
      <c r="B19" s="509"/>
      <c r="C19" s="509"/>
      <c r="D19" s="480"/>
      <c r="E19" s="480"/>
      <c r="F19" s="480"/>
      <c r="G19" s="480"/>
      <c r="H19" s="480"/>
      <c r="I19" s="480"/>
      <c r="J19" s="480"/>
      <c r="K19" s="480"/>
      <c r="L19" s="480"/>
    </row>
    <row r="20" spans="1:16" s="511" customFormat="1" ht="20.25" customHeight="1">
      <c r="A20" s="510" t="s">
        <v>448</v>
      </c>
      <c r="B20" s="510"/>
      <c r="C20" s="510"/>
      <c r="D20" s="510"/>
      <c r="E20" s="510"/>
      <c r="F20" s="510"/>
      <c r="G20" s="510"/>
      <c r="H20" s="510"/>
      <c r="I20" s="510"/>
      <c r="J20" s="510"/>
      <c r="K20" s="510"/>
      <c r="L20" s="510"/>
      <c r="M20" s="510"/>
      <c r="N20" s="510"/>
      <c r="O20" s="510"/>
      <c r="P20" s="510"/>
    </row>
    <row r="21" spans="1:12" ht="20.25" customHeight="1">
      <c r="A21" s="509" t="s">
        <v>447</v>
      </c>
      <c r="B21" s="508"/>
      <c r="C21" s="508"/>
      <c r="D21" s="508"/>
      <c r="E21" s="508"/>
      <c r="F21" s="508"/>
      <c r="G21" s="508"/>
      <c r="H21" s="508"/>
      <c r="I21" s="508"/>
      <c r="J21" s="508"/>
      <c r="K21" s="508"/>
      <c r="L21" s="480"/>
    </row>
    <row r="22" spans="1:16" ht="20.25" customHeight="1">
      <c r="A22" s="510" t="s">
        <v>446</v>
      </c>
      <c r="B22" s="510"/>
      <c r="C22" s="510"/>
      <c r="D22" s="510"/>
      <c r="E22" s="510"/>
      <c r="F22" s="510"/>
      <c r="G22" s="510"/>
      <c r="H22" s="510"/>
      <c r="I22" s="510"/>
      <c r="J22" s="510"/>
      <c r="K22" s="510"/>
      <c r="L22" s="510"/>
      <c r="M22" s="510"/>
      <c r="N22" s="510"/>
      <c r="O22" s="510"/>
      <c r="P22" s="510"/>
    </row>
    <row r="23" spans="1:12" ht="20.25" customHeight="1">
      <c r="A23" s="509" t="s">
        <v>445</v>
      </c>
      <c r="B23" s="508"/>
      <c r="C23" s="508"/>
      <c r="D23" s="508"/>
      <c r="E23" s="508"/>
      <c r="F23" s="508"/>
      <c r="G23" s="508"/>
      <c r="H23" s="508"/>
      <c r="I23" s="508"/>
      <c r="J23" s="508"/>
      <c r="K23" s="508"/>
      <c r="L23" s="480"/>
    </row>
    <row r="24" spans="1:11" ht="20.25" customHeight="1">
      <c r="A24" s="509" t="s">
        <v>444</v>
      </c>
      <c r="B24" s="508"/>
      <c r="C24" s="508"/>
      <c r="D24" s="508"/>
      <c r="E24" s="508"/>
      <c r="F24" s="508"/>
      <c r="G24" s="508"/>
      <c r="H24" s="508"/>
      <c r="I24" s="508"/>
      <c r="J24" s="508"/>
      <c r="K24" s="508"/>
    </row>
    <row r="25" spans="13:17" ht="13.5" customHeight="1">
      <c r="M25" s="6"/>
      <c r="N25" s="507"/>
      <c r="O25" s="507"/>
      <c r="P25" s="507"/>
      <c r="Q25" s="506" t="s">
        <v>412</v>
      </c>
    </row>
  </sheetData>
  <sheetProtection/>
  <mergeCells count="19">
    <mergeCell ref="L3:N3"/>
    <mergeCell ref="A24:K24"/>
    <mergeCell ref="A13:B13"/>
    <mergeCell ref="A23:K23"/>
    <mergeCell ref="A19:C19"/>
    <mergeCell ref="C3:H3"/>
    <mergeCell ref="A17:B17"/>
    <mergeCell ref="A9:B9"/>
    <mergeCell ref="A15:B15"/>
    <mergeCell ref="A1:Q1"/>
    <mergeCell ref="O3:Q3"/>
    <mergeCell ref="A20:P20"/>
    <mergeCell ref="A22:P22"/>
    <mergeCell ref="I3:K3"/>
    <mergeCell ref="A3:B4"/>
    <mergeCell ref="A21:K21"/>
    <mergeCell ref="A5:B5"/>
    <mergeCell ref="A7:B7"/>
    <mergeCell ref="A11:B11"/>
  </mergeCells>
  <printOptions horizontalCentered="1"/>
  <pageMargins left="0.6299212598425197" right="0.6299212598425197" top="0.7874015748031497" bottom="0.7874015748031497" header="0.4724409448818898" footer="0.4724409448818898"/>
  <pageSetup fitToHeight="1" fitToWidth="1" horizontalDpi="600" verticalDpi="600" orientation="portrait" paperSize="9" scale="60" r:id="rId4"/>
  <drawing r:id="rId3"/>
  <legacyDrawing r:id="rId2"/>
</worksheet>
</file>

<file path=xl/worksheets/sheet70.xml><?xml version="1.0" encoding="utf-8"?>
<worksheet xmlns="http://schemas.openxmlformats.org/spreadsheetml/2006/main" xmlns:r="http://schemas.openxmlformats.org/officeDocument/2006/relationships">
  <sheetPr>
    <tabColor rgb="FF00B050"/>
  </sheetPr>
  <dimension ref="A1:AI28"/>
  <sheetViews>
    <sheetView view="pageBreakPreview" zoomScale="130" zoomScaleSheetLayoutView="130" zoomScalePageLayoutView="0" workbookViewId="0" topLeftCell="J1">
      <selection activeCell="Y9" sqref="Y9"/>
    </sheetView>
  </sheetViews>
  <sheetFormatPr defaultColWidth="9.00390625" defaultRowHeight="13.5"/>
  <cols>
    <col min="1" max="1" width="7.25390625" style="18" customWidth="1"/>
    <col min="2" max="4" width="5.625" style="18" customWidth="1"/>
    <col min="5" max="19" width="4.375" style="18" customWidth="1"/>
    <col min="20" max="35" width="9.00390625" style="68" customWidth="1"/>
    <col min="36" max="16384" width="9.00390625" style="18" customWidth="1"/>
  </cols>
  <sheetData>
    <row r="1" spans="1:4" ht="18.75" customHeight="1">
      <c r="A1" s="11" t="s">
        <v>1329</v>
      </c>
      <c r="B1" s="1625"/>
      <c r="C1" s="1625"/>
      <c r="D1" s="1625"/>
    </row>
    <row r="2" spans="1:4" ht="18.75" customHeight="1">
      <c r="A2" s="404" t="s">
        <v>1328</v>
      </c>
      <c r="B2" s="1625"/>
      <c r="C2" s="1625"/>
      <c r="D2" s="1625"/>
    </row>
    <row r="3" spans="12:19" ht="13.5" customHeight="1">
      <c r="L3" s="53"/>
      <c r="M3" s="53"/>
      <c r="N3" s="53"/>
      <c r="P3" s="1275"/>
      <c r="Q3" s="1275"/>
      <c r="R3" s="1275"/>
      <c r="S3" s="53" t="s">
        <v>829</v>
      </c>
    </row>
    <row r="4" spans="1:35" s="480" customFormat="1" ht="13.5" customHeight="1">
      <c r="A4" s="553" t="s">
        <v>713</v>
      </c>
      <c r="B4" s="550" t="s">
        <v>1327</v>
      </c>
      <c r="C4" s="550"/>
      <c r="D4" s="1842" t="s">
        <v>1311</v>
      </c>
      <c r="E4" s="1841"/>
      <c r="F4" s="1841"/>
      <c r="G4" s="1841"/>
      <c r="H4" s="1841"/>
      <c r="I4" s="1841"/>
      <c r="J4" s="1841"/>
      <c r="K4" s="1841"/>
      <c r="L4" s="1841"/>
      <c r="M4" s="1841"/>
      <c r="N4" s="1841"/>
      <c r="O4" s="1841"/>
      <c r="P4" s="1841"/>
      <c r="Q4" s="1841"/>
      <c r="R4" s="1841"/>
      <c r="S4" s="1841"/>
      <c r="T4" s="1711"/>
      <c r="U4" s="1711"/>
      <c r="V4" s="1711"/>
      <c r="W4" s="1711"/>
      <c r="X4" s="1711"/>
      <c r="Y4" s="1711"/>
      <c r="Z4" s="1711"/>
      <c r="AA4" s="1711"/>
      <c r="AB4" s="1711"/>
      <c r="AC4" s="1711"/>
      <c r="AD4" s="1711"/>
      <c r="AE4" s="1711"/>
      <c r="AF4" s="1711"/>
      <c r="AG4" s="1711"/>
      <c r="AH4" s="1711"/>
      <c r="AI4" s="1711"/>
    </row>
    <row r="5" spans="1:35" s="480" customFormat="1" ht="13.5" customHeight="1">
      <c r="A5" s="381"/>
      <c r="B5" s="1730" t="s">
        <v>1326</v>
      </c>
      <c r="C5" s="1730" t="s">
        <v>1325</v>
      </c>
      <c r="D5" s="1730" t="s">
        <v>1324</v>
      </c>
      <c r="E5" s="1730" t="s">
        <v>1323</v>
      </c>
      <c r="F5" s="1730" t="s">
        <v>1322</v>
      </c>
      <c r="G5" s="1730" t="s">
        <v>1321</v>
      </c>
      <c r="H5" s="1730" t="s">
        <v>1320</v>
      </c>
      <c r="I5" s="1730" t="s">
        <v>886</v>
      </c>
      <c r="J5" s="429" t="s">
        <v>1319</v>
      </c>
      <c r="K5" s="1485"/>
      <c r="L5" s="1485"/>
      <c r="M5" s="1485"/>
      <c r="N5" s="1485"/>
      <c r="O5" s="1485"/>
      <c r="P5" s="1485"/>
      <c r="Q5" s="1485"/>
      <c r="R5" s="1485"/>
      <c r="S5" s="1485"/>
      <c r="T5" s="1711"/>
      <c r="U5" s="1711"/>
      <c r="V5" s="1711"/>
      <c r="W5" s="1711"/>
      <c r="X5" s="1711"/>
      <c r="Y5" s="1711"/>
      <c r="Z5" s="1711"/>
      <c r="AA5" s="1711"/>
      <c r="AB5" s="1711"/>
      <c r="AC5" s="1711"/>
      <c r="AD5" s="1711"/>
      <c r="AE5" s="1711"/>
      <c r="AF5" s="1711"/>
      <c r="AG5" s="1711"/>
      <c r="AH5" s="1711"/>
      <c r="AI5" s="1711"/>
    </row>
    <row r="6" spans="1:35" s="480" customFormat="1" ht="13.5" customHeight="1">
      <c r="A6" s="381"/>
      <c r="B6" s="1730"/>
      <c r="C6" s="1730"/>
      <c r="D6" s="1730"/>
      <c r="E6" s="1730"/>
      <c r="F6" s="1730"/>
      <c r="G6" s="1730"/>
      <c r="H6" s="1730"/>
      <c r="I6" s="1730"/>
      <c r="J6" s="1739" t="s">
        <v>1297</v>
      </c>
      <c r="K6" s="1840" t="s">
        <v>1318</v>
      </c>
      <c r="L6" s="1740" t="s">
        <v>1306</v>
      </c>
      <c r="M6" s="1740" t="s">
        <v>1305</v>
      </c>
      <c r="N6" s="1839" t="s">
        <v>1317</v>
      </c>
      <c r="O6" s="1740" t="s">
        <v>1316</v>
      </c>
      <c r="P6" s="1739" t="s">
        <v>886</v>
      </c>
      <c r="Q6" s="1019" t="s">
        <v>1315</v>
      </c>
      <c r="R6" s="1838"/>
      <c r="S6" s="1838"/>
      <c r="T6" s="1711"/>
      <c r="U6" s="1711"/>
      <c r="V6" s="1711"/>
      <c r="W6" s="1711"/>
      <c r="X6" s="1711"/>
      <c r="Y6" s="1711"/>
      <c r="Z6" s="1711"/>
      <c r="AA6" s="1711"/>
      <c r="AB6" s="1711"/>
      <c r="AC6" s="1711"/>
      <c r="AD6" s="1711"/>
      <c r="AE6" s="1711"/>
      <c r="AF6" s="1711"/>
      <c r="AG6" s="1711"/>
      <c r="AH6" s="1711"/>
      <c r="AI6" s="1711"/>
    </row>
    <row r="7" spans="1:35" s="480" customFormat="1" ht="57" customHeight="1">
      <c r="A7" s="381"/>
      <c r="B7" s="1730"/>
      <c r="C7" s="1730"/>
      <c r="D7" s="1730"/>
      <c r="E7" s="1730"/>
      <c r="F7" s="1730"/>
      <c r="G7" s="1730"/>
      <c r="H7" s="1730"/>
      <c r="I7" s="1730"/>
      <c r="J7" s="1723"/>
      <c r="K7" s="1837"/>
      <c r="L7" s="1722"/>
      <c r="M7" s="1722"/>
      <c r="N7" s="1722"/>
      <c r="O7" s="1722"/>
      <c r="P7" s="1723"/>
      <c r="Q7" s="1836" t="s">
        <v>1314</v>
      </c>
      <c r="R7" s="1835" t="s">
        <v>1299</v>
      </c>
      <c r="S7" s="1835" t="s">
        <v>1313</v>
      </c>
      <c r="T7" s="1711"/>
      <c r="U7" s="1711"/>
      <c r="V7" s="1711"/>
      <c r="W7" s="1711"/>
      <c r="X7" s="1711"/>
      <c r="Y7" s="1711"/>
      <c r="Z7" s="1711"/>
      <c r="AA7" s="1711"/>
      <c r="AB7" s="1711"/>
      <c r="AC7" s="1711"/>
      <c r="AD7" s="1711"/>
      <c r="AE7" s="1711"/>
      <c r="AF7" s="1711"/>
      <c r="AG7" s="1711"/>
      <c r="AH7" s="1711"/>
      <c r="AI7" s="1711"/>
    </row>
    <row r="8" spans="1:19" ht="15.75" customHeight="1">
      <c r="A8" s="99" t="s">
        <v>427</v>
      </c>
      <c r="B8" s="1834">
        <f>SUM(B9:B18)</f>
        <v>1865</v>
      </c>
      <c r="C8" s="1833">
        <f>SUM(D8:I8)</f>
        <v>3744</v>
      </c>
      <c r="D8" s="1833">
        <f>SUM(D9:D18)</f>
        <v>1375</v>
      </c>
      <c r="E8" s="1833">
        <f>SUM(E9:E18)</f>
        <v>344</v>
      </c>
      <c r="F8" s="1833">
        <f>SUM(F9:F18)</f>
        <v>410</v>
      </c>
      <c r="G8" s="1833">
        <f>SUM(G9:G18)</f>
        <v>429</v>
      </c>
      <c r="H8" s="1833">
        <f>SUM(H9:H18)</f>
        <v>21</v>
      </c>
      <c r="I8" s="1833">
        <f>SUM(I9:I18)</f>
        <v>1165</v>
      </c>
      <c r="J8" s="1833">
        <f>SUM(J9:J18)</f>
        <v>404</v>
      </c>
      <c r="K8" s="1833">
        <f>SUM(K9:K18)</f>
        <v>81</v>
      </c>
      <c r="L8" s="1833">
        <f>SUM(L9:L18)</f>
        <v>21</v>
      </c>
      <c r="M8" s="1833">
        <f>SUM(M9:M18)</f>
        <v>14</v>
      </c>
      <c r="N8" s="1833">
        <f>SUM(N9:N18)</f>
        <v>18</v>
      </c>
      <c r="O8" s="1833">
        <f>SUM(O9:O18)</f>
        <v>127</v>
      </c>
      <c r="P8" s="1833">
        <f>SUM(P9:P18)</f>
        <v>796</v>
      </c>
      <c r="Q8" s="1833">
        <f>SUM(Q9:Q18)</f>
        <v>80</v>
      </c>
      <c r="R8" s="1833">
        <f>SUM(R9:R18)</f>
        <v>21</v>
      </c>
      <c r="S8" s="1832">
        <f>SUM(S9:S18)</f>
        <v>2</v>
      </c>
    </row>
    <row r="9" spans="1:35" ht="15.75" customHeight="1">
      <c r="A9" s="1043" t="s">
        <v>479</v>
      </c>
      <c r="B9" s="1831">
        <v>177</v>
      </c>
      <c r="C9" s="1831">
        <f>SUM(D9:I9)</f>
        <v>454</v>
      </c>
      <c r="D9" s="1784">
        <v>189</v>
      </c>
      <c r="E9" s="1784">
        <v>2</v>
      </c>
      <c r="F9" s="1784">
        <v>3</v>
      </c>
      <c r="G9" s="1784">
        <v>3</v>
      </c>
      <c r="H9" s="1784">
        <v>0</v>
      </c>
      <c r="I9" s="1784">
        <v>257</v>
      </c>
      <c r="J9" s="1784">
        <v>1</v>
      </c>
      <c r="K9" s="1784">
        <v>6</v>
      </c>
      <c r="L9" s="1784">
        <v>4</v>
      </c>
      <c r="M9" s="1784">
        <v>0</v>
      </c>
      <c r="N9" s="1784">
        <v>0</v>
      </c>
      <c r="O9" s="1784">
        <v>2</v>
      </c>
      <c r="P9" s="1784">
        <v>414</v>
      </c>
      <c r="Q9" s="1784">
        <v>14</v>
      </c>
      <c r="R9" s="1784">
        <v>2</v>
      </c>
      <c r="S9" s="1830">
        <v>0</v>
      </c>
      <c r="AA9" s="18"/>
      <c r="AB9" s="18"/>
      <c r="AC9" s="18"/>
      <c r="AD9" s="18"/>
      <c r="AE9" s="18"/>
      <c r="AF9" s="18"/>
      <c r="AG9" s="18"/>
      <c r="AH9" s="18"/>
      <c r="AI9" s="18"/>
    </row>
    <row r="10" spans="1:28" ht="15.75" customHeight="1">
      <c r="A10" s="1039" t="s">
        <v>478</v>
      </c>
      <c r="B10" s="1829">
        <v>343</v>
      </c>
      <c r="C10" s="1829">
        <f>SUM(D10:I10)</f>
        <v>552</v>
      </c>
      <c r="D10" s="1777">
        <v>221</v>
      </c>
      <c r="E10" s="1777">
        <v>85</v>
      </c>
      <c r="F10" s="1777">
        <v>60</v>
      </c>
      <c r="G10" s="1777">
        <v>84</v>
      </c>
      <c r="H10" s="1777">
        <v>7</v>
      </c>
      <c r="I10" s="1777">
        <v>95</v>
      </c>
      <c r="J10" s="1777">
        <v>13</v>
      </c>
      <c r="K10" s="1777">
        <v>7</v>
      </c>
      <c r="L10" s="1777">
        <v>0</v>
      </c>
      <c r="M10" s="1777">
        <v>1</v>
      </c>
      <c r="N10" s="1777">
        <v>2</v>
      </c>
      <c r="O10" s="1777">
        <v>10</v>
      </c>
      <c r="P10" s="1777">
        <v>49</v>
      </c>
      <c r="Q10" s="1777">
        <v>3</v>
      </c>
      <c r="R10" s="1777">
        <v>0</v>
      </c>
      <c r="S10" s="1776">
        <v>0</v>
      </c>
      <c r="T10" s="1827"/>
      <c r="U10" s="1827"/>
      <c r="V10" s="1827"/>
      <c r="W10" s="1827"/>
      <c r="X10" s="1827"/>
      <c r="Y10" s="1827"/>
      <c r="Z10" s="1827"/>
      <c r="AA10" s="1827"/>
      <c r="AB10" s="1827"/>
    </row>
    <row r="11" spans="1:28" ht="15.75" customHeight="1">
      <c r="A11" s="1039" t="s">
        <v>477</v>
      </c>
      <c r="B11" s="1829">
        <v>112</v>
      </c>
      <c r="C11" s="1829">
        <f>SUM(D11:I11)</f>
        <v>226</v>
      </c>
      <c r="D11" s="1777">
        <v>86</v>
      </c>
      <c r="E11" s="1777">
        <v>4</v>
      </c>
      <c r="F11" s="1777">
        <v>8</v>
      </c>
      <c r="G11" s="1777">
        <v>58</v>
      </c>
      <c r="H11" s="1777">
        <v>5</v>
      </c>
      <c r="I11" s="1777">
        <v>65</v>
      </c>
      <c r="J11" s="1777">
        <v>2</v>
      </c>
      <c r="K11" s="1777">
        <v>6</v>
      </c>
      <c r="L11" s="1777">
        <v>2</v>
      </c>
      <c r="M11" s="1777">
        <v>2</v>
      </c>
      <c r="N11" s="1777">
        <v>4</v>
      </c>
      <c r="O11" s="1777">
        <v>5</v>
      </c>
      <c r="P11" s="1777">
        <v>11</v>
      </c>
      <c r="Q11" s="1777">
        <v>6</v>
      </c>
      <c r="R11" s="1777">
        <v>4</v>
      </c>
      <c r="S11" s="1776">
        <v>0</v>
      </c>
      <c r="T11" s="1827"/>
      <c r="U11" s="1827"/>
      <c r="V11" s="1827"/>
      <c r="W11" s="1827"/>
      <c r="X11" s="1827"/>
      <c r="Y11" s="1827"/>
      <c r="Z11" s="1827"/>
      <c r="AA11" s="1827"/>
      <c r="AB11" s="1827"/>
    </row>
    <row r="12" spans="1:28" ht="15.75" customHeight="1">
      <c r="A12" s="1039" t="s">
        <v>476</v>
      </c>
      <c r="B12" s="1829">
        <v>91</v>
      </c>
      <c r="C12" s="1829">
        <f>SUM(D12:I12)</f>
        <v>278</v>
      </c>
      <c r="D12" s="1777">
        <v>86</v>
      </c>
      <c r="E12" s="1777">
        <v>41</v>
      </c>
      <c r="F12" s="1777">
        <v>77</v>
      </c>
      <c r="G12" s="1777">
        <v>13</v>
      </c>
      <c r="H12" s="1777">
        <v>0</v>
      </c>
      <c r="I12" s="1777">
        <v>61</v>
      </c>
      <c r="J12" s="1777">
        <v>1</v>
      </c>
      <c r="K12" s="1777">
        <v>10</v>
      </c>
      <c r="L12" s="1777">
        <v>1</v>
      </c>
      <c r="M12" s="1777">
        <v>0</v>
      </c>
      <c r="N12" s="1777">
        <v>0</v>
      </c>
      <c r="O12" s="1777">
        <v>2</v>
      </c>
      <c r="P12" s="1777">
        <v>0</v>
      </c>
      <c r="Q12" s="1777">
        <v>3</v>
      </c>
      <c r="R12" s="1777">
        <v>0</v>
      </c>
      <c r="S12" s="1776">
        <v>0</v>
      </c>
      <c r="T12" s="1827"/>
      <c r="U12" s="1827"/>
      <c r="V12" s="1827"/>
      <c r="W12" s="1827"/>
      <c r="X12" s="1827"/>
      <c r="Y12" s="1827"/>
      <c r="Z12" s="1827"/>
      <c r="AA12" s="1827"/>
      <c r="AB12" s="1827"/>
    </row>
    <row r="13" spans="1:28" ht="15.75" customHeight="1">
      <c r="A13" s="1039" t="s">
        <v>475</v>
      </c>
      <c r="B13" s="1829">
        <v>335</v>
      </c>
      <c r="C13" s="1829">
        <f>SUM(D13:I13)</f>
        <v>506</v>
      </c>
      <c r="D13" s="1777">
        <v>183</v>
      </c>
      <c r="E13" s="1777">
        <v>136</v>
      </c>
      <c r="F13" s="1777">
        <v>81</v>
      </c>
      <c r="G13" s="1777">
        <v>99</v>
      </c>
      <c r="H13" s="1777">
        <v>1</v>
      </c>
      <c r="I13" s="1777">
        <v>6</v>
      </c>
      <c r="J13" s="1777">
        <v>161</v>
      </c>
      <c r="K13" s="1777">
        <v>6</v>
      </c>
      <c r="L13" s="1777">
        <v>2</v>
      </c>
      <c r="M13" s="1777">
        <v>1</v>
      </c>
      <c r="N13" s="1777">
        <v>0</v>
      </c>
      <c r="O13" s="1777">
        <v>58</v>
      </c>
      <c r="P13" s="1777">
        <v>279</v>
      </c>
      <c r="Q13" s="1777">
        <v>19</v>
      </c>
      <c r="R13" s="1777">
        <v>2</v>
      </c>
      <c r="S13" s="1776">
        <v>0</v>
      </c>
      <c r="T13" s="1827"/>
      <c r="U13" s="1827"/>
      <c r="V13" s="1827"/>
      <c r="W13" s="1827"/>
      <c r="X13" s="1827"/>
      <c r="Y13" s="1827"/>
      <c r="Z13" s="1827"/>
      <c r="AA13" s="1827"/>
      <c r="AB13" s="1827"/>
    </row>
    <row r="14" spans="1:28" ht="15.75" customHeight="1">
      <c r="A14" s="1039" t="s">
        <v>474</v>
      </c>
      <c r="B14" s="1829">
        <v>241</v>
      </c>
      <c r="C14" s="1829">
        <f>SUM(D14:I14)</f>
        <v>455</v>
      </c>
      <c r="D14" s="1777">
        <v>53</v>
      </c>
      <c r="E14" s="1777">
        <v>7</v>
      </c>
      <c r="F14" s="1777">
        <v>61</v>
      </c>
      <c r="G14" s="1777">
        <v>55</v>
      </c>
      <c r="H14" s="1777">
        <v>1</v>
      </c>
      <c r="I14" s="1777">
        <v>278</v>
      </c>
      <c r="J14" s="1777">
        <v>3</v>
      </c>
      <c r="K14" s="1777">
        <v>6</v>
      </c>
      <c r="L14" s="1777">
        <v>1</v>
      </c>
      <c r="M14" s="1777">
        <v>0</v>
      </c>
      <c r="N14" s="1777">
        <v>0</v>
      </c>
      <c r="O14" s="1777">
        <v>3</v>
      </c>
      <c r="P14" s="1777">
        <v>5</v>
      </c>
      <c r="Q14" s="1777">
        <v>4</v>
      </c>
      <c r="R14" s="1777">
        <v>1</v>
      </c>
      <c r="S14" s="1776"/>
      <c r="T14" s="1827"/>
      <c r="U14" s="1827"/>
      <c r="V14" s="1827"/>
      <c r="W14" s="1827"/>
      <c r="X14" s="1827"/>
      <c r="Y14" s="1827"/>
      <c r="Z14" s="1827"/>
      <c r="AA14" s="1827"/>
      <c r="AB14" s="1827"/>
    </row>
    <row r="15" spans="1:28" ht="15.75" customHeight="1">
      <c r="A15" s="1039" t="s">
        <v>473</v>
      </c>
      <c r="B15" s="1829">
        <v>105</v>
      </c>
      <c r="C15" s="1829">
        <f>SUM(D15:I15)</f>
        <v>450</v>
      </c>
      <c r="D15" s="1777">
        <v>77</v>
      </c>
      <c r="E15" s="1777">
        <v>6</v>
      </c>
      <c r="F15" s="1777">
        <v>50</v>
      </c>
      <c r="G15" s="1777">
        <v>34</v>
      </c>
      <c r="H15" s="1777">
        <v>3</v>
      </c>
      <c r="I15" s="1777">
        <v>280</v>
      </c>
      <c r="J15" s="1777">
        <v>185</v>
      </c>
      <c r="K15" s="1777">
        <v>3</v>
      </c>
      <c r="L15" s="1777">
        <v>5</v>
      </c>
      <c r="M15" s="1777">
        <v>9</v>
      </c>
      <c r="N15" s="1777">
        <v>12</v>
      </c>
      <c r="O15" s="1777">
        <v>27</v>
      </c>
      <c r="P15" s="1777">
        <v>24</v>
      </c>
      <c r="Q15" s="1777">
        <v>15</v>
      </c>
      <c r="R15" s="1777">
        <v>7</v>
      </c>
      <c r="S15" s="1776">
        <v>2</v>
      </c>
      <c r="T15" s="1827"/>
      <c r="U15" s="1827"/>
      <c r="V15" s="1827"/>
      <c r="W15" s="1827"/>
      <c r="X15" s="1827"/>
      <c r="Y15" s="1827"/>
      <c r="Z15" s="1827"/>
      <c r="AA15" s="1827"/>
      <c r="AB15" s="1827"/>
    </row>
    <row r="16" spans="1:28" ht="15.75" customHeight="1">
      <c r="A16" s="1039" t="s">
        <v>472</v>
      </c>
      <c r="B16" s="1829">
        <v>98</v>
      </c>
      <c r="C16" s="1829">
        <f>SUM(D16:I16)</f>
        <v>201</v>
      </c>
      <c r="D16" s="1777">
        <v>134</v>
      </c>
      <c r="E16" s="1777">
        <v>16</v>
      </c>
      <c r="F16" s="1777">
        <v>13</v>
      </c>
      <c r="G16" s="1777">
        <v>0</v>
      </c>
      <c r="H16" s="1777">
        <v>2</v>
      </c>
      <c r="I16" s="1777">
        <v>36</v>
      </c>
      <c r="J16" s="1777">
        <v>28</v>
      </c>
      <c r="K16" s="1777">
        <v>23</v>
      </c>
      <c r="L16" s="1777">
        <v>4</v>
      </c>
      <c r="M16" s="1777">
        <v>0</v>
      </c>
      <c r="N16" s="1777">
        <v>0</v>
      </c>
      <c r="O16" s="1777">
        <v>2</v>
      </c>
      <c r="P16" s="1777">
        <v>1</v>
      </c>
      <c r="Q16" s="1777">
        <v>7</v>
      </c>
      <c r="R16" s="1777">
        <v>0</v>
      </c>
      <c r="S16" s="1776">
        <v>0</v>
      </c>
      <c r="T16" s="1827"/>
      <c r="U16" s="1827"/>
      <c r="V16" s="1827"/>
      <c r="W16" s="1827"/>
      <c r="X16" s="1827"/>
      <c r="Y16" s="1827"/>
      <c r="Z16" s="1827"/>
      <c r="AA16" s="1827"/>
      <c r="AB16" s="1827"/>
    </row>
    <row r="17" spans="1:28" ht="15.75" customHeight="1">
      <c r="A17" s="1039" t="s">
        <v>471</v>
      </c>
      <c r="B17" s="1829">
        <v>205</v>
      </c>
      <c r="C17" s="1829">
        <f>SUM(D17:I17)</f>
        <v>292</v>
      </c>
      <c r="D17" s="1777">
        <v>253</v>
      </c>
      <c r="E17" s="1777">
        <v>19</v>
      </c>
      <c r="F17" s="1777">
        <v>5</v>
      </c>
      <c r="G17" s="1777">
        <v>2</v>
      </c>
      <c r="H17" s="1777">
        <v>1</v>
      </c>
      <c r="I17" s="1777">
        <v>12</v>
      </c>
      <c r="J17" s="1777">
        <v>0</v>
      </c>
      <c r="K17" s="1777">
        <v>5</v>
      </c>
      <c r="L17" s="1777">
        <v>1</v>
      </c>
      <c r="M17" s="1777">
        <v>1</v>
      </c>
      <c r="N17" s="1777">
        <v>0</v>
      </c>
      <c r="O17" s="1777">
        <v>1</v>
      </c>
      <c r="P17" s="1777">
        <v>1</v>
      </c>
      <c r="Q17" s="1777">
        <v>0</v>
      </c>
      <c r="R17" s="1777">
        <v>0</v>
      </c>
      <c r="S17" s="1776">
        <v>0</v>
      </c>
      <c r="T17" s="1827"/>
      <c r="U17" s="1827"/>
      <c r="V17" s="1827"/>
      <c r="W17" s="1827"/>
      <c r="X17" s="1827"/>
      <c r="Y17" s="1827"/>
      <c r="Z17" s="1827"/>
      <c r="AA17" s="1827"/>
      <c r="AB17" s="1827"/>
    </row>
    <row r="18" spans="1:28" ht="15.75" customHeight="1">
      <c r="A18" s="484" t="s">
        <v>470</v>
      </c>
      <c r="B18" s="1828">
        <v>158</v>
      </c>
      <c r="C18" s="1828">
        <f>SUM(D18:I18)</f>
        <v>330</v>
      </c>
      <c r="D18" s="1773">
        <v>93</v>
      </c>
      <c r="E18" s="1773">
        <v>28</v>
      </c>
      <c r="F18" s="1773">
        <v>52</v>
      </c>
      <c r="G18" s="1773">
        <v>81</v>
      </c>
      <c r="H18" s="1773">
        <v>1</v>
      </c>
      <c r="I18" s="1773">
        <v>75</v>
      </c>
      <c r="J18" s="1773">
        <v>10</v>
      </c>
      <c r="K18" s="1773">
        <v>9</v>
      </c>
      <c r="L18" s="1773">
        <v>1</v>
      </c>
      <c r="M18" s="1773">
        <v>0</v>
      </c>
      <c r="N18" s="1773">
        <v>0</v>
      </c>
      <c r="O18" s="1773">
        <v>17</v>
      </c>
      <c r="P18" s="1773">
        <v>12</v>
      </c>
      <c r="Q18" s="1773">
        <v>9</v>
      </c>
      <c r="R18" s="1773">
        <v>5</v>
      </c>
      <c r="S18" s="1772">
        <v>0</v>
      </c>
      <c r="T18" s="1827"/>
      <c r="U18" s="1827"/>
      <c r="V18" s="1827"/>
      <c r="W18" s="1827"/>
      <c r="X18" s="1827"/>
      <c r="Y18" s="1827"/>
      <c r="Z18" s="1827"/>
      <c r="AA18" s="1827"/>
      <c r="AB18" s="1827"/>
    </row>
    <row r="19" spans="16:19" ht="13.5" customHeight="1">
      <c r="P19" s="406"/>
      <c r="Q19" s="406"/>
      <c r="R19" s="406"/>
      <c r="S19" s="406" t="s">
        <v>1221</v>
      </c>
    </row>
    <row r="20" ht="6.75" customHeight="1"/>
    <row r="21" ht="6.75" customHeight="1"/>
    <row r="22" spans="1:28" ht="13.5" customHeight="1">
      <c r="A22"/>
      <c r="B22"/>
      <c r="C22"/>
      <c r="D22"/>
      <c r="E22"/>
      <c r="F22"/>
      <c r="G22"/>
      <c r="H22"/>
      <c r="I22"/>
      <c r="J22"/>
      <c r="K22"/>
      <c r="L22"/>
      <c r="M22"/>
      <c r="N22" s="53"/>
      <c r="O22"/>
      <c r="P22" s="53" t="s">
        <v>1312</v>
      </c>
      <c r="Q22"/>
      <c r="R22"/>
      <c r="S22"/>
      <c r="T22"/>
      <c r="U22"/>
      <c r="V22"/>
      <c r="W22"/>
      <c r="X22"/>
      <c r="Y22"/>
      <c r="Z22"/>
      <c r="AA22"/>
      <c r="AB22"/>
    </row>
    <row r="23" spans="1:28" ht="13.5" customHeight="1">
      <c r="A23" s="339" t="s">
        <v>906</v>
      </c>
      <c r="B23" s="341" t="s">
        <v>708</v>
      </c>
      <c r="C23" s="341"/>
      <c r="D23" s="341" t="s">
        <v>1311</v>
      </c>
      <c r="E23" s="1826"/>
      <c r="F23" s="1826"/>
      <c r="G23" s="1826"/>
      <c r="H23" s="1826"/>
      <c r="I23" s="1826"/>
      <c r="J23" s="1826"/>
      <c r="K23" s="1826"/>
      <c r="L23" s="1826"/>
      <c r="M23" s="1826"/>
      <c r="N23" s="1826"/>
      <c r="O23" s="1826"/>
      <c r="P23" s="1825"/>
      <c r="Q23" s="68"/>
      <c r="R23"/>
      <c r="S23"/>
      <c r="T23"/>
      <c r="U23"/>
      <c r="V23"/>
      <c r="W23"/>
      <c r="X23"/>
      <c r="Y23"/>
      <c r="Z23"/>
      <c r="AA23"/>
      <c r="AB23"/>
    </row>
    <row r="24" spans="1:28" ht="13.5" customHeight="1">
      <c r="A24" s="340"/>
      <c r="B24" s="1730" t="s">
        <v>1310</v>
      </c>
      <c r="C24" s="1730" t="s">
        <v>1309</v>
      </c>
      <c r="D24" s="399" t="s">
        <v>1308</v>
      </c>
      <c r="E24" s="399" t="s">
        <v>1297</v>
      </c>
      <c r="F24" s="399" t="s">
        <v>1307</v>
      </c>
      <c r="G24" s="399" t="s">
        <v>1306</v>
      </c>
      <c r="H24" s="399" t="s">
        <v>1305</v>
      </c>
      <c r="I24" s="399" t="s">
        <v>1304</v>
      </c>
      <c r="J24" s="399" t="s">
        <v>1303</v>
      </c>
      <c r="K24" s="399" t="s">
        <v>886</v>
      </c>
      <c r="L24" s="333" t="s">
        <v>1302</v>
      </c>
      <c r="M24" s="1824"/>
      <c r="N24" s="1824"/>
      <c r="O24" s="1824"/>
      <c r="P24" s="1823"/>
      <c r="Q24" s="68"/>
      <c r="R24"/>
      <c r="S24"/>
      <c r="T24"/>
      <c r="U24"/>
      <c r="V24"/>
      <c r="W24"/>
      <c r="X24"/>
      <c r="Y24"/>
      <c r="Z24"/>
      <c r="AA24"/>
      <c r="AB24"/>
    </row>
    <row r="25" spans="1:28" ht="13.5" customHeight="1">
      <c r="A25" s="340"/>
      <c r="B25" s="1730"/>
      <c r="C25" s="1730"/>
      <c r="D25" s="1821"/>
      <c r="E25" s="1821"/>
      <c r="F25" s="399"/>
      <c r="G25" s="399"/>
      <c r="H25" s="399"/>
      <c r="I25" s="399"/>
      <c r="J25" s="399"/>
      <c r="K25" s="399"/>
      <c r="L25" s="399" t="s">
        <v>1301</v>
      </c>
      <c r="M25" s="399" t="s">
        <v>1300</v>
      </c>
      <c r="N25" s="399" t="s">
        <v>1299</v>
      </c>
      <c r="O25" s="1822"/>
      <c r="P25" s="401" t="s">
        <v>1298</v>
      </c>
      <c r="Q25" s="68"/>
      <c r="R25"/>
      <c r="S25"/>
      <c r="T25"/>
      <c r="U25"/>
      <c r="V25"/>
      <c r="W25"/>
      <c r="X25"/>
      <c r="Y25"/>
      <c r="Z25"/>
      <c r="AA25"/>
      <c r="AB25"/>
    </row>
    <row r="26" spans="1:28" ht="57" customHeight="1">
      <c r="A26" s="340"/>
      <c r="B26" s="1730"/>
      <c r="C26" s="1730"/>
      <c r="D26" s="1821"/>
      <c r="E26" s="1821" t="s">
        <v>1297</v>
      </c>
      <c r="F26" s="399"/>
      <c r="G26" s="399"/>
      <c r="H26" s="399"/>
      <c r="I26" s="399"/>
      <c r="J26" s="399"/>
      <c r="K26" s="399"/>
      <c r="L26" s="1821"/>
      <c r="M26" s="1821"/>
      <c r="N26" s="1821"/>
      <c r="O26" s="1820" t="s">
        <v>1296</v>
      </c>
      <c r="P26" s="1819"/>
      <c r="Q26" s="68"/>
      <c r="R26"/>
      <c r="S26"/>
      <c r="T26"/>
      <c r="U26"/>
      <c r="V26"/>
      <c r="W26"/>
      <c r="X26"/>
      <c r="Y26"/>
      <c r="Z26"/>
      <c r="AA26"/>
      <c r="AB26"/>
    </row>
    <row r="27" spans="1:28" ht="34.5" customHeight="1">
      <c r="A27" s="1818" t="s">
        <v>1295</v>
      </c>
      <c r="B27" s="1817">
        <v>172</v>
      </c>
      <c r="C27" s="1817">
        <v>237</v>
      </c>
      <c r="D27" s="1816">
        <v>2</v>
      </c>
      <c r="E27" s="1816">
        <v>51</v>
      </c>
      <c r="F27" s="1816">
        <v>5</v>
      </c>
      <c r="G27" s="1816">
        <v>6</v>
      </c>
      <c r="H27" s="1816">
        <v>22</v>
      </c>
      <c r="I27" s="1816">
        <v>48</v>
      </c>
      <c r="J27" s="1816">
        <v>5</v>
      </c>
      <c r="K27" s="1816">
        <v>98</v>
      </c>
      <c r="L27" s="1816">
        <v>38</v>
      </c>
      <c r="M27" s="1816">
        <v>86</v>
      </c>
      <c r="N27" s="1816">
        <v>7</v>
      </c>
      <c r="O27" s="1816">
        <v>3</v>
      </c>
      <c r="P27" s="1815">
        <v>0</v>
      </c>
      <c r="Q27" s="68"/>
      <c r="R27"/>
      <c r="S27"/>
      <c r="T27"/>
      <c r="U27"/>
      <c r="V27"/>
      <c r="W27"/>
      <c r="X27"/>
      <c r="Y27"/>
      <c r="Z27"/>
      <c r="AA27"/>
      <c r="AB27"/>
    </row>
    <row r="28" spans="1:28" ht="13.5" customHeight="1">
      <c r="A28"/>
      <c r="B28"/>
      <c r="C28"/>
      <c r="D28"/>
      <c r="E28"/>
      <c r="F28"/>
      <c r="G28"/>
      <c r="H28"/>
      <c r="I28"/>
      <c r="J28"/>
      <c r="K28"/>
      <c r="L28"/>
      <c r="M28"/>
      <c r="N28"/>
      <c r="O28"/>
      <c r="P28" s="406" t="s">
        <v>1294</v>
      </c>
      <c r="Q28"/>
      <c r="R28"/>
      <c r="S28"/>
      <c r="T28"/>
      <c r="U28"/>
      <c r="V28"/>
      <c r="W28"/>
      <c r="X28"/>
      <c r="Y28"/>
      <c r="Z28"/>
      <c r="AA28"/>
      <c r="AB28"/>
    </row>
  </sheetData>
  <sheetProtection/>
  <mergeCells count="38">
    <mergeCell ref="A23:A26"/>
    <mergeCell ref="B23:C23"/>
    <mergeCell ref="D23:P23"/>
    <mergeCell ref="B24:B26"/>
    <mergeCell ref="C24:C26"/>
    <mergeCell ref="D24:D26"/>
    <mergeCell ref="E24:E26"/>
    <mergeCell ref="F24:F26"/>
    <mergeCell ref="G24:G26"/>
    <mergeCell ref="H24:H26"/>
    <mergeCell ref="I24:I26"/>
    <mergeCell ref="J24:J26"/>
    <mergeCell ref="K24:K26"/>
    <mergeCell ref="L24:P24"/>
    <mergeCell ref="L25:L26"/>
    <mergeCell ref="M25:M26"/>
    <mergeCell ref="N25:N26"/>
    <mergeCell ref="P25:P26"/>
    <mergeCell ref="I5:I7"/>
    <mergeCell ref="J5:S5"/>
    <mergeCell ref="J6:J7"/>
    <mergeCell ref="K6:K7"/>
    <mergeCell ref="L6:L7"/>
    <mergeCell ref="M6:M7"/>
    <mergeCell ref="N6:N7"/>
    <mergeCell ref="O6:O7"/>
    <mergeCell ref="P6:P7"/>
    <mergeCell ref="Q6:S6"/>
    <mergeCell ref="A4:A7"/>
    <mergeCell ref="B4:C4"/>
    <mergeCell ref="D4:S4"/>
    <mergeCell ref="B5:B7"/>
    <mergeCell ref="C5:C7"/>
    <mergeCell ref="D5:D7"/>
    <mergeCell ref="E5:E7"/>
    <mergeCell ref="F5:F7"/>
    <mergeCell ref="G5:G7"/>
    <mergeCell ref="H5:H7"/>
  </mergeCells>
  <printOptions/>
  <pageMargins left="0.7086614173228347" right="0.5118110236220472" top="0.7874015748031497" bottom="0.7874015748031497" header="0.4724409448818898" footer="0.4724409448818898"/>
  <pageSetup horizontalDpi="600" verticalDpi="600" orientation="portrait" paperSize="9" r:id="rId1"/>
</worksheet>
</file>

<file path=xl/worksheets/sheet71.xml><?xml version="1.0" encoding="utf-8"?>
<worksheet xmlns="http://schemas.openxmlformats.org/spreadsheetml/2006/main" xmlns:r="http://schemas.openxmlformats.org/officeDocument/2006/relationships">
  <sheetPr>
    <tabColor rgb="FF00B0F0"/>
  </sheetPr>
  <dimension ref="A1:AI18"/>
  <sheetViews>
    <sheetView view="pageBreakPreview" zoomScale="145" zoomScaleSheetLayoutView="145" zoomScalePageLayoutView="0" workbookViewId="0" topLeftCell="A1">
      <selection activeCell="Y9" sqref="Y9"/>
    </sheetView>
  </sheetViews>
  <sheetFormatPr defaultColWidth="9.00390625" defaultRowHeight="13.5"/>
  <cols>
    <col min="1" max="1" width="6.625" style="18" customWidth="1"/>
    <col min="2" max="3" width="5.625" style="18" customWidth="1"/>
    <col min="4" max="19" width="4.625" style="18" customWidth="1"/>
    <col min="20" max="35" width="9.00390625" style="68" customWidth="1"/>
    <col min="36" max="16384" width="9.00390625" style="18" customWidth="1"/>
  </cols>
  <sheetData>
    <row r="1" spans="1:4" ht="18.75" customHeight="1">
      <c r="A1" s="404" t="s">
        <v>1330</v>
      </c>
      <c r="B1" s="1625"/>
      <c r="C1" s="1625"/>
      <c r="D1" s="1625"/>
    </row>
    <row r="2" spans="12:19" ht="13.5" customHeight="1">
      <c r="L2" s="53"/>
      <c r="M2" s="53"/>
      <c r="N2" s="53"/>
      <c r="P2" s="1275"/>
      <c r="Q2" s="1275"/>
      <c r="R2" s="1275"/>
      <c r="S2" s="53" t="s">
        <v>829</v>
      </c>
    </row>
    <row r="3" spans="1:35" s="480" customFormat="1" ht="13.5" customHeight="1">
      <c r="A3" s="553" t="s">
        <v>713</v>
      </c>
      <c r="B3" s="550" t="s">
        <v>1327</v>
      </c>
      <c r="C3" s="550"/>
      <c r="D3" s="1842" t="s">
        <v>1311</v>
      </c>
      <c r="E3" s="1841"/>
      <c r="F3" s="1841"/>
      <c r="G3" s="1841"/>
      <c r="H3" s="1841"/>
      <c r="I3" s="1841"/>
      <c r="J3" s="1841"/>
      <c r="K3" s="1841"/>
      <c r="L3" s="1841"/>
      <c r="M3" s="1841"/>
      <c r="N3" s="1841"/>
      <c r="O3" s="1841"/>
      <c r="P3" s="1841"/>
      <c r="Q3" s="1841"/>
      <c r="R3" s="1841"/>
      <c r="S3" s="1841"/>
      <c r="T3" s="1711"/>
      <c r="U3" s="1711"/>
      <c r="V3" s="1711"/>
      <c r="W3" s="1711"/>
      <c r="X3" s="1711"/>
      <c r="Y3" s="1711"/>
      <c r="Z3" s="1711"/>
      <c r="AA3" s="1711"/>
      <c r="AB3" s="1711"/>
      <c r="AC3" s="1711"/>
      <c r="AD3" s="1711"/>
      <c r="AE3" s="1711"/>
      <c r="AF3" s="1711"/>
      <c r="AG3" s="1711"/>
      <c r="AH3" s="1711"/>
      <c r="AI3" s="1711"/>
    </row>
    <row r="4" spans="1:35" s="480" customFormat="1" ht="13.5" customHeight="1">
      <c r="A4" s="381"/>
      <c r="B4" s="1730" t="s">
        <v>1326</v>
      </c>
      <c r="C4" s="1730" t="s">
        <v>1325</v>
      </c>
      <c r="D4" s="1730" t="s">
        <v>1324</v>
      </c>
      <c r="E4" s="1730" t="s">
        <v>1323</v>
      </c>
      <c r="F4" s="1730" t="s">
        <v>1322</v>
      </c>
      <c r="G4" s="1730" t="s">
        <v>1321</v>
      </c>
      <c r="H4" s="1730" t="s">
        <v>1320</v>
      </c>
      <c r="I4" s="1730" t="s">
        <v>886</v>
      </c>
      <c r="J4" s="429" t="s">
        <v>1319</v>
      </c>
      <c r="K4" s="1485"/>
      <c r="L4" s="1485"/>
      <c r="M4" s="1485"/>
      <c r="N4" s="1485"/>
      <c r="O4" s="1485"/>
      <c r="P4" s="1485"/>
      <c r="Q4" s="1485"/>
      <c r="R4" s="1485"/>
      <c r="S4" s="1485"/>
      <c r="T4" s="1711"/>
      <c r="U4" s="1711"/>
      <c r="V4" s="1711"/>
      <c r="W4" s="1711"/>
      <c r="X4" s="1711"/>
      <c r="Y4" s="1711"/>
      <c r="Z4" s="1711"/>
      <c r="AA4" s="1711"/>
      <c r="AB4" s="1711"/>
      <c r="AC4" s="1711"/>
      <c r="AD4" s="1711"/>
      <c r="AE4" s="1711"/>
      <c r="AF4" s="1711"/>
      <c r="AG4" s="1711"/>
      <c r="AH4" s="1711"/>
      <c r="AI4" s="1711"/>
    </row>
    <row r="5" spans="1:35" s="480" customFormat="1" ht="13.5" customHeight="1">
      <c r="A5" s="381"/>
      <c r="B5" s="1730"/>
      <c r="C5" s="1730"/>
      <c r="D5" s="1730"/>
      <c r="E5" s="1730"/>
      <c r="F5" s="1730"/>
      <c r="G5" s="1730"/>
      <c r="H5" s="1730"/>
      <c r="I5" s="1730"/>
      <c r="J5" s="1739" t="s">
        <v>1297</v>
      </c>
      <c r="K5" s="1840" t="s">
        <v>1318</v>
      </c>
      <c r="L5" s="1740" t="s">
        <v>1306</v>
      </c>
      <c r="M5" s="1740" t="s">
        <v>1305</v>
      </c>
      <c r="N5" s="1839" t="s">
        <v>1317</v>
      </c>
      <c r="O5" s="1740" t="s">
        <v>1316</v>
      </c>
      <c r="P5" s="1739" t="s">
        <v>886</v>
      </c>
      <c r="Q5" s="1019" t="s">
        <v>1315</v>
      </c>
      <c r="R5" s="1838"/>
      <c r="S5" s="1838"/>
      <c r="T5" s="1711"/>
      <c r="U5" s="1711"/>
      <c r="V5" s="1711"/>
      <c r="W5" s="1711"/>
      <c r="X5" s="1711"/>
      <c r="Y5" s="1711"/>
      <c r="Z5" s="1711"/>
      <c r="AA5" s="1711"/>
      <c r="AB5" s="1711"/>
      <c r="AC5" s="1711"/>
      <c r="AD5" s="1711"/>
      <c r="AE5" s="1711"/>
      <c r="AF5" s="1711"/>
      <c r="AG5" s="1711"/>
      <c r="AH5" s="1711"/>
      <c r="AI5" s="1711"/>
    </row>
    <row r="6" spans="1:35" s="480" customFormat="1" ht="57" customHeight="1">
      <c r="A6" s="381"/>
      <c r="B6" s="1730"/>
      <c r="C6" s="1730"/>
      <c r="D6" s="1730"/>
      <c r="E6" s="1730"/>
      <c r="F6" s="1730"/>
      <c r="G6" s="1730"/>
      <c r="H6" s="1730"/>
      <c r="I6" s="1730"/>
      <c r="J6" s="1723"/>
      <c r="K6" s="1837"/>
      <c r="L6" s="1722"/>
      <c r="M6" s="1722"/>
      <c r="N6" s="1722"/>
      <c r="O6" s="1722"/>
      <c r="P6" s="1723"/>
      <c r="Q6" s="1836" t="s">
        <v>1314</v>
      </c>
      <c r="R6" s="1835" t="s">
        <v>1299</v>
      </c>
      <c r="S6" s="1835" t="s">
        <v>1313</v>
      </c>
      <c r="T6" s="1711"/>
      <c r="U6" s="1711"/>
      <c r="V6" s="1711"/>
      <c r="W6" s="1711"/>
      <c r="X6" s="1711"/>
      <c r="Y6" s="1711"/>
      <c r="Z6" s="1711"/>
      <c r="AA6" s="1711"/>
      <c r="AB6" s="1711"/>
      <c r="AC6" s="1711"/>
      <c r="AD6" s="1711"/>
      <c r="AE6" s="1711"/>
      <c r="AF6" s="1711"/>
      <c r="AG6" s="1711"/>
      <c r="AH6" s="1711"/>
      <c r="AI6" s="1711"/>
    </row>
    <row r="7" spans="1:19" ht="15.75" customHeight="1">
      <c r="A7" s="99" t="s">
        <v>427</v>
      </c>
      <c r="B7" s="1833">
        <f>SUM(B8:B17)</f>
        <v>694</v>
      </c>
      <c r="C7" s="1833">
        <f>SUM(C8:C17)</f>
        <v>1791</v>
      </c>
      <c r="D7" s="1833">
        <f>SUM(D8:D17)</f>
        <v>950</v>
      </c>
      <c r="E7" s="1833">
        <f>SUM(E8:E17)</f>
        <v>38</v>
      </c>
      <c r="F7" s="1833">
        <f>SUM(F8:F17)</f>
        <v>142</v>
      </c>
      <c r="G7" s="1833">
        <f>SUM(G8:G17)</f>
        <v>206</v>
      </c>
      <c r="H7" s="1833">
        <f>SUM(H8:H17)</f>
        <v>3</v>
      </c>
      <c r="I7" s="1833">
        <f>SUM(I8:I17)</f>
        <v>452</v>
      </c>
      <c r="J7" s="1833">
        <f>SUM(J8:J17)</f>
        <v>170</v>
      </c>
      <c r="K7" s="1833">
        <f>SUM(K8:K17)</f>
        <v>41</v>
      </c>
      <c r="L7" s="1833">
        <f>SUM(L8:L17)</f>
        <v>2</v>
      </c>
      <c r="M7" s="1833">
        <f>SUM(M8:M17)</f>
        <v>4</v>
      </c>
      <c r="N7" s="1833">
        <f>SUM(N8:N17)</f>
        <v>2</v>
      </c>
      <c r="O7" s="1833">
        <f>SUM(O8:O17)</f>
        <v>39</v>
      </c>
      <c r="P7" s="1833">
        <f>SUM(P8:P17)</f>
        <v>374</v>
      </c>
      <c r="Q7" s="1833">
        <f>SUM(Q8:Q17)</f>
        <v>50</v>
      </c>
      <c r="R7" s="1833">
        <f>SUM(R8:R17)</f>
        <v>18</v>
      </c>
      <c r="S7" s="1832">
        <f>SUM(S8:S17)</f>
        <v>0</v>
      </c>
    </row>
    <row r="8" spans="1:28" ht="15.75" customHeight="1">
      <c r="A8" s="1043" t="s">
        <v>479</v>
      </c>
      <c r="B8" s="1831">
        <v>104</v>
      </c>
      <c r="C8" s="1831">
        <f>SUM(D8:I8)</f>
        <v>288</v>
      </c>
      <c r="D8" s="1784">
        <v>132</v>
      </c>
      <c r="E8" s="1784">
        <v>0</v>
      </c>
      <c r="F8" s="1784">
        <v>0</v>
      </c>
      <c r="G8" s="1784">
        <v>2</v>
      </c>
      <c r="H8" s="1784">
        <v>0</v>
      </c>
      <c r="I8" s="1784">
        <v>154</v>
      </c>
      <c r="J8" s="1784">
        <v>0</v>
      </c>
      <c r="K8" s="1784">
        <v>4</v>
      </c>
      <c r="L8" s="1784">
        <v>1</v>
      </c>
      <c r="M8" s="1784">
        <v>0</v>
      </c>
      <c r="N8" s="1784">
        <v>0</v>
      </c>
      <c r="O8" s="1784">
        <v>1</v>
      </c>
      <c r="P8" s="1784">
        <v>258</v>
      </c>
      <c r="Q8" s="1784">
        <v>10</v>
      </c>
      <c r="R8" s="1784">
        <v>1</v>
      </c>
      <c r="S8" s="1843">
        <v>0</v>
      </c>
      <c r="T8" s="1827"/>
      <c r="U8" s="1827"/>
      <c r="V8" s="1827"/>
      <c r="W8" s="1827"/>
      <c r="X8" s="1827"/>
      <c r="Y8" s="1827"/>
      <c r="Z8" s="1827"/>
      <c r="AA8" s="1827"/>
      <c r="AB8" s="1827"/>
    </row>
    <row r="9" spans="1:28" ht="15.75" customHeight="1">
      <c r="A9" s="1039" t="s">
        <v>478</v>
      </c>
      <c r="B9" s="1829">
        <v>100</v>
      </c>
      <c r="C9" s="1829">
        <f>SUM(D9:I9)</f>
        <v>198</v>
      </c>
      <c r="D9" s="1777">
        <v>93</v>
      </c>
      <c r="E9" s="1777">
        <v>12</v>
      </c>
      <c r="F9" s="1777">
        <v>25</v>
      </c>
      <c r="G9" s="1777">
        <v>43</v>
      </c>
      <c r="H9" s="1777">
        <v>1</v>
      </c>
      <c r="I9" s="1777">
        <v>24</v>
      </c>
      <c r="J9" s="1777">
        <v>0</v>
      </c>
      <c r="K9" s="1777">
        <v>2</v>
      </c>
      <c r="L9" s="1777">
        <v>0</v>
      </c>
      <c r="M9" s="1777">
        <v>0</v>
      </c>
      <c r="N9" s="1777">
        <v>0</v>
      </c>
      <c r="O9" s="1777">
        <v>6</v>
      </c>
      <c r="P9" s="1777">
        <v>9</v>
      </c>
      <c r="Q9" s="1777">
        <v>5</v>
      </c>
      <c r="R9" s="1777">
        <v>0</v>
      </c>
      <c r="S9" s="1776">
        <v>0</v>
      </c>
      <c r="T9" s="1827"/>
      <c r="U9" s="1827"/>
      <c r="V9" s="1827"/>
      <c r="W9" s="1827"/>
      <c r="X9" s="1827"/>
      <c r="Y9" s="1827"/>
      <c r="Z9" s="1827"/>
      <c r="AA9" s="1827"/>
      <c r="AB9" s="1827"/>
    </row>
    <row r="10" spans="1:28" ht="15.75" customHeight="1">
      <c r="A10" s="1039" t="s">
        <v>477</v>
      </c>
      <c r="B10" s="1829">
        <v>27</v>
      </c>
      <c r="C10" s="1829">
        <f>SUM(D10:I10)</f>
        <v>99</v>
      </c>
      <c r="D10" s="1777">
        <v>53</v>
      </c>
      <c r="E10" s="1777">
        <v>0</v>
      </c>
      <c r="F10" s="1777">
        <v>0</v>
      </c>
      <c r="G10" s="1777">
        <v>31</v>
      </c>
      <c r="H10" s="1777">
        <v>0</v>
      </c>
      <c r="I10" s="1777">
        <v>15</v>
      </c>
      <c r="J10" s="1777">
        <v>0</v>
      </c>
      <c r="K10" s="1777">
        <v>1</v>
      </c>
      <c r="L10" s="1777">
        <v>0</v>
      </c>
      <c r="M10" s="1777">
        <v>0</v>
      </c>
      <c r="N10" s="1777">
        <v>2</v>
      </c>
      <c r="O10" s="1777">
        <v>0</v>
      </c>
      <c r="P10" s="1777">
        <v>5</v>
      </c>
      <c r="Q10" s="1777">
        <v>3</v>
      </c>
      <c r="R10" s="1777">
        <v>2</v>
      </c>
      <c r="S10" s="1776">
        <v>0</v>
      </c>
      <c r="T10" s="1827"/>
      <c r="U10" s="1827"/>
      <c r="V10" s="1827"/>
      <c r="W10" s="1827"/>
      <c r="X10" s="1827"/>
      <c r="Y10" s="1827"/>
      <c r="Z10" s="1827"/>
      <c r="AA10" s="1827"/>
      <c r="AB10" s="1827"/>
    </row>
    <row r="11" spans="1:28" ht="15.75" customHeight="1">
      <c r="A11" s="1039" t="s">
        <v>476</v>
      </c>
      <c r="B11" s="1829">
        <v>13</v>
      </c>
      <c r="C11" s="1829">
        <f>SUM(D11:I11)</f>
        <v>60</v>
      </c>
      <c r="D11" s="1777">
        <v>33</v>
      </c>
      <c r="E11" s="1777">
        <v>1</v>
      </c>
      <c r="F11" s="1777">
        <v>24</v>
      </c>
      <c r="G11" s="1777">
        <v>0</v>
      </c>
      <c r="H11" s="1777">
        <v>0</v>
      </c>
      <c r="I11" s="1777">
        <v>2</v>
      </c>
      <c r="J11" s="1777">
        <v>0</v>
      </c>
      <c r="K11" s="1777">
        <v>1</v>
      </c>
      <c r="L11" s="1777">
        <v>0</v>
      </c>
      <c r="M11" s="1777">
        <v>0</v>
      </c>
      <c r="N11" s="1777">
        <v>0</v>
      </c>
      <c r="O11" s="1777">
        <v>0</v>
      </c>
      <c r="P11" s="1777">
        <v>0</v>
      </c>
      <c r="Q11" s="1777">
        <v>1</v>
      </c>
      <c r="R11" s="1777">
        <v>1</v>
      </c>
      <c r="S11" s="1776">
        <v>0</v>
      </c>
      <c r="T11" s="1827"/>
      <c r="U11" s="1827"/>
      <c r="V11" s="1827"/>
      <c r="W11" s="1827"/>
      <c r="X11" s="1827"/>
      <c r="Y11" s="1827"/>
      <c r="Z11" s="1827"/>
      <c r="AA11" s="1827"/>
      <c r="AB11" s="1827"/>
    </row>
    <row r="12" spans="1:28" ht="15.75" customHeight="1">
      <c r="A12" s="1039" t="s">
        <v>475</v>
      </c>
      <c r="B12" s="1829">
        <v>81</v>
      </c>
      <c r="C12" s="1829">
        <f>SUM(D12:I12)</f>
        <v>98</v>
      </c>
      <c r="D12" s="1777">
        <v>9</v>
      </c>
      <c r="E12" s="1777">
        <v>1</v>
      </c>
      <c r="F12" s="1777">
        <v>19</v>
      </c>
      <c r="G12" s="1777">
        <v>69</v>
      </c>
      <c r="H12" s="1777">
        <v>0</v>
      </c>
      <c r="I12" s="1777">
        <v>0</v>
      </c>
      <c r="J12" s="1777">
        <v>19</v>
      </c>
      <c r="K12" s="1777">
        <v>0</v>
      </c>
      <c r="L12" s="1777">
        <v>0</v>
      </c>
      <c r="M12" s="1777">
        <v>0</v>
      </c>
      <c r="N12" s="1777">
        <v>0</v>
      </c>
      <c r="O12" s="1777">
        <v>2</v>
      </c>
      <c r="P12" s="1777">
        <v>77</v>
      </c>
      <c r="Q12" s="1777">
        <v>0</v>
      </c>
      <c r="R12" s="1777">
        <v>0</v>
      </c>
      <c r="S12" s="1776">
        <v>0</v>
      </c>
      <c r="T12" s="1827"/>
      <c r="U12" s="1827"/>
      <c r="V12" s="1827"/>
      <c r="W12" s="1827"/>
      <c r="X12" s="1827"/>
      <c r="Y12" s="1827"/>
      <c r="Z12" s="1827"/>
      <c r="AA12" s="1827"/>
      <c r="AB12" s="1827"/>
    </row>
    <row r="13" spans="1:28" ht="15.75" customHeight="1">
      <c r="A13" s="1039" t="s">
        <v>474</v>
      </c>
      <c r="B13" s="1829">
        <v>51</v>
      </c>
      <c r="C13" s="1829">
        <f>SUM(D13:I13)</f>
        <v>136</v>
      </c>
      <c r="D13" s="1777">
        <v>46</v>
      </c>
      <c r="E13" s="1777">
        <v>0</v>
      </c>
      <c r="F13" s="1777">
        <v>13</v>
      </c>
      <c r="G13" s="1777">
        <v>29</v>
      </c>
      <c r="H13" s="1777">
        <v>0</v>
      </c>
      <c r="I13" s="1777">
        <v>48</v>
      </c>
      <c r="J13" s="1777">
        <v>1</v>
      </c>
      <c r="K13" s="1777">
        <v>0</v>
      </c>
      <c r="L13" s="1777">
        <v>0</v>
      </c>
      <c r="M13" s="1777">
        <v>0</v>
      </c>
      <c r="N13" s="1777">
        <v>0</v>
      </c>
      <c r="O13" s="1777">
        <v>7</v>
      </c>
      <c r="P13" s="1777">
        <v>1</v>
      </c>
      <c r="Q13" s="1777">
        <v>1</v>
      </c>
      <c r="R13" s="1777">
        <v>0</v>
      </c>
      <c r="S13" s="1776">
        <v>0</v>
      </c>
      <c r="T13" s="1827"/>
      <c r="U13" s="1827"/>
      <c r="V13" s="1827"/>
      <c r="W13" s="1827"/>
      <c r="X13" s="1827"/>
      <c r="Y13" s="1827"/>
      <c r="Z13" s="1827"/>
      <c r="AA13" s="1827"/>
      <c r="AB13" s="1827"/>
    </row>
    <row r="14" spans="1:28" ht="15.75" customHeight="1">
      <c r="A14" s="1039" t="s">
        <v>473</v>
      </c>
      <c r="B14" s="1829">
        <v>43</v>
      </c>
      <c r="C14" s="1829">
        <f>SUM(D14:I14)</f>
        <v>224</v>
      </c>
      <c r="D14" s="1777">
        <v>51</v>
      </c>
      <c r="E14" s="1777">
        <v>0</v>
      </c>
      <c r="F14" s="1777">
        <v>20</v>
      </c>
      <c r="G14" s="1777">
        <v>9</v>
      </c>
      <c r="H14" s="1777">
        <v>1</v>
      </c>
      <c r="I14" s="1777">
        <v>143</v>
      </c>
      <c r="J14" s="1777">
        <v>111</v>
      </c>
      <c r="K14" s="1777">
        <v>2</v>
      </c>
      <c r="L14" s="1777">
        <v>0</v>
      </c>
      <c r="M14" s="1777">
        <v>3</v>
      </c>
      <c r="N14" s="1777">
        <v>0</v>
      </c>
      <c r="O14" s="1777">
        <v>11</v>
      </c>
      <c r="P14" s="1777">
        <v>11</v>
      </c>
      <c r="Q14" s="1777">
        <v>8</v>
      </c>
      <c r="R14" s="1777">
        <v>3</v>
      </c>
      <c r="S14" s="1776">
        <v>0</v>
      </c>
      <c r="T14" s="1827"/>
      <c r="U14" s="1827"/>
      <c r="V14" s="1827"/>
      <c r="W14" s="1827"/>
      <c r="X14" s="1827"/>
      <c r="Y14" s="1827"/>
      <c r="Z14" s="1827"/>
      <c r="AA14" s="1827"/>
      <c r="AB14" s="1827"/>
    </row>
    <row r="15" spans="1:28" ht="15.75" customHeight="1">
      <c r="A15" s="1039" t="s">
        <v>472</v>
      </c>
      <c r="B15" s="1829">
        <v>58</v>
      </c>
      <c r="C15" s="1829">
        <f>SUM(D15:I15)</f>
        <v>246</v>
      </c>
      <c r="D15" s="1777">
        <v>193</v>
      </c>
      <c r="E15" s="1777">
        <v>3</v>
      </c>
      <c r="F15" s="1777">
        <v>16</v>
      </c>
      <c r="G15" s="1777">
        <v>0</v>
      </c>
      <c r="H15" s="1777">
        <v>0</v>
      </c>
      <c r="I15" s="1777">
        <v>34</v>
      </c>
      <c r="J15" s="1777">
        <v>35</v>
      </c>
      <c r="K15" s="1777">
        <v>26</v>
      </c>
      <c r="L15" s="1777">
        <v>1</v>
      </c>
      <c r="M15" s="1777">
        <v>0</v>
      </c>
      <c r="N15" s="1777">
        <v>0</v>
      </c>
      <c r="O15" s="1777">
        <v>6</v>
      </c>
      <c r="P15" s="1777">
        <v>0</v>
      </c>
      <c r="Q15" s="1777">
        <v>15</v>
      </c>
      <c r="R15" s="1777">
        <v>0</v>
      </c>
      <c r="S15" s="1776">
        <v>0</v>
      </c>
      <c r="T15" s="1827"/>
      <c r="U15" s="1827"/>
      <c r="V15" s="1827"/>
      <c r="W15" s="1827"/>
      <c r="X15" s="1827"/>
      <c r="Y15" s="1827"/>
      <c r="Z15" s="1827"/>
      <c r="AA15" s="1827"/>
      <c r="AB15" s="1827"/>
    </row>
    <row r="16" spans="1:28" ht="15.75" customHeight="1">
      <c r="A16" s="1039" t="s">
        <v>471</v>
      </c>
      <c r="B16" s="1829">
        <v>153</v>
      </c>
      <c r="C16" s="1829">
        <f>SUM(D16:I16)</f>
        <v>335</v>
      </c>
      <c r="D16" s="1777">
        <v>298</v>
      </c>
      <c r="E16" s="1777">
        <v>20</v>
      </c>
      <c r="F16" s="1777">
        <v>7</v>
      </c>
      <c r="G16" s="1777">
        <v>0</v>
      </c>
      <c r="H16" s="1777">
        <v>0</v>
      </c>
      <c r="I16" s="1777">
        <v>10</v>
      </c>
      <c r="J16" s="1777">
        <v>0</v>
      </c>
      <c r="K16" s="1777">
        <v>0</v>
      </c>
      <c r="L16" s="1777">
        <v>0</v>
      </c>
      <c r="M16" s="1777">
        <v>1</v>
      </c>
      <c r="N16" s="1777">
        <v>0</v>
      </c>
      <c r="O16" s="1777">
        <v>0</v>
      </c>
      <c r="P16" s="1777">
        <v>4</v>
      </c>
      <c r="Q16" s="1777">
        <v>0</v>
      </c>
      <c r="R16" s="1777">
        <v>6</v>
      </c>
      <c r="S16" s="1776">
        <v>0</v>
      </c>
      <c r="T16" s="1827"/>
      <c r="U16" s="1827"/>
      <c r="V16" s="1827"/>
      <c r="W16" s="1827"/>
      <c r="X16" s="1827"/>
      <c r="Y16" s="1827"/>
      <c r="Z16" s="1827"/>
      <c r="AA16" s="1827"/>
      <c r="AB16" s="1827"/>
    </row>
    <row r="17" spans="1:28" ht="15.75" customHeight="1">
      <c r="A17" s="484" t="s">
        <v>470</v>
      </c>
      <c r="B17" s="1828">
        <v>64</v>
      </c>
      <c r="C17" s="1828">
        <f>SUM(D17:I17)</f>
        <v>107</v>
      </c>
      <c r="D17" s="1773">
        <v>42</v>
      </c>
      <c r="E17" s="1773">
        <v>1</v>
      </c>
      <c r="F17" s="1773">
        <v>18</v>
      </c>
      <c r="G17" s="1773">
        <v>23</v>
      </c>
      <c r="H17" s="1773">
        <v>1</v>
      </c>
      <c r="I17" s="1773">
        <v>22</v>
      </c>
      <c r="J17" s="1773">
        <v>4</v>
      </c>
      <c r="K17" s="1773">
        <v>5</v>
      </c>
      <c r="L17" s="1773">
        <v>0</v>
      </c>
      <c r="M17" s="1773">
        <v>0</v>
      </c>
      <c r="N17" s="1773">
        <v>0</v>
      </c>
      <c r="O17" s="1773">
        <v>6</v>
      </c>
      <c r="P17" s="1773">
        <v>9</v>
      </c>
      <c r="Q17" s="1773">
        <v>7</v>
      </c>
      <c r="R17" s="1773">
        <v>5</v>
      </c>
      <c r="S17" s="1772">
        <v>0</v>
      </c>
      <c r="T17" s="1827"/>
      <c r="U17" s="1827"/>
      <c r="V17" s="1827"/>
      <c r="W17" s="1827"/>
      <c r="X17" s="1827"/>
      <c r="Y17" s="1827"/>
      <c r="Z17" s="1827"/>
      <c r="AA17" s="1827"/>
      <c r="AB17" s="1827"/>
    </row>
    <row r="18" spans="16:19" ht="13.5" customHeight="1">
      <c r="P18" s="406"/>
      <c r="Q18" s="406"/>
      <c r="R18" s="406"/>
      <c r="S18" s="406" t="s">
        <v>1221</v>
      </c>
    </row>
  </sheetData>
  <sheetProtection/>
  <mergeCells count="20">
    <mergeCell ref="I4:I6"/>
    <mergeCell ref="J4:S4"/>
    <mergeCell ref="J5:J6"/>
    <mergeCell ref="K5:K6"/>
    <mergeCell ref="L5:L6"/>
    <mergeCell ref="M5:M6"/>
    <mergeCell ref="N5:N6"/>
    <mergeCell ref="O5:O6"/>
    <mergeCell ref="P5:P6"/>
    <mergeCell ref="Q5:S5"/>
    <mergeCell ref="A3:A6"/>
    <mergeCell ref="B3:C3"/>
    <mergeCell ref="D3:S3"/>
    <mergeCell ref="B4:B6"/>
    <mergeCell ref="C4:C6"/>
    <mergeCell ref="D4:D6"/>
    <mergeCell ref="E4:E6"/>
    <mergeCell ref="F4:F6"/>
    <mergeCell ref="G4:G6"/>
    <mergeCell ref="H4:H6"/>
  </mergeCells>
  <printOptions/>
  <pageMargins left="0.5118110236220472" right="0.3937007874015748" top="0.7874015748031497" bottom="0.7874015748031497" header="0.4724409448818898" footer="0.4724409448818898"/>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sheetPr>
    <tabColor rgb="FF00B050"/>
  </sheetPr>
  <dimension ref="A1:AI27"/>
  <sheetViews>
    <sheetView view="pageBreakPreview" zoomScale="145" zoomScaleSheetLayoutView="145" zoomScalePageLayoutView="0" workbookViewId="0" topLeftCell="A1">
      <selection activeCell="Y9" sqref="Y9"/>
    </sheetView>
  </sheetViews>
  <sheetFormatPr defaultColWidth="9.00390625" defaultRowHeight="13.5"/>
  <cols>
    <col min="1" max="2" width="5.625" style="18" customWidth="1"/>
    <col min="3" max="3" width="7.625" style="18" customWidth="1"/>
    <col min="4" max="4" width="5.625" style="18" customWidth="1"/>
    <col min="5" max="5" width="4.375" style="18" customWidth="1"/>
    <col min="6" max="6" width="6.25390625" style="18" customWidth="1"/>
    <col min="7" max="8" width="4.375" style="18" customWidth="1"/>
    <col min="9" max="9" width="5.625" style="18" customWidth="1"/>
    <col min="10" max="15" width="4.375" style="18" customWidth="1"/>
    <col min="16" max="16" width="5.625" style="18" customWidth="1"/>
    <col min="17" max="19" width="4.375" style="18" customWidth="1"/>
    <col min="20" max="35" width="9.00390625" style="68" customWidth="1"/>
    <col min="36" max="16384" width="9.00390625" style="18" customWidth="1"/>
  </cols>
  <sheetData>
    <row r="1" spans="1:4" ht="18.75" customHeight="1">
      <c r="A1" s="404" t="s">
        <v>1334</v>
      </c>
      <c r="B1" s="1625"/>
      <c r="C1" s="1625"/>
      <c r="D1" s="1625"/>
    </row>
    <row r="2" spans="12:19" ht="13.5" customHeight="1">
      <c r="L2" s="53"/>
      <c r="M2" s="53"/>
      <c r="N2" s="53"/>
      <c r="P2" s="1275"/>
      <c r="Q2" s="1275"/>
      <c r="R2" s="1275"/>
      <c r="S2" s="53" t="s">
        <v>829</v>
      </c>
    </row>
    <row r="3" spans="1:35" s="480" customFormat="1" ht="13.5" customHeight="1">
      <c r="A3" s="553" t="s">
        <v>713</v>
      </c>
      <c r="B3" s="550" t="s">
        <v>1327</v>
      </c>
      <c r="C3" s="550"/>
      <c r="D3" s="1842" t="s">
        <v>1311</v>
      </c>
      <c r="E3" s="1841"/>
      <c r="F3" s="1841"/>
      <c r="G3" s="1841"/>
      <c r="H3" s="1841"/>
      <c r="I3" s="1841"/>
      <c r="J3" s="1841"/>
      <c r="K3" s="1841"/>
      <c r="L3" s="1841"/>
      <c r="M3" s="1841"/>
      <c r="N3" s="1841"/>
      <c r="O3" s="1841"/>
      <c r="P3" s="1841"/>
      <c r="Q3" s="1841"/>
      <c r="R3" s="1841"/>
      <c r="S3" s="1841"/>
      <c r="T3" s="1711"/>
      <c r="U3" s="1711"/>
      <c r="V3" s="1711"/>
      <c r="W3" s="1711"/>
      <c r="X3" s="1711"/>
      <c r="Y3" s="1711"/>
      <c r="Z3" s="1711"/>
      <c r="AA3" s="1711"/>
      <c r="AB3" s="1711"/>
      <c r="AC3" s="1711"/>
      <c r="AD3" s="1711"/>
      <c r="AE3" s="1711"/>
      <c r="AF3" s="1711"/>
      <c r="AG3" s="1711"/>
      <c r="AH3" s="1711"/>
      <c r="AI3" s="1711"/>
    </row>
    <row r="4" spans="1:35" s="480" customFormat="1" ht="13.5" customHeight="1">
      <c r="A4" s="381"/>
      <c r="B4" s="1730" t="s">
        <v>1326</v>
      </c>
      <c r="C4" s="1730" t="s">
        <v>1325</v>
      </c>
      <c r="D4" s="1730" t="s">
        <v>1324</v>
      </c>
      <c r="E4" s="1730" t="s">
        <v>1323</v>
      </c>
      <c r="F4" s="1730" t="s">
        <v>1322</v>
      </c>
      <c r="G4" s="1730" t="s">
        <v>1321</v>
      </c>
      <c r="H4" s="1730" t="s">
        <v>1320</v>
      </c>
      <c r="I4" s="1730" t="s">
        <v>886</v>
      </c>
      <c r="J4" s="429" t="s">
        <v>1319</v>
      </c>
      <c r="K4" s="1485"/>
      <c r="L4" s="1485"/>
      <c r="M4" s="1485"/>
      <c r="N4" s="1485"/>
      <c r="O4" s="1485"/>
      <c r="P4" s="1485"/>
      <c r="Q4" s="1485"/>
      <c r="R4" s="1485"/>
      <c r="S4" s="1485"/>
      <c r="T4" s="1711"/>
      <c r="U4" s="1711"/>
      <c r="V4" s="1711"/>
      <c r="W4" s="1711"/>
      <c r="X4" s="1711"/>
      <c r="Y4" s="1711"/>
      <c r="Z4" s="1711"/>
      <c r="AA4" s="1711"/>
      <c r="AB4" s="1711"/>
      <c r="AC4" s="1711"/>
      <c r="AD4" s="1711"/>
      <c r="AE4" s="1711"/>
      <c r="AF4" s="1711"/>
      <c r="AG4" s="1711"/>
      <c r="AH4" s="1711"/>
      <c r="AI4" s="1711"/>
    </row>
    <row r="5" spans="1:35" s="480" customFormat="1" ht="13.5" customHeight="1">
      <c r="A5" s="381"/>
      <c r="B5" s="1730"/>
      <c r="C5" s="1730"/>
      <c r="D5" s="1730"/>
      <c r="E5" s="1730"/>
      <c r="F5" s="1730"/>
      <c r="G5" s="1730"/>
      <c r="H5" s="1730"/>
      <c r="I5" s="1730"/>
      <c r="J5" s="1739" t="s">
        <v>1297</v>
      </c>
      <c r="K5" s="1840" t="s">
        <v>1318</v>
      </c>
      <c r="L5" s="1740" t="s">
        <v>1306</v>
      </c>
      <c r="M5" s="1740" t="s">
        <v>1305</v>
      </c>
      <c r="N5" s="1839" t="s">
        <v>1317</v>
      </c>
      <c r="O5" s="1740" t="s">
        <v>1316</v>
      </c>
      <c r="P5" s="1739" t="s">
        <v>886</v>
      </c>
      <c r="Q5" s="1019" t="s">
        <v>1315</v>
      </c>
      <c r="R5" s="1838"/>
      <c r="S5" s="1838"/>
      <c r="T5" s="1711"/>
      <c r="U5" s="1711"/>
      <c r="V5" s="1711"/>
      <c r="W5" s="1711"/>
      <c r="X5" s="1711"/>
      <c r="Y5" s="1711"/>
      <c r="Z5" s="1711"/>
      <c r="AA5" s="1711"/>
      <c r="AB5" s="1711"/>
      <c r="AC5" s="1711"/>
      <c r="AD5" s="1711"/>
      <c r="AE5" s="1711"/>
      <c r="AF5" s="1711"/>
      <c r="AG5" s="1711"/>
      <c r="AH5" s="1711"/>
      <c r="AI5" s="1711"/>
    </row>
    <row r="6" spans="1:35" s="480" customFormat="1" ht="57" customHeight="1">
      <c r="A6" s="381"/>
      <c r="B6" s="1730"/>
      <c r="C6" s="1730"/>
      <c r="D6" s="1730"/>
      <c r="E6" s="1730"/>
      <c r="F6" s="1730"/>
      <c r="G6" s="1730"/>
      <c r="H6" s="1730"/>
      <c r="I6" s="1730"/>
      <c r="J6" s="1723"/>
      <c r="K6" s="1837"/>
      <c r="L6" s="1722"/>
      <c r="M6" s="1722"/>
      <c r="N6" s="1722"/>
      <c r="O6" s="1722"/>
      <c r="P6" s="1723"/>
      <c r="Q6" s="1836" t="s">
        <v>1314</v>
      </c>
      <c r="R6" s="1835" t="s">
        <v>1299</v>
      </c>
      <c r="S6" s="1835" t="s">
        <v>1313</v>
      </c>
      <c r="T6" s="1711"/>
      <c r="U6" s="1711"/>
      <c r="V6" s="1711"/>
      <c r="W6" s="1711"/>
      <c r="X6" s="1711"/>
      <c r="Y6" s="1711"/>
      <c r="Z6" s="1711"/>
      <c r="AA6" s="1711"/>
      <c r="AB6" s="1711"/>
      <c r="AC6" s="1711"/>
      <c r="AD6" s="1711"/>
      <c r="AE6" s="1711"/>
      <c r="AF6" s="1711"/>
      <c r="AG6" s="1711"/>
      <c r="AH6" s="1711"/>
      <c r="AI6" s="1711"/>
    </row>
    <row r="7" spans="1:19" ht="15.75" customHeight="1">
      <c r="A7" s="99" t="s">
        <v>427</v>
      </c>
      <c r="B7" s="1833">
        <f>SUM(B8:B17)</f>
        <v>3390</v>
      </c>
      <c r="C7" s="1833">
        <f>SUM(C8:C17)</f>
        <v>11491</v>
      </c>
      <c r="D7" s="1833">
        <f>SUM(D8:D17)</f>
        <v>4374</v>
      </c>
      <c r="E7" s="1833">
        <f>SUM(E8:E17)</f>
        <v>414</v>
      </c>
      <c r="F7" s="1833">
        <f>SUM(F8:F17)</f>
        <v>964</v>
      </c>
      <c r="G7" s="1833">
        <f>SUM(G8:G17)</f>
        <v>1569</v>
      </c>
      <c r="H7" s="1833">
        <f>SUM(H8:H17)</f>
        <v>69</v>
      </c>
      <c r="I7" s="1833">
        <f>SUM(I8:I17)</f>
        <v>4101</v>
      </c>
      <c r="J7" s="1833">
        <f>SUM(J8:J17)</f>
        <v>595</v>
      </c>
      <c r="K7" s="1833">
        <f>SUM(K8:K17)</f>
        <v>158</v>
      </c>
      <c r="L7" s="1833">
        <f>SUM(L8:L17)</f>
        <v>22</v>
      </c>
      <c r="M7" s="1833">
        <f>SUM(M8:M17)</f>
        <v>36</v>
      </c>
      <c r="N7" s="1833">
        <f>SUM(N8:N17)</f>
        <v>35</v>
      </c>
      <c r="O7" s="1833">
        <f>SUM(O8:O17)</f>
        <v>140</v>
      </c>
      <c r="P7" s="1833">
        <f>SUM(P8:P17)</f>
        <v>2042</v>
      </c>
      <c r="Q7" s="1833">
        <f>SUM(Q8:Q17)</f>
        <v>110</v>
      </c>
      <c r="R7" s="1833">
        <f>SUM(R8:R17)</f>
        <v>75</v>
      </c>
      <c r="S7" s="1832">
        <f>SUM(S8:S17)</f>
        <v>4</v>
      </c>
    </row>
    <row r="8" spans="1:28" ht="15.75" customHeight="1">
      <c r="A8" s="1043" t="s">
        <v>479</v>
      </c>
      <c r="B8" s="1831">
        <v>362</v>
      </c>
      <c r="C8" s="1831">
        <f>SUM(D8:I8)</f>
        <v>1633</v>
      </c>
      <c r="D8" s="1784">
        <v>739</v>
      </c>
      <c r="E8" s="1784">
        <v>10</v>
      </c>
      <c r="F8" s="1784">
        <v>8</v>
      </c>
      <c r="G8" s="1784">
        <v>58</v>
      </c>
      <c r="H8" s="1784">
        <v>1</v>
      </c>
      <c r="I8" s="1849">
        <v>817</v>
      </c>
      <c r="J8" s="1784">
        <v>2</v>
      </c>
      <c r="K8" s="1784">
        <v>14</v>
      </c>
      <c r="L8" s="1784">
        <v>7</v>
      </c>
      <c r="M8" s="1784">
        <v>2</v>
      </c>
      <c r="N8" s="1784">
        <v>1</v>
      </c>
      <c r="O8" s="1784">
        <v>9</v>
      </c>
      <c r="P8" s="1784">
        <v>1495</v>
      </c>
      <c r="Q8" s="1784">
        <v>24</v>
      </c>
      <c r="R8" s="1784">
        <v>12</v>
      </c>
      <c r="S8" s="1843">
        <v>0</v>
      </c>
      <c r="T8" s="1827"/>
      <c r="U8" s="1827"/>
      <c r="V8" s="1827"/>
      <c r="W8" s="1827"/>
      <c r="X8" s="1827"/>
      <c r="Y8" s="1827"/>
      <c r="Z8" s="1827"/>
      <c r="AA8" s="1827"/>
      <c r="AB8" s="1827"/>
    </row>
    <row r="9" spans="1:28" ht="15.75" customHeight="1">
      <c r="A9" s="1039" t="s">
        <v>478</v>
      </c>
      <c r="B9" s="1829">
        <v>475</v>
      </c>
      <c r="C9" s="1829">
        <f>SUM(D9:I9)</f>
        <v>1754</v>
      </c>
      <c r="D9" s="1777">
        <v>531</v>
      </c>
      <c r="E9" s="1777">
        <v>163</v>
      </c>
      <c r="F9" s="1777">
        <v>193</v>
      </c>
      <c r="G9" s="1777">
        <v>394</v>
      </c>
      <c r="H9" s="1777">
        <v>12</v>
      </c>
      <c r="I9" s="1777">
        <v>461</v>
      </c>
      <c r="J9" s="1777">
        <v>6</v>
      </c>
      <c r="K9" s="1777">
        <v>12</v>
      </c>
      <c r="L9" s="1777">
        <v>0</v>
      </c>
      <c r="M9" s="1777">
        <v>5</v>
      </c>
      <c r="N9" s="1777">
        <v>0</v>
      </c>
      <c r="O9" s="1777">
        <v>6</v>
      </c>
      <c r="P9" s="1777">
        <v>57</v>
      </c>
      <c r="Q9" s="1777">
        <v>6</v>
      </c>
      <c r="R9" s="1777">
        <v>2</v>
      </c>
      <c r="S9" s="1776">
        <v>0</v>
      </c>
      <c r="T9" s="1827"/>
      <c r="U9" s="1827"/>
      <c r="V9" s="1827"/>
      <c r="W9" s="1827"/>
      <c r="X9" s="1827"/>
      <c r="Y9" s="1827"/>
      <c r="Z9" s="1827"/>
      <c r="AA9" s="1827"/>
      <c r="AB9" s="1827"/>
    </row>
    <row r="10" spans="1:28" ht="15.75" customHeight="1">
      <c r="A10" s="1039" t="s">
        <v>477</v>
      </c>
      <c r="B10" s="1829">
        <v>490</v>
      </c>
      <c r="C10" s="1829">
        <f>SUM(D10:I10)</f>
        <v>1509</v>
      </c>
      <c r="D10" s="1777">
        <v>505</v>
      </c>
      <c r="E10" s="1777">
        <v>17</v>
      </c>
      <c r="F10" s="1777">
        <v>35</v>
      </c>
      <c r="G10" s="1777">
        <v>316</v>
      </c>
      <c r="H10" s="1777">
        <v>9</v>
      </c>
      <c r="I10" s="1777">
        <v>627</v>
      </c>
      <c r="J10" s="1777">
        <v>13</v>
      </c>
      <c r="K10" s="1777">
        <v>29</v>
      </c>
      <c r="L10" s="1777">
        <v>5</v>
      </c>
      <c r="M10" s="1777">
        <v>10</v>
      </c>
      <c r="N10" s="1777">
        <v>30</v>
      </c>
      <c r="O10" s="1777">
        <v>11</v>
      </c>
      <c r="P10" s="1777">
        <v>32</v>
      </c>
      <c r="Q10" s="1777">
        <v>13</v>
      </c>
      <c r="R10" s="1777">
        <v>19</v>
      </c>
      <c r="S10" s="1776">
        <v>0</v>
      </c>
      <c r="T10" s="1827"/>
      <c r="U10" s="1827"/>
      <c r="V10" s="1827"/>
      <c r="W10" s="1827"/>
      <c r="X10" s="1827"/>
      <c r="Y10" s="1827"/>
      <c r="Z10" s="1827"/>
      <c r="AA10" s="1827"/>
      <c r="AB10" s="1827"/>
    </row>
    <row r="11" spans="1:28" ht="15.75" customHeight="1">
      <c r="A11" s="1039" t="s">
        <v>476</v>
      </c>
      <c r="B11" s="1829">
        <v>296</v>
      </c>
      <c r="C11" s="1777">
        <f>SUM(D11:I11)</f>
        <v>866</v>
      </c>
      <c r="D11" s="1777">
        <v>328</v>
      </c>
      <c r="E11" s="1777">
        <v>31</v>
      </c>
      <c r="F11" s="1777">
        <v>285</v>
      </c>
      <c r="G11" s="1777">
        <v>41</v>
      </c>
      <c r="H11" s="1777">
        <v>3</v>
      </c>
      <c r="I11" s="1777">
        <v>178</v>
      </c>
      <c r="J11" s="1777">
        <v>0</v>
      </c>
      <c r="K11" s="1777">
        <v>14</v>
      </c>
      <c r="L11" s="1777">
        <v>3</v>
      </c>
      <c r="M11" s="1777">
        <v>0</v>
      </c>
      <c r="N11" s="1777">
        <v>0</v>
      </c>
      <c r="O11" s="1777">
        <v>5</v>
      </c>
      <c r="P11" s="1777">
        <v>3</v>
      </c>
      <c r="Q11" s="1777">
        <v>3</v>
      </c>
      <c r="R11" s="1776">
        <v>2</v>
      </c>
      <c r="S11" s="1776">
        <v>0</v>
      </c>
      <c r="T11" s="1827"/>
      <c r="U11" s="1827"/>
      <c r="V11" s="1827"/>
      <c r="W11" s="1827"/>
      <c r="X11" s="1827"/>
      <c r="Y11" s="1827"/>
      <c r="Z11" s="1827"/>
      <c r="AA11" s="1827"/>
      <c r="AB11" s="1827"/>
    </row>
    <row r="12" spans="1:28" ht="15.75" customHeight="1">
      <c r="A12" s="1039" t="s">
        <v>475</v>
      </c>
      <c r="B12" s="1829">
        <v>296</v>
      </c>
      <c r="C12" s="1829">
        <f>SUM(D12:I12)</f>
        <v>528</v>
      </c>
      <c r="D12" s="1777">
        <v>178</v>
      </c>
      <c r="E12" s="1777">
        <v>72</v>
      </c>
      <c r="F12" s="1777">
        <v>79</v>
      </c>
      <c r="G12" s="1777">
        <v>194</v>
      </c>
      <c r="H12" s="1777">
        <v>2</v>
      </c>
      <c r="I12" s="1777">
        <v>3</v>
      </c>
      <c r="J12" s="1777">
        <v>94</v>
      </c>
      <c r="K12" s="1777">
        <v>3</v>
      </c>
      <c r="L12" s="1777">
        <v>2</v>
      </c>
      <c r="M12" s="1777">
        <v>3</v>
      </c>
      <c r="N12" s="1777">
        <v>3</v>
      </c>
      <c r="O12" s="1777">
        <v>30</v>
      </c>
      <c r="P12" s="1777">
        <v>391</v>
      </c>
      <c r="Q12" s="1777">
        <v>18</v>
      </c>
      <c r="R12" s="1777">
        <v>4</v>
      </c>
      <c r="S12" s="1776">
        <v>2</v>
      </c>
      <c r="T12" s="1827"/>
      <c r="U12" s="1827"/>
      <c r="V12" s="1827"/>
      <c r="W12" s="1827"/>
      <c r="X12" s="1827"/>
      <c r="Y12" s="1827"/>
      <c r="Z12" s="1827"/>
      <c r="AA12" s="1827"/>
      <c r="AB12" s="1827"/>
    </row>
    <row r="13" spans="1:28" ht="15.75" customHeight="1">
      <c r="A13" s="1039" t="s">
        <v>474</v>
      </c>
      <c r="B13" s="1829">
        <v>717</v>
      </c>
      <c r="C13" s="1829">
        <f>SUM(D13:I13)</f>
        <v>1720</v>
      </c>
      <c r="D13" s="1777">
        <v>175</v>
      </c>
      <c r="E13" s="1777">
        <v>5</v>
      </c>
      <c r="F13" s="1777">
        <v>111</v>
      </c>
      <c r="G13" s="1777">
        <v>296</v>
      </c>
      <c r="H13" s="1777">
        <v>21</v>
      </c>
      <c r="I13" s="1777">
        <v>1112</v>
      </c>
      <c r="J13" s="1777">
        <v>2</v>
      </c>
      <c r="K13" s="1777">
        <v>15</v>
      </c>
      <c r="L13" s="1777">
        <v>0</v>
      </c>
      <c r="M13" s="1777">
        <v>0</v>
      </c>
      <c r="N13" s="1777">
        <v>0</v>
      </c>
      <c r="O13" s="1777">
        <v>14</v>
      </c>
      <c r="P13" s="1777">
        <v>16</v>
      </c>
      <c r="Q13" s="1777">
        <v>9</v>
      </c>
      <c r="R13" s="1777">
        <v>7</v>
      </c>
      <c r="S13" s="1776">
        <v>0</v>
      </c>
      <c r="T13" s="1827"/>
      <c r="U13" s="1827"/>
      <c r="V13" s="1827"/>
      <c r="W13" s="1827"/>
      <c r="X13" s="1827"/>
      <c r="Y13" s="1827"/>
      <c r="Z13" s="1827"/>
      <c r="AA13" s="1827"/>
      <c r="AB13" s="1827"/>
    </row>
    <row r="14" spans="1:28" ht="15.75" customHeight="1">
      <c r="A14" s="1039" t="s">
        <v>473</v>
      </c>
      <c r="B14" s="1829">
        <v>144</v>
      </c>
      <c r="C14" s="1829">
        <f>SUM(D14:I14)</f>
        <v>803</v>
      </c>
      <c r="D14" s="1777">
        <v>149</v>
      </c>
      <c r="E14" s="1777">
        <v>4</v>
      </c>
      <c r="F14" s="1777">
        <v>81</v>
      </c>
      <c r="G14" s="1777">
        <v>78</v>
      </c>
      <c r="H14" s="1777">
        <v>3</v>
      </c>
      <c r="I14" s="1777">
        <v>488</v>
      </c>
      <c r="J14" s="1777">
        <v>368</v>
      </c>
      <c r="K14" s="1777">
        <v>8</v>
      </c>
      <c r="L14" s="1777">
        <v>1</v>
      </c>
      <c r="M14" s="1777">
        <v>13</v>
      </c>
      <c r="N14" s="1777">
        <v>0</v>
      </c>
      <c r="O14" s="1777">
        <v>39</v>
      </c>
      <c r="P14" s="1777">
        <v>34</v>
      </c>
      <c r="Q14" s="1777">
        <v>16</v>
      </c>
      <c r="R14" s="1777">
        <v>14</v>
      </c>
      <c r="S14" s="1776">
        <v>2</v>
      </c>
      <c r="T14" s="1827"/>
      <c r="U14" s="1827"/>
      <c r="V14" s="1827"/>
      <c r="W14" s="1827"/>
      <c r="X14" s="1827"/>
      <c r="Y14" s="1827"/>
      <c r="Z14" s="1827"/>
      <c r="AA14" s="1827"/>
      <c r="AB14" s="1827"/>
    </row>
    <row r="15" spans="1:28" ht="15.75" customHeight="1">
      <c r="A15" s="1039" t="s">
        <v>472</v>
      </c>
      <c r="B15" s="1829">
        <v>144</v>
      </c>
      <c r="C15" s="1829">
        <f>SUM(D15:I15)</f>
        <v>672</v>
      </c>
      <c r="D15" s="1777">
        <v>411</v>
      </c>
      <c r="E15" s="1777">
        <v>34</v>
      </c>
      <c r="F15" s="1777">
        <v>67</v>
      </c>
      <c r="G15" s="1777">
        <v>3</v>
      </c>
      <c r="H15" s="1777">
        <v>1</v>
      </c>
      <c r="I15" s="1777">
        <v>156</v>
      </c>
      <c r="J15" s="1777">
        <v>103</v>
      </c>
      <c r="K15" s="1777">
        <v>21</v>
      </c>
      <c r="L15" s="1777">
        <v>1</v>
      </c>
      <c r="M15" s="1777">
        <v>1</v>
      </c>
      <c r="N15" s="1777">
        <v>0</v>
      </c>
      <c r="O15" s="1777">
        <v>4</v>
      </c>
      <c r="P15" s="1777">
        <v>0</v>
      </c>
      <c r="Q15" s="1777">
        <v>12</v>
      </c>
      <c r="R15" s="1777">
        <v>0</v>
      </c>
      <c r="S15" s="1776">
        <v>0</v>
      </c>
      <c r="T15" s="1827"/>
      <c r="U15" s="1827"/>
      <c r="V15" s="1827"/>
      <c r="W15" s="1827"/>
      <c r="X15" s="1827"/>
      <c r="Y15" s="1827"/>
      <c r="Z15" s="1827"/>
      <c r="AA15" s="1827"/>
      <c r="AB15" s="1827"/>
    </row>
    <row r="16" spans="1:28" ht="15.75" customHeight="1">
      <c r="A16" s="1039" t="s">
        <v>471</v>
      </c>
      <c r="B16" s="1829">
        <v>268</v>
      </c>
      <c r="C16" s="1829">
        <f>SUM(D16:I16)</f>
        <v>1213</v>
      </c>
      <c r="D16" s="1777">
        <v>1141</v>
      </c>
      <c r="E16" s="1777">
        <v>21</v>
      </c>
      <c r="F16" s="1777">
        <v>12</v>
      </c>
      <c r="G16" s="1777">
        <v>8</v>
      </c>
      <c r="H16" s="1777">
        <v>14</v>
      </c>
      <c r="I16" s="1777">
        <v>17</v>
      </c>
      <c r="J16" s="1777">
        <v>1</v>
      </c>
      <c r="K16" s="1777">
        <v>1</v>
      </c>
      <c r="L16" s="1777">
        <v>1</v>
      </c>
      <c r="M16" s="1777">
        <v>0</v>
      </c>
      <c r="N16" s="1777">
        <v>1</v>
      </c>
      <c r="O16" s="1777">
        <v>2</v>
      </c>
      <c r="P16" s="1777">
        <v>1</v>
      </c>
      <c r="Q16" s="1777">
        <v>0</v>
      </c>
      <c r="R16" s="1777">
        <v>2</v>
      </c>
      <c r="S16" s="1776">
        <v>0</v>
      </c>
      <c r="T16" s="1827"/>
      <c r="U16" s="1827"/>
      <c r="V16" s="1827"/>
      <c r="W16" s="1827"/>
      <c r="X16" s="1827"/>
      <c r="Y16" s="1827"/>
      <c r="Z16" s="1827"/>
      <c r="AA16" s="1827"/>
      <c r="AB16" s="1827"/>
    </row>
    <row r="17" spans="1:28" ht="15.75" customHeight="1">
      <c r="A17" s="484" t="s">
        <v>470</v>
      </c>
      <c r="B17" s="1828">
        <v>198</v>
      </c>
      <c r="C17" s="1828">
        <f>SUM(D17:I17)</f>
        <v>793</v>
      </c>
      <c r="D17" s="1773">
        <v>217</v>
      </c>
      <c r="E17" s="1773">
        <v>57</v>
      </c>
      <c r="F17" s="1773">
        <v>93</v>
      </c>
      <c r="G17" s="1773">
        <v>181</v>
      </c>
      <c r="H17" s="1773">
        <v>3</v>
      </c>
      <c r="I17" s="1773">
        <v>242</v>
      </c>
      <c r="J17" s="1773">
        <v>6</v>
      </c>
      <c r="K17" s="1773">
        <v>41</v>
      </c>
      <c r="L17" s="1773">
        <v>2</v>
      </c>
      <c r="M17" s="1773">
        <v>2</v>
      </c>
      <c r="N17" s="1773">
        <v>0</v>
      </c>
      <c r="O17" s="1773">
        <v>20</v>
      </c>
      <c r="P17" s="1773">
        <v>13</v>
      </c>
      <c r="Q17" s="1773">
        <v>9</v>
      </c>
      <c r="R17" s="1773">
        <v>13</v>
      </c>
      <c r="S17" s="1772">
        <v>0</v>
      </c>
      <c r="T17" s="1827"/>
      <c r="U17" s="1827"/>
      <c r="V17" s="1827"/>
      <c r="W17" s="1827"/>
      <c r="X17" s="1827"/>
      <c r="Y17" s="1827"/>
      <c r="Z17" s="1827"/>
      <c r="AA17" s="1827"/>
      <c r="AB17" s="1827"/>
    </row>
    <row r="18" spans="16:19" ht="13.5" customHeight="1">
      <c r="P18" s="406"/>
      <c r="Q18" s="406"/>
      <c r="R18" s="406"/>
      <c r="S18" s="406" t="s">
        <v>1221</v>
      </c>
    </row>
    <row r="19" spans="16:19" ht="6.75" customHeight="1">
      <c r="P19" s="406"/>
      <c r="Q19" s="406"/>
      <c r="R19" s="406"/>
      <c r="S19" s="406"/>
    </row>
    <row r="20" ht="6.75" customHeight="1"/>
    <row r="21" spans="1:28" ht="13.5" customHeight="1">
      <c r="A21"/>
      <c r="B21"/>
      <c r="C21"/>
      <c r="D21"/>
      <c r="E21"/>
      <c r="F21"/>
      <c r="G21"/>
      <c r="H21"/>
      <c r="I21"/>
      <c r="J21"/>
      <c r="K21"/>
      <c r="L21"/>
      <c r="M21"/>
      <c r="N21" s="53"/>
      <c r="O21"/>
      <c r="P21" s="53" t="s">
        <v>1312</v>
      </c>
      <c r="Q21"/>
      <c r="R21"/>
      <c r="S21"/>
      <c r="T21"/>
      <c r="U21"/>
      <c r="V21"/>
      <c r="W21"/>
      <c r="X21"/>
      <c r="Y21"/>
      <c r="Z21"/>
      <c r="AA21"/>
      <c r="AB21"/>
    </row>
    <row r="22" spans="1:28" ht="13.5" customHeight="1">
      <c r="A22" s="339" t="s">
        <v>906</v>
      </c>
      <c r="B22" s="341" t="s">
        <v>708</v>
      </c>
      <c r="C22" s="341"/>
      <c r="D22" s="341" t="s">
        <v>1333</v>
      </c>
      <c r="E22" s="1848"/>
      <c r="F22" s="1848"/>
      <c r="G22" s="1848"/>
      <c r="H22" s="1848"/>
      <c r="I22" s="1848"/>
      <c r="J22" s="1848"/>
      <c r="K22" s="1848"/>
      <c r="L22" s="1848"/>
      <c r="M22" s="1848"/>
      <c r="N22" s="1848"/>
      <c r="O22" s="1848"/>
      <c r="P22" s="359"/>
      <c r="Q22" s="68"/>
      <c r="R22"/>
      <c r="S22"/>
      <c r="T22"/>
      <c r="U22"/>
      <c r="V22"/>
      <c r="W22"/>
      <c r="X22"/>
      <c r="Y22"/>
      <c r="Z22"/>
      <c r="AA22"/>
      <c r="AB22"/>
    </row>
    <row r="23" spans="1:28" ht="13.5" customHeight="1">
      <c r="A23" s="340"/>
      <c r="B23" s="1730" t="s">
        <v>1310</v>
      </c>
      <c r="C23" s="1730" t="s">
        <v>1309</v>
      </c>
      <c r="D23" s="399" t="s">
        <v>1308</v>
      </c>
      <c r="E23" s="399" t="s">
        <v>1297</v>
      </c>
      <c r="F23" s="399" t="s">
        <v>1307</v>
      </c>
      <c r="G23" s="399" t="s">
        <v>1306</v>
      </c>
      <c r="H23" s="399" t="s">
        <v>1305</v>
      </c>
      <c r="I23" s="399" t="s">
        <v>1304</v>
      </c>
      <c r="J23" s="399" t="s">
        <v>1303</v>
      </c>
      <c r="K23" s="399" t="s">
        <v>886</v>
      </c>
      <c r="L23" s="333" t="s">
        <v>1302</v>
      </c>
      <c r="M23" s="1824"/>
      <c r="N23" s="1824"/>
      <c r="O23" s="1824"/>
      <c r="P23" s="1823"/>
      <c r="Q23" s="68"/>
      <c r="R23"/>
      <c r="S23"/>
      <c r="T23"/>
      <c r="U23"/>
      <c r="V23"/>
      <c r="W23"/>
      <c r="X23"/>
      <c r="Y23"/>
      <c r="Z23"/>
      <c r="AA23"/>
      <c r="AB23"/>
    </row>
    <row r="24" spans="1:28" ht="13.5" customHeight="1">
      <c r="A24" s="340"/>
      <c r="B24" s="1730"/>
      <c r="C24" s="1730"/>
      <c r="D24" s="1821"/>
      <c r="E24" s="1821"/>
      <c r="F24" s="399"/>
      <c r="G24" s="399"/>
      <c r="H24" s="399"/>
      <c r="I24" s="399"/>
      <c r="J24" s="399"/>
      <c r="K24" s="399"/>
      <c r="L24" s="399" t="s">
        <v>1301</v>
      </c>
      <c r="M24" s="399" t="s">
        <v>1300</v>
      </c>
      <c r="N24" s="399" t="s">
        <v>1299</v>
      </c>
      <c r="O24" s="1822"/>
      <c r="P24" s="401" t="s">
        <v>1298</v>
      </c>
      <c r="Q24" s="68"/>
      <c r="R24"/>
      <c r="S24"/>
      <c r="T24"/>
      <c r="U24"/>
      <c r="V24"/>
      <c r="W24"/>
      <c r="X24"/>
      <c r="Y24"/>
      <c r="Z24"/>
      <c r="AA24"/>
      <c r="AB24"/>
    </row>
    <row r="25" spans="1:28" ht="57" customHeight="1">
      <c r="A25" s="340"/>
      <c r="B25" s="1730"/>
      <c r="C25" s="1730"/>
      <c r="D25" s="1821"/>
      <c r="E25" s="1821" t="s">
        <v>1297</v>
      </c>
      <c r="F25" s="399"/>
      <c r="G25" s="399"/>
      <c r="H25" s="399"/>
      <c r="I25" s="399"/>
      <c r="J25" s="399"/>
      <c r="K25" s="399"/>
      <c r="L25" s="1821"/>
      <c r="M25" s="1821"/>
      <c r="N25" s="1821"/>
      <c r="O25" s="1820" t="s">
        <v>1296</v>
      </c>
      <c r="P25" s="1819"/>
      <c r="Q25" s="68"/>
      <c r="R25"/>
      <c r="S25"/>
      <c r="T25"/>
      <c r="U25"/>
      <c r="V25"/>
      <c r="W25"/>
      <c r="X25"/>
      <c r="Y25"/>
      <c r="Z25"/>
      <c r="AA25"/>
      <c r="AB25"/>
    </row>
    <row r="26" spans="1:28" ht="34.5" customHeight="1">
      <c r="A26" s="1818" t="s">
        <v>1332</v>
      </c>
      <c r="B26" s="1847" t="s">
        <v>1331</v>
      </c>
      <c r="C26" s="1846">
        <v>3733</v>
      </c>
      <c r="D26" s="1816">
        <v>157</v>
      </c>
      <c r="E26" s="1816">
        <v>42</v>
      </c>
      <c r="F26" s="1816">
        <v>52</v>
      </c>
      <c r="G26" s="1816">
        <v>31</v>
      </c>
      <c r="H26" s="1816">
        <v>202</v>
      </c>
      <c r="I26" s="1845">
        <v>1564</v>
      </c>
      <c r="J26" s="1816">
        <v>690</v>
      </c>
      <c r="K26" s="1844">
        <v>995</v>
      </c>
      <c r="L26" s="1816">
        <v>101</v>
      </c>
      <c r="M26" s="1816">
        <v>418</v>
      </c>
      <c r="N26" s="1816">
        <v>128</v>
      </c>
      <c r="O26" s="1816">
        <v>31</v>
      </c>
      <c r="P26" s="1815">
        <v>8</v>
      </c>
      <c r="Q26" s="68"/>
      <c r="R26"/>
      <c r="S26"/>
      <c r="T26"/>
      <c r="U26"/>
      <c r="V26"/>
      <c r="W26"/>
      <c r="X26"/>
      <c r="Y26"/>
      <c r="Z26"/>
      <c r="AA26"/>
      <c r="AB26"/>
    </row>
    <row r="27" spans="1:28" ht="13.5" customHeight="1">
      <c r="A27"/>
      <c r="B27"/>
      <c r="C27"/>
      <c r="D27"/>
      <c r="E27"/>
      <c r="F27"/>
      <c r="G27"/>
      <c r="H27"/>
      <c r="I27"/>
      <c r="J27"/>
      <c r="K27"/>
      <c r="L27"/>
      <c r="M27"/>
      <c r="N27"/>
      <c r="O27"/>
      <c r="P27" s="406" t="s">
        <v>1294</v>
      </c>
      <c r="Q27"/>
      <c r="R27"/>
      <c r="S27"/>
      <c r="T27"/>
      <c r="U27"/>
      <c r="V27"/>
      <c r="W27"/>
      <c r="X27"/>
      <c r="Y27"/>
      <c r="Z27"/>
      <c r="AA27"/>
      <c r="AB27"/>
    </row>
  </sheetData>
  <sheetProtection/>
  <mergeCells count="38">
    <mergeCell ref="A22:A25"/>
    <mergeCell ref="B22:C22"/>
    <mergeCell ref="D22:P22"/>
    <mergeCell ref="B23:B25"/>
    <mergeCell ref="C23:C25"/>
    <mergeCell ref="D23:D25"/>
    <mergeCell ref="E23:E25"/>
    <mergeCell ref="F23:F25"/>
    <mergeCell ref="G23:G25"/>
    <mergeCell ref="H23:H25"/>
    <mergeCell ref="I23:I25"/>
    <mergeCell ref="J23:J25"/>
    <mergeCell ref="K23:K25"/>
    <mergeCell ref="L23:P23"/>
    <mergeCell ref="L24:L25"/>
    <mergeCell ref="M24:M25"/>
    <mergeCell ref="N24:N25"/>
    <mergeCell ref="P24:P25"/>
    <mergeCell ref="A3:A6"/>
    <mergeCell ref="B4:B6"/>
    <mergeCell ref="C4:C6"/>
    <mergeCell ref="D4:D6"/>
    <mergeCell ref="Q5:S5"/>
    <mergeCell ref="J4:S4"/>
    <mergeCell ref="K5:K6"/>
    <mergeCell ref="L5:L6"/>
    <mergeCell ref="M5:M6"/>
    <mergeCell ref="N5:N6"/>
    <mergeCell ref="E4:E6"/>
    <mergeCell ref="H4:H6"/>
    <mergeCell ref="J5:J6"/>
    <mergeCell ref="B3:C3"/>
    <mergeCell ref="G4:G6"/>
    <mergeCell ref="F4:F6"/>
    <mergeCell ref="I4:I6"/>
    <mergeCell ref="D3:S3"/>
    <mergeCell ref="O5:O6"/>
    <mergeCell ref="P5:P6"/>
  </mergeCells>
  <printOptions/>
  <pageMargins left="0.5118110236220472" right="0.3937007874015748" top="4.921259842519685" bottom="0.1968503937007874" header="0.4724409448818898" footer="0.07874015748031496"/>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sheetPr>
    <tabColor rgb="FFFF0000"/>
  </sheetPr>
  <dimension ref="A1:AC34"/>
  <sheetViews>
    <sheetView view="pageBreakPreview" zoomScale="115" zoomScaleSheetLayoutView="115" zoomScalePageLayoutView="0" workbookViewId="0" topLeftCell="A1">
      <pane xSplit="4" ySplit="9" topLeftCell="E10" activePane="bottomRight" state="frozen"/>
      <selection pane="topLeft" activeCell="J18" activeCellId="1" sqref="R12 J18"/>
      <selection pane="topRight" activeCell="J18" activeCellId="1" sqref="R12 J18"/>
      <selection pane="bottomLeft" activeCell="J18" activeCellId="1" sqref="R12 J18"/>
      <selection pane="bottomRight" activeCell="J18" activeCellId="1" sqref="R12 J18"/>
    </sheetView>
  </sheetViews>
  <sheetFormatPr defaultColWidth="9.00390625" defaultRowHeight="13.5"/>
  <cols>
    <col min="1" max="1" width="4.125" style="1850" customWidth="1"/>
    <col min="2" max="2" width="5.125" style="1850" customWidth="1"/>
    <col min="3" max="3" width="13.50390625" style="1850" customWidth="1"/>
    <col min="4" max="4" width="0.875" style="1850" customWidth="1"/>
    <col min="5" max="8" width="7.00390625" style="1852" customWidth="1"/>
    <col min="9" max="9" width="7.00390625" style="1851" customWidth="1"/>
    <col min="10" max="10" width="10.50390625" style="1852" customWidth="1"/>
    <col min="11" max="13" width="7.00390625" style="1852" customWidth="1"/>
    <col min="14" max="14" width="7.00390625" style="1851" customWidth="1"/>
    <col min="15" max="18" width="6.625" style="1852" customWidth="1"/>
    <col min="19" max="19" width="6.50390625" style="1851" customWidth="1"/>
    <col min="20" max="20" width="6.00390625" style="1852" customWidth="1"/>
    <col min="21" max="23" width="6.625" style="1852" customWidth="1"/>
    <col min="24" max="24" width="6.00390625" style="1851" customWidth="1"/>
    <col min="25" max="25" width="6.00390625" style="1852" customWidth="1"/>
    <col min="26" max="28" width="6.625" style="1852" customWidth="1"/>
    <col min="29" max="29" width="6.00390625" style="1851" customWidth="1"/>
    <col min="30" max="16384" width="9.00390625" style="1850" customWidth="1"/>
  </cols>
  <sheetData>
    <row r="1" spans="1:8" ht="18.75" customHeight="1">
      <c r="A1" s="1760" t="s">
        <v>1375</v>
      </c>
      <c r="B1" s="1935"/>
      <c r="C1" s="1935"/>
      <c r="D1" s="1935"/>
      <c r="E1" s="1936"/>
      <c r="F1" s="1936"/>
      <c r="G1" s="1936"/>
      <c r="H1" s="1936"/>
    </row>
    <row r="2" spans="1:8" ht="7.5" customHeight="1">
      <c r="A2" s="1937"/>
      <c r="B2" s="1935"/>
      <c r="C2" s="1935"/>
      <c r="D2" s="1935"/>
      <c r="E2" s="1936"/>
      <c r="F2" s="1936"/>
      <c r="G2" s="1936"/>
      <c r="H2" s="1936"/>
    </row>
    <row r="3" spans="1:13" ht="18.75" customHeight="1">
      <c r="A3" s="1935" t="s">
        <v>1374</v>
      </c>
      <c r="B3" s="1934"/>
      <c r="C3" s="1934"/>
      <c r="D3" s="1934"/>
      <c r="M3" s="1933"/>
    </row>
    <row r="4" spans="1:29" ht="18.75" customHeight="1">
      <c r="A4" s="1931" t="s">
        <v>1373</v>
      </c>
      <c r="B4" s="1931"/>
      <c r="C4" s="1931"/>
      <c r="D4" s="1931"/>
      <c r="AB4" s="1932" t="s">
        <v>409</v>
      </c>
      <c r="AC4" s="1932"/>
    </row>
    <row r="5" spans="1:29" ht="7.5" customHeight="1">
      <c r="A5" s="1931"/>
      <c r="B5" s="1931"/>
      <c r="C5" s="1931"/>
      <c r="D5" s="1931"/>
      <c r="Y5" s="1930"/>
      <c r="Z5" s="1930"/>
      <c r="AA5" s="1930"/>
      <c r="AB5" s="1929"/>
      <c r="AC5" s="1929"/>
    </row>
    <row r="6" spans="1:29" ht="27" customHeight="1">
      <c r="A6" s="1928" t="s">
        <v>1372</v>
      </c>
      <c r="B6" s="1928"/>
      <c r="C6" s="1928"/>
      <c r="D6" s="1927"/>
      <c r="E6" s="1924" t="s">
        <v>993</v>
      </c>
      <c r="F6" s="1923"/>
      <c r="G6" s="1923"/>
      <c r="H6" s="1923"/>
      <c r="I6" s="1922"/>
      <c r="J6" s="1926" t="s">
        <v>1371</v>
      </c>
      <c r="K6" s="1925"/>
      <c r="L6" s="1925"/>
      <c r="M6" s="1925"/>
      <c r="N6" s="1925"/>
      <c r="O6" s="1923" t="s">
        <v>1370</v>
      </c>
      <c r="P6" s="1923"/>
      <c r="Q6" s="1923"/>
      <c r="R6" s="1923"/>
      <c r="S6" s="1922"/>
      <c r="T6" s="1924" t="s">
        <v>1369</v>
      </c>
      <c r="U6" s="1923"/>
      <c r="V6" s="1923"/>
      <c r="W6" s="1923"/>
      <c r="X6" s="1922"/>
      <c r="Y6" s="1921" t="s">
        <v>1368</v>
      </c>
      <c r="Z6" s="1920"/>
      <c r="AA6" s="1920"/>
      <c r="AB6" s="1920"/>
      <c r="AC6" s="1920"/>
    </row>
    <row r="7" spans="1:29" ht="13.5" customHeight="1">
      <c r="A7" s="1919"/>
      <c r="B7" s="1919"/>
      <c r="C7" s="1919"/>
      <c r="D7" s="1918"/>
      <c r="E7" s="1915" t="s">
        <v>1367</v>
      </c>
      <c r="F7" s="1914" t="s">
        <v>1366</v>
      </c>
      <c r="G7" s="1913"/>
      <c r="H7" s="1912"/>
      <c r="I7" s="1916" t="s">
        <v>1365</v>
      </c>
      <c r="J7" s="1915" t="s">
        <v>1367</v>
      </c>
      <c r="K7" s="1914" t="s">
        <v>1366</v>
      </c>
      <c r="L7" s="1913"/>
      <c r="M7" s="1912"/>
      <c r="N7" s="1911" t="s">
        <v>1365</v>
      </c>
      <c r="O7" s="1917" t="s">
        <v>1367</v>
      </c>
      <c r="P7" s="1914" t="s">
        <v>1366</v>
      </c>
      <c r="Q7" s="1913"/>
      <c r="R7" s="1912"/>
      <c r="S7" s="1916" t="s">
        <v>1365</v>
      </c>
      <c r="T7" s="1915" t="s">
        <v>1367</v>
      </c>
      <c r="U7" s="1914" t="s">
        <v>1366</v>
      </c>
      <c r="V7" s="1913"/>
      <c r="W7" s="1912"/>
      <c r="X7" s="1916" t="s">
        <v>1365</v>
      </c>
      <c r="Y7" s="1915" t="s">
        <v>1367</v>
      </c>
      <c r="Z7" s="1914" t="s">
        <v>1366</v>
      </c>
      <c r="AA7" s="1913"/>
      <c r="AB7" s="1912"/>
      <c r="AC7" s="1911" t="s">
        <v>1365</v>
      </c>
    </row>
    <row r="8" spans="1:29" ht="27" customHeight="1">
      <c r="A8" s="1910"/>
      <c r="B8" s="1910"/>
      <c r="C8" s="1910"/>
      <c r="D8" s="1909"/>
      <c r="E8" s="1905"/>
      <c r="F8" s="1908" t="s">
        <v>1364</v>
      </c>
      <c r="G8" s="1904" t="s">
        <v>1363</v>
      </c>
      <c r="H8" s="1904" t="s">
        <v>1362</v>
      </c>
      <c r="I8" s="1906"/>
      <c r="J8" s="1905"/>
      <c r="K8" s="1904" t="s">
        <v>1364</v>
      </c>
      <c r="L8" s="1904" t="s">
        <v>1363</v>
      </c>
      <c r="M8" s="1904" t="s">
        <v>1362</v>
      </c>
      <c r="N8" s="1903"/>
      <c r="O8" s="1907"/>
      <c r="P8" s="1904" t="s">
        <v>1364</v>
      </c>
      <c r="Q8" s="1904" t="s">
        <v>1363</v>
      </c>
      <c r="R8" s="1904" t="s">
        <v>1362</v>
      </c>
      <c r="S8" s="1906"/>
      <c r="T8" s="1905"/>
      <c r="U8" s="1904" t="s">
        <v>1364</v>
      </c>
      <c r="V8" s="1904" t="s">
        <v>1363</v>
      </c>
      <c r="W8" s="1904" t="s">
        <v>1362</v>
      </c>
      <c r="X8" s="1906"/>
      <c r="Y8" s="1905"/>
      <c r="Z8" s="1904" t="s">
        <v>1364</v>
      </c>
      <c r="AA8" s="1904" t="s">
        <v>1363</v>
      </c>
      <c r="AB8" s="1904" t="s">
        <v>1362</v>
      </c>
      <c r="AC8" s="1903"/>
    </row>
    <row r="9" spans="1:29" ht="29.25" customHeight="1">
      <c r="A9" s="1902" t="s">
        <v>1361</v>
      </c>
      <c r="B9" s="1902"/>
      <c r="C9" s="1902"/>
      <c r="D9" s="1901"/>
      <c r="E9" s="1898">
        <f>SUM(E10:E31)</f>
        <v>69674</v>
      </c>
      <c r="F9" s="1898">
        <f>SUM(F10:F31)</f>
        <v>12194.5</v>
      </c>
      <c r="G9" s="1898">
        <f>SUM(G10:G31)</f>
        <v>0</v>
      </c>
      <c r="H9" s="1898">
        <f>SUM(H10:H31)</f>
        <v>9</v>
      </c>
      <c r="I9" s="1899">
        <v>99.99999999999999</v>
      </c>
      <c r="J9" s="1898">
        <v>26400</v>
      </c>
      <c r="K9" s="1898">
        <v>12194.5</v>
      </c>
      <c r="L9" s="1898">
        <v>0</v>
      </c>
      <c r="M9" s="1898">
        <v>8</v>
      </c>
      <c r="N9" s="1897">
        <v>100</v>
      </c>
      <c r="O9" s="1900">
        <v>39698.5</v>
      </c>
      <c r="P9" s="1898">
        <v>0</v>
      </c>
      <c r="Q9" s="1898">
        <v>0</v>
      </c>
      <c r="R9" s="1898">
        <v>1</v>
      </c>
      <c r="S9" s="1899">
        <v>100</v>
      </c>
      <c r="T9" s="1898">
        <v>2213.5</v>
      </c>
      <c r="U9" s="1898">
        <v>0</v>
      </c>
      <c r="V9" s="1898">
        <v>0</v>
      </c>
      <c r="W9" s="1898">
        <v>0</v>
      </c>
      <c r="X9" s="1899">
        <v>100</v>
      </c>
      <c r="Y9" s="1898">
        <v>1362</v>
      </c>
      <c r="Z9" s="1898">
        <v>0</v>
      </c>
      <c r="AA9" s="1898">
        <v>0</v>
      </c>
      <c r="AB9" s="1898">
        <v>0</v>
      </c>
      <c r="AC9" s="1897">
        <v>99.99999999999999</v>
      </c>
    </row>
    <row r="10" spans="1:29" ht="28.5" customHeight="1">
      <c r="A10" s="1896" t="s">
        <v>1359</v>
      </c>
      <c r="B10" s="1896"/>
      <c r="C10" s="1878" t="s">
        <v>1360</v>
      </c>
      <c r="D10" s="1878"/>
      <c r="E10" s="1894">
        <f>J10+O10+T10+Y10</f>
        <v>141</v>
      </c>
      <c r="F10" s="1894">
        <f>K10+P10+U10+Z10</f>
        <v>12</v>
      </c>
      <c r="G10" s="1895">
        <f>L10+Q10+V10+AA10</f>
        <v>0</v>
      </c>
      <c r="H10" s="1894">
        <f>M10+R10+W10+AB10</f>
        <v>0</v>
      </c>
      <c r="I10" s="1893">
        <f>E10/$E$9*100</f>
        <v>0.20237104228263053</v>
      </c>
      <c r="J10" s="1889">
        <v>80</v>
      </c>
      <c r="K10" s="1889">
        <v>12</v>
      </c>
      <c r="L10" s="1890">
        <v>0</v>
      </c>
      <c r="M10" s="1889">
        <v>0</v>
      </c>
      <c r="N10" s="1893">
        <v>0.30303030303030304</v>
      </c>
      <c r="O10" s="1871">
        <v>57</v>
      </c>
      <c r="P10" s="1889">
        <v>0</v>
      </c>
      <c r="Q10" s="1890">
        <v>0</v>
      </c>
      <c r="R10" s="1889">
        <v>0</v>
      </c>
      <c r="S10" s="1892">
        <v>0.1435822512185599</v>
      </c>
      <c r="T10" s="1889">
        <v>4</v>
      </c>
      <c r="U10" s="1889">
        <v>0</v>
      </c>
      <c r="V10" s="1890">
        <v>0</v>
      </c>
      <c r="W10" s="1889">
        <v>0</v>
      </c>
      <c r="X10" s="1891">
        <v>0.1807092839394624</v>
      </c>
      <c r="Y10" s="1889">
        <v>0</v>
      </c>
      <c r="Z10" s="1889">
        <v>0</v>
      </c>
      <c r="AA10" s="1890">
        <v>0</v>
      </c>
      <c r="AB10" s="1889">
        <v>0</v>
      </c>
      <c r="AC10" s="1888" t="s">
        <v>1348</v>
      </c>
    </row>
    <row r="11" spans="1:29" ht="28.5" customHeight="1">
      <c r="A11" s="1879"/>
      <c r="B11" s="1879"/>
      <c r="C11" s="1878" t="s">
        <v>1359</v>
      </c>
      <c r="D11" s="1878"/>
      <c r="E11" s="1872">
        <f>J11+O11+T11+Y11</f>
        <v>4102.5</v>
      </c>
      <c r="F11" s="1872">
        <f>K11+P11+U11+Z11</f>
        <v>377</v>
      </c>
      <c r="G11" s="1873">
        <f>L11+Q11+V11+AA11</f>
        <v>0</v>
      </c>
      <c r="H11" s="1872">
        <f>M11+R11+W11+AB11</f>
        <v>0</v>
      </c>
      <c r="I11" s="1870">
        <f>E11/$E$9*100</f>
        <v>5.888136177053133</v>
      </c>
      <c r="J11" s="1868">
        <v>1371.5</v>
      </c>
      <c r="K11" s="1868">
        <v>377</v>
      </c>
      <c r="L11" s="1869">
        <v>0</v>
      </c>
      <c r="M11" s="1869">
        <v>0</v>
      </c>
      <c r="N11" s="1867">
        <v>5.195075757575758</v>
      </c>
      <c r="O11" s="1871">
        <v>2713</v>
      </c>
      <c r="P11" s="1868">
        <v>0</v>
      </c>
      <c r="Q11" s="1869">
        <v>0</v>
      </c>
      <c r="R11" s="1868">
        <v>0</v>
      </c>
      <c r="S11" s="1870">
        <v>6.834011360630754</v>
      </c>
      <c r="T11" s="1868">
        <v>18</v>
      </c>
      <c r="U11" s="1868">
        <v>0</v>
      </c>
      <c r="V11" s="1869">
        <v>0</v>
      </c>
      <c r="W11" s="1868">
        <v>0</v>
      </c>
      <c r="X11" s="1870">
        <v>0.8131917777275807</v>
      </c>
      <c r="Y11" s="1868">
        <v>0</v>
      </c>
      <c r="Z11" s="1868">
        <v>0</v>
      </c>
      <c r="AA11" s="1869">
        <v>0</v>
      </c>
      <c r="AB11" s="1868">
        <v>0</v>
      </c>
      <c r="AC11" s="1885" t="s">
        <v>1348</v>
      </c>
    </row>
    <row r="12" spans="1:29" ht="28.5" customHeight="1">
      <c r="A12" s="1884" t="s">
        <v>1358</v>
      </c>
      <c r="B12" s="1887"/>
      <c r="C12" s="1878" t="s">
        <v>1357</v>
      </c>
      <c r="D12" s="1878"/>
      <c r="E12" s="1872">
        <f>J12+O12+T12+Y12</f>
        <v>15957.5</v>
      </c>
      <c r="F12" s="1872">
        <f>K12+P12+U12+Z12</f>
        <v>5860</v>
      </c>
      <c r="G12" s="1873">
        <f>L12+Q12+V12+AA12</f>
        <v>0</v>
      </c>
      <c r="H12" s="1872">
        <f>M12+R12+W12+AB12</f>
        <v>2</v>
      </c>
      <c r="I12" s="1870">
        <f>E12/$E$9*100</f>
        <v>22.90309154060338</v>
      </c>
      <c r="J12" s="1868">
        <v>9196.5</v>
      </c>
      <c r="K12" s="1868">
        <v>5860</v>
      </c>
      <c r="L12" s="1869">
        <v>0</v>
      </c>
      <c r="M12" s="1868">
        <v>1</v>
      </c>
      <c r="N12" s="1867">
        <v>34.83522727272727</v>
      </c>
      <c r="O12" s="1871">
        <v>6220</v>
      </c>
      <c r="P12" s="1868">
        <v>0</v>
      </c>
      <c r="Q12" s="1869">
        <v>0</v>
      </c>
      <c r="R12" s="1868">
        <v>1</v>
      </c>
      <c r="S12" s="1870">
        <v>15.668098290867412</v>
      </c>
      <c r="T12" s="1868">
        <v>541</v>
      </c>
      <c r="U12" s="1868">
        <v>0</v>
      </c>
      <c r="V12" s="1869">
        <v>0</v>
      </c>
      <c r="W12" s="1868">
        <v>0</v>
      </c>
      <c r="X12" s="1870">
        <v>24.440930652812288</v>
      </c>
      <c r="Y12" s="1868">
        <v>0</v>
      </c>
      <c r="Z12" s="1868">
        <v>0</v>
      </c>
      <c r="AA12" s="1869">
        <v>0</v>
      </c>
      <c r="AB12" s="1868">
        <v>0</v>
      </c>
      <c r="AC12" s="1885" t="s">
        <v>1348</v>
      </c>
    </row>
    <row r="13" spans="1:29" ht="28.5" customHeight="1">
      <c r="A13" s="1884"/>
      <c r="B13" s="1887"/>
      <c r="C13" s="1878" t="s">
        <v>1356</v>
      </c>
      <c r="D13" s="1878"/>
      <c r="E13" s="1872">
        <f>J13+O13+T13+Y13</f>
        <v>9466.5</v>
      </c>
      <c r="F13" s="1872">
        <f>K13+P13+U13+Z13</f>
        <v>690.5</v>
      </c>
      <c r="G13" s="1873">
        <f>L13+Q13+V13+AA13</f>
        <v>0</v>
      </c>
      <c r="H13" s="1872">
        <f>M13+R13+W13+AB13</f>
        <v>0</v>
      </c>
      <c r="I13" s="1870">
        <f>E13/$E$9*100</f>
        <v>13.586847317507248</v>
      </c>
      <c r="J13" s="1868">
        <v>1735.5</v>
      </c>
      <c r="K13" s="1868">
        <v>690.5</v>
      </c>
      <c r="L13" s="1869">
        <v>0</v>
      </c>
      <c r="M13" s="1868">
        <v>0</v>
      </c>
      <c r="N13" s="1867">
        <v>6.573863636363636</v>
      </c>
      <c r="O13" s="1871">
        <v>6705.5</v>
      </c>
      <c r="P13" s="1868">
        <v>0</v>
      </c>
      <c r="Q13" s="1869">
        <v>0</v>
      </c>
      <c r="R13" s="1868">
        <v>0</v>
      </c>
      <c r="S13" s="1870">
        <v>16.891066413088655</v>
      </c>
      <c r="T13" s="1868">
        <v>981.5</v>
      </c>
      <c r="U13" s="1868">
        <v>0</v>
      </c>
      <c r="V13" s="1869">
        <v>0</v>
      </c>
      <c r="W13" s="1868">
        <v>0</v>
      </c>
      <c r="X13" s="1870">
        <v>44.34154054664559</v>
      </c>
      <c r="Y13" s="1868">
        <v>44</v>
      </c>
      <c r="Z13" s="1868">
        <v>0</v>
      </c>
      <c r="AA13" s="1869">
        <v>0</v>
      </c>
      <c r="AB13" s="1868">
        <v>0</v>
      </c>
      <c r="AC13" s="1867">
        <v>3.2305433186490458</v>
      </c>
    </row>
    <row r="14" spans="1:29" ht="28.5" customHeight="1">
      <c r="A14" s="1884"/>
      <c r="B14" s="1887"/>
      <c r="C14" s="1878" t="s">
        <v>1355</v>
      </c>
      <c r="D14" s="1878"/>
      <c r="E14" s="1872">
        <f>J14+O14+T14+Y14</f>
        <v>2863</v>
      </c>
      <c r="F14" s="1872">
        <f>K14+P14+U14+Z14</f>
        <v>100</v>
      </c>
      <c r="G14" s="1873">
        <f>L14+Q14+V14+AA14</f>
        <v>0</v>
      </c>
      <c r="H14" s="1872">
        <f>M14+R14+W14+AB14</f>
        <v>0</v>
      </c>
      <c r="I14" s="1870">
        <f>E14/$E$9*100</f>
        <v>4.109136837270718</v>
      </c>
      <c r="J14" s="1868">
        <v>259</v>
      </c>
      <c r="K14" s="1868">
        <v>100</v>
      </c>
      <c r="L14" s="1869">
        <v>0</v>
      </c>
      <c r="M14" s="1868">
        <v>0</v>
      </c>
      <c r="N14" s="1867">
        <v>0.9810606060606062</v>
      </c>
      <c r="O14" s="1871">
        <v>2577</v>
      </c>
      <c r="P14" s="1868">
        <v>0</v>
      </c>
      <c r="Q14" s="1869">
        <v>0</v>
      </c>
      <c r="R14" s="1868">
        <v>0</v>
      </c>
      <c r="S14" s="1870">
        <v>6.491429147196998</v>
      </c>
      <c r="T14" s="1868">
        <v>18</v>
      </c>
      <c r="U14" s="1868">
        <v>0</v>
      </c>
      <c r="V14" s="1869">
        <v>0</v>
      </c>
      <c r="W14" s="1868">
        <v>0</v>
      </c>
      <c r="X14" s="1870">
        <v>0.8131917777275807</v>
      </c>
      <c r="Y14" s="1868">
        <v>9</v>
      </c>
      <c r="Z14" s="1868">
        <v>0</v>
      </c>
      <c r="AA14" s="1869">
        <v>0</v>
      </c>
      <c r="AB14" s="1868">
        <v>0</v>
      </c>
      <c r="AC14" s="1876">
        <v>0.6607929515418502</v>
      </c>
    </row>
    <row r="15" spans="1:29" ht="28.5" customHeight="1">
      <c r="A15" s="1884"/>
      <c r="B15" s="1887"/>
      <c r="C15" s="1878" t="s">
        <v>1354</v>
      </c>
      <c r="D15" s="1878"/>
      <c r="E15" s="1872">
        <f>J15+O15+T15+Y15</f>
        <v>7923</v>
      </c>
      <c r="F15" s="1872">
        <f>K15+P15+U15+Z15</f>
        <v>5</v>
      </c>
      <c r="G15" s="1873">
        <f>L15+Q15+V15+AA15</f>
        <v>0</v>
      </c>
      <c r="H15" s="1872">
        <f>M15+R15+W15+AB15</f>
        <v>0</v>
      </c>
      <c r="I15" s="1870">
        <f>E15/$E$9*100</f>
        <v>11.371530269541005</v>
      </c>
      <c r="J15" s="1868">
        <v>5</v>
      </c>
      <c r="K15" s="1868">
        <v>5</v>
      </c>
      <c r="L15" s="1869">
        <v>0</v>
      </c>
      <c r="M15" s="1868">
        <v>0</v>
      </c>
      <c r="N15" s="1876">
        <v>0.01893939393939394</v>
      </c>
      <c r="O15" s="1871">
        <v>7918</v>
      </c>
      <c r="P15" s="1868">
        <v>0</v>
      </c>
      <c r="Q15" s="1869">
        <v>0</v>
      </c>
      <c r="R15" s="1868">
        <v>0</v>
      </c>
      <c r="S15" s="1870">
        <v>19.94533798506241</v>
      </c>
      <c r="T15" s="1868">
        <v>0</v>
      </c>
      <c r="U15" s="1868">
        <v>0</v>
      </c>
      <c r="V15" s="1869">
        <v>0</v>
      </c>
      <c r="W15" s="1868">
        <v>0</v>
      </c>
      <c r="X15" s="1871">
        <v>0</v>
      </c>
      <c r="Y15" s="1868">
        <v>0</v>
      </c>
      <c r="Z15" s="1868">
        <v>0</v>
      </c>
      <c r="AA15" s="1869">
        <v>0</v>
      </c>
      <c r="AB15" s="1868">
        <v>0</v>
      </c>
      <c r="AC15" s="1885" t="s">
        <v>1348</v>
      </c>
    </row>
    <row r="16" spans="1:29" ht="28.5" customHeight="1">
      <c r="A16" s="1884"/>
      <c r="B16" s="1887"/>
      <c r="C16" s="1878" t="s">
        <v>1353</v>
      </c>
      <c r="D16" s="1878"/>
      <c r="E16" s="1872">
        <f>J16+O16+T16+Y16</f>
        <v>3055.5</v>
      </c>
      <c r="F16" s="1872">
        <f>K16+P16+U16+Z16</f>
        <v>182</v>
      </c>
      <c r="G16" s="1873">
        <f>L16+Q16+V16+AA16</f>
        <v>0</v>
      </c>
      <c r="H16" s="1872">
        <f>M16+R16+W16+AB16</f>
        <v>0</v>
      </c>
      <c r="I16" s="1870">
        <f>E16/$E$9*100</f>
        <v>4.385423543933174</v>
      </c>
      <c r="J16" s="1868">
        <v>370.5</v>
      </c>
      <c r="K16" s="1868">
        <v>182</v>
      </c>
      <c r="L16" s="1869">
        <v>0</v>
      </c>
      <c r="M16" s="1868">
        <v>0</v>
      </c>
      <c r="N16" s="1867">
        <v>1.4034090909090908</v>
      </c>
      <c r="O16" s="1871">
        <v>2670</v>
      </c>
      <c r="P16" s="1868">
        <v>0</v>
      </c>
      <c r="Q16" s="1869">
        <v>0</v>
      </c>
      <c r="R16" s="1868">
        <v>0</v>
      </c>
      <c r="S16" s="1870">
        <v>6.725694925500964</v>
      </c>
      <c r="T16" s="1868">
        <v>10</v>
      </c>
      <c r="U16" s="1868">
        <v>0</v>
      </c>
      <c r="V16" s="1869">
        <v>0</v>
      </c>
      <c r="W16" s="1868">
        <v>0</v>
      </c>
      <c r="X16" s="1870">
        <v>0.451773209848656</v>
      </c>
      <c r="Y16" s="1868">
        <v>5</v>
      </c>
      <c r="Z16" s="1868">
        <v>0</v>
      </c>
      <c r="AA16" s="1869">
        <v>0</v>
      </c>
      <c r="AB16" s="1868">
        <v>0</v>
      </c>
      <c r="AC16" s="1867">
        <v>0.36710719530102787</v>
      </c>
    </row>
    <row r="17" spans="1:29" ht="28.5" customHeight="1">
      <c r="A17" s="1884"/>
      <c r="B17" s="1887"/>
      <c r="C17" s="1878" t="s">
        <v>1352</v>
      </c>
      <c r="D17" s="1878"/>
      <c r="E17" s="1872">
        <f>J17+O17+T17+Y17</f>
        <v>27</v>
      </c>
      <c r="F17" s="1872">
        <f>K17+P17+U17+Z17</f>
        <v>0</v>
      </c>
      <c r="G17" s="1873">
        <f>L17+Q17+V17+AA17</f>
        <v>0</v>
      </c>
      <c r="H17" s="1872">
        <f>M17+R17+W17+AB17</f>
        <v>0</v>
      </c>
      <c r="I17" s="1870">
        <f>E17/$E$9*100</f>
        <v>0.038751901713695205</v>
      </c>
      <c r="J17" s="1868">
        <v>3</v>
      </c>
      <c r="K17" s="1868">
        <v>0</v>
      </c>
      <c r="L17" s="1869">
        <v>0</v>
      </c>
      <c r="M17" s="1868">
        <v>0</v>
      </c>
      <c r="N17" s="1876">
        <v>0.011363636363636364</v>
      </c>
      <c r="O17" s="1871">
        <v>0</v>
      </c>
      <c r="P17" s="1868">
        <v>0</v>
      </c>
      <c r="Q17" s="1869">
        <v>0</v>
      </c>
      <c r="R17" s="1868">
        <v>0</v>
      </c>
      <c r="S17" s="1871">
        <v>0</v>
      </c>
      <c r="T17" s="1868">
        <v>0</v>
      </c>
      <c r="U17" s="1868">
        <v>0</v>
      </c>
      <c r="V17" s="1869">
        <v>0</v>
      </c>
      <c r="W17" s="1869">
        <v>0</v>
      </c>
      <c r="X17" s="1871">
        <v>0</v>
      </c>
      <c r="Y17" s="1868">
        <v>24</v>
      </c>
      <c r="Z17" s="1868">
        <v>0</v>
      </c>
      <c r="AA17" s="1869">
        <v>0</v>
      </c>
      <c r="AB17" s="1868">
        <v>0</v>
      </c>
      <c r="AC17" s="1867">
        <v>1.762114537444934</v>
      </c>
    </row>
    <row r="18" spans="1:29" ht="28.5" customHeight="1">
      <c r="A18" s="1884"/>
      <c r="B18" s="1887"/>
      <c r="C18" s="1878" t="s">
        <v>1351</v>
      </c>
      <c r="D18" s="1878"/>
      <c r="E18" s="1872">
        <f>J18+O18+T18+Y18</f>
        <v>2</v>
      </c>
      <c r="F18" s="1872">
        <f>K18+P18+U18+Z18</f>
        <v>0</v>
      </c>
      <c r="G18" s="1873">
        <f>L18+Q18+V18+AA18</f>
        <v>0</v>
      </c>
      <c r="H18" s="1872">
        <f>M18+R18+W18+AB18</f>
        <v>0</v>
      </c>
      <c r="I18" s="1870">
        <f>E18/$E$9*100</f>
        <v>0.002870511238051497</v>
      </c>
      <c r="J18" s="1868">
        <v>0</v>
      </c>
      <c r="K18" s="1868">
        <v>0</v>
      </c>
      <c r="L18" s="1869">
        <v>0</v>
      </c>
      <c r="M18" s="1868">
        <v>0</v>
      </c>
      <c r="N18" s="1886">
        <v>0</v>
      </c>
      <c r="O18" s="1871">
        <v>0</v>
      </c>
      <c r="P18" s="1868">
        <v>0</v>
      </c>
      <c r="Q18" s="1869">
        <v>0</v>
      </c>
      <c r="R18" s="1868">
        <v>0</v>
      </c>
      <c r="S18" s="1871">
        <v>0</v>
      </c>
      <c r="T18" s="1868">
        <v>0</v>
      </c>
      <c r="U18" s="1868">
        <v>0</v>
      </c>
      <c r="V18" s="1869">
        <v>0</v>
      </c>
      <c r="W18" s="1869">
        <v>0</v>
      </c>
      <c r="X18" s="1871">
        <v>0</v>
      </c>
      <c r="Y18" s="1868">
        <v>2</v>
      </c>
      <c r="Z18" s="1868">
        <v>0</v>
      </c>
      <c r="AA18" s="1869">
        <v>0</v>
      </c>
      <c r="AB18" s="1868">
        <v>0</v>
      </c>
      <c r="AC18" s="1876">
        <v>0.14684287812041116</v>
      </c>
    </row>
    <row r="19" spans="1:29" ht="28.5" customHeight="1">
      <c r="A19" s="1884"/>
      <c r="B19" s="1887"/>
      <c r="C19" s="1878" t="s">
        <v>1350</v>
      </c>
      <c r="D19" s="1878"/>
      <c r="E19" s="1872">
        <f>J19+O19+T19+Y19</f>
        <v>1587</v>
      </c>
      <c r="F19" s="1872">
        <f>K19+P19+U19+Z19</f>
        <v>117</v>
      </c>
      <c r="G19" s="1873">
        <f>L19+Q19+V19+AA19</f>
        <v>0</v>
      </c>
      <c r="H19" s="1872">
        <f>M19+R19+W19+AB19</f>
        <v>0</v>
      </c>
      <c r="I19" s="1870">
        <f>E19/$E$9*100</f>
        <v>2.277750667393863</v>
      </c>
      <c r="J19" s="1868">
        <v>454.5</v>
      </c>
      <c r="K19" s="1868">
        <v>117</v>
      </c>
      <c r="L19" s="1869">
        <v>0</v>
      </c>
      <c r="M19" s="1868">
        <v>0</v>
      </c>
      <c r="N19" s="1867">
        <v>1.7215909090909092</v>
      </c>
      <c r="O19" s="1871">
        <v>1132.5</v>
      </c>
      <c r="P19" s="1868">
        <v>0</v>
      </c>
      <c r="Q19" s="1869">
        <v>0</v>
      </c>
      <c r="R19" s="1868">
        <v>0</v>
      </c>
      <c r="S19" s="1870">
        <v>2.8527526228950717</v>
      </c>
      <c r="T19" s="1868">
        <v>0</v>
      </c>
      <c r="U19" s="1868">
        <v>0</v>
      </c>
      <c r="V19" s="1869">
        <v>0</v>
      </c>
      <c r="W19" s="1868">
        <v>0</v>
      </c>
      <c r="X19" s="1871">
        <v>0</v>
      </c>
      <c r="Y19" s="1868">
        <v>0</v>
      </c>
      <c r="Z19" s="1868">
        <v>0</v>
      </c>
      <c r="AA19" s="1869">
        <v>0</v>
      </c>
      <c r="AB19" s="1868">
        <v>0</v>
      </c>
      <c r="AC19" s="1885" t="s">
        <v>1348</v>
      </c>
    </row>
    <row r="20" spans="1:29" ht="28.5" customHeight="1">
      <c r="A20" s="1884"/>
      <c r="B20" s="1887"/>
      <c r="C20" s="1878" t="s">
        <v>1349</v>
      </c>
      <c r="D20" s="1878"/>
      <c r="E20" s="1872">
        <f>J20+O20+T20+Y20</f>
        <v>177.5</v>
      </c>
      <c r="F20" s="1872">
        <f>K20+P20+U20+Z20</f>
        <v>0</v>
      </c>
      <c r="G20" s="1873">
        <f>L20+Q20+V20+AA20</f>
        <v>0</v>
      </c>
      <c r="H20" s="1872">
        <f>M20+R20+W20+AB20</f>
        <v>0</v>
      </c>
      <c r="I20" s="1870">
        <f>E20/$E$9*100</f>
        <v>0.25475787237707037</v>
      </c>
      <c r="J20" s="1868">
        <v>0</v>
      </c>
      <c r="K20" s="1868">
        <v>0</v>
      </c>
      <c r="L20" s="1869">
        <v>0</v>
      </c>
      <c r="M20" s="1868">
        <v>0</v>
      </c>
      <c r="N20" s="1886">
        <v>0</v>
      </c>
      <c r="O20" s="1871">
        <v>177.5</v>
      </c>
      <c r="P20" s="1868">
        <v>0</v>
      </c>
      <c r="Q20" s="1869">
        <v>0</v>
      </c>
      <c r="R20" s="1868">
        <v>0</v>
      </c>
      <c r="S20" s="1870">
        <v>0.4471201682683225</v>
      </c>
      <c r="T20" s="1868">
        <v>0</v>
      </c>
      <c r="U20" s="1868">
        <v>0</v>
      </c>
      <c r="V20" s="1869">
        <v>0</v>
      </c>
      <c r="W20" s="1869">
        <v>0</v>
      </c>
      <c r="X20" s="1871">
        <v>0</v>
      </c>
      <c r="Y20" s="1868">
        <v>0</v>
      </c>
      <c r="Z20" s="1868">
        <v>0</v>
      </c>
      <c r="AA20" s="1869">
        <v>0</v>
      </c>
      <c r="AB20" s="1869">
        <v>0</v>
      </c>
      <c r="AC20" s="1885" t="s">
        <v>1348</v>
      </c>
    </row>
    <row r="21" spans="1:29" ht="28.5" customHeight="1">
      <c r="A21" s="1884"/>
      <c r="B21" s="1883"/>
      <c r="C21" s="1878" t="s">
        <v>591</v>
      </c>
      <c r="D21" s="1878"/>
      <c r="E21" s="1872">
        <f>J21+O21+T21+Y21</f>
        <v>902.5</v>
      </c>
      <c r="F21" s="1872">
        <f>K21+P21+U21+Z21</f>
        <v>312</v>
      </c>
      <c r="G21" s="1873">
        <f>L21+Q21+V21+AA21</f>
        <v>0</v>
      </c>
      <c r="H21" s="1872">
        <f>M21+R21+W21+AB21</f>
        <v>0</v>
      </c>
      <c r="I21" s="1870">
        <f>E21/$E$9*100</f>
        <v>1.295318196170738</v>
      </c>
      <c r="J21" s="1868">
        <v>567.5</v>
      </c>
      <c r="K21" s="1868">
        <v>312</v>
      </c>
      <c r="L21" s="1869">
        <v>0</v>
      </c>
      <c r="M21" s="1868">
        <v>0</v>
      </c>
      <c r="N21" s="1867">
        <v>2.149621212121212</v>
      </c>
      <c r="O21" s="1871">
        <v>57</v>
      </c>
      <c r="P21" s="1868">
        <v>0</v>
      </c>
      <c r="Q21" s="1869">
        <v>0</v>
      </c>
      <c r="R21" s="1868">
        <v>0</v>
      </c>
      <c r="S21" s="1870">
        <v>0.1435822512185599</v>
      </c>
      <c r="T21" s="1868">
        <v>1</v>
      </c>
      <c r="U21" s="1868">
        <v>0</v>
      </c>
      <c r="V21" s="1869">
        <v>0</v>
      </c>
      <c r="W21" s="1868">
        <v>0</v>
      </c>
      <c r="X21" s="1877">
        <v>0.0451773209848656</v>
      </c>
      <c r="Y21" s="1868">
        <v>277</v>
      </c>
      <c r="Z21" s="1868">
        <v>0</v>
      </c>
      <c r="AA21" s="1869">
        <v>0</v>
      </c>
      <c r="AB21" s="1868">
        <v>0</v>
      </c>
      <c r="AC21" s="1867">
        <v>20.337738619676944</v>
      </c>
    </row>
    <row r="22" spans="1:29" ht="28.5" customHeight="1">
      <c r="A22" s="1881" t="s">
        <v>1347</v>
      </c>
      <c r="B22" s="1880" t="s">
        <v>1346</v>
      </c>
      <c r="C22" s="1878" t="s">
        <v>1344</v>
      </c>
      <c r="D22" s="1878"/>
      <c r="E22" s="1872">
        <f>J22+O22+T22+Y22</f>
        <v>1935.5</v>
      </c>
      <c r="F22" s="1872">
        <f>K22+P22+U22+Z22</f>
        <v>411</v>
      </c>
      <c r="G22" s="1873">
        <f>L22+Q22+V22+AA22</f>
        <v>0</v>
      </c>
      <c r="H22" s="1872">
        <f>M22+R22+W22+AB22</f>
        <v>0</v>
      </c>
      <c r="I22" s="1870">
        <f>E22/$E$9*100</f>
        <v>2.7779372506243365</v>
      </c>
      <c r="J22" s="1868">
        <v>1230</v>
      </c>
      <c r="K22" s="1868">
        <v>411</v>
      </c>
      <c r="L22" s="1869">
        <v>0</v>
      </c>
      <c r="M22" s="1868">
        <v>0</v>
      </c>
      <c r="N22" s="1867">
        <v>4.659090909090909</v>
      </c>
      <c r="O22" s="1871">
        <v>568.5</v>
      </c>
      <c r="P22" s="1868">
        <v>0</v>
      </c>
      <c r="Q22" s="1869">
        <v>0</v>
      </c>
      <c r="R22" s="1868">
        <v>0</v>
      </c>
      <c r="S22" s="1870">
        <v>1.4320440318903738</v>
      </c>
      <c r="T22" s="1868">
        <v>120</v>
      </c>
      <c r="U22" s="1868">
        <v>0</v>
      </c>
      <c r="V22" s="1869">
        <v>0</v>
      </c>
      <c r="W22" s="1868">
        <v>0</v>
      </c>
      <c r="X22" s="1870">
        <v>5.421278518183872</v>
      </c>
      <c r="Y22" s="1868">
        <v>17</v>
      </c>
      <c r="Z22" s="1868">
        <v>0</v>
      </c>
      <c r="AA22" s="1869">
        <v>0</v>
      </c>
      <c r="AB22" s="1868">
        <v>0</v>
      </c>
      <c r="AC22" s="1867">
        <v>1.2481644640234948</v>
      </c>
    </row>
    <row r="23" spans="1:29" ht="28.5" customHeight="1">
      <c r="A23" s="1881"/>
      <c r="B23" s="1880"/>
      <c r="C23" s="1878" t="s">
        <v>1343</v>
      </c>
      <c r="D23" s="1878"/>
      <c r="E23" s="1872">
        <f>J23+O23+T23+Y23</f>
        <v>5332.5</v>
      </c>
      <c r="F23" s="1872">
        <f>K23+P23+U23+Z23</f>
        <v>1399.5</v>
      </c>
      <c r="G23" s="1873">
        <f>L23+Q23+V23+AA23</f>
        <v>0</v>
      </c>
      <c r="H23" s="1872">
        <f>M23+R23+W23+AB23</f>
        <v>0</v>
      </c>
      <c r="I23" s="1870">
        <f>E23/$E$9*100</f>
        <v>7.653500588454803</v>
      </c>
      <c r="J23" s="1869">
        <v>2927</v>
      </c>
      <c r="K23" s="1868">
        <v>1399.5</v>
      </c>
      <c r="L23" s="1869">
        <v>0</v>
      </c>
      <c r="M23" s="1868">
        <v>0</v>
      </c>
      <c r="N23" s="1867">
        <v>11.087121212121213</v>
      </c>
      <c r="O23" s="1871">
        <v>2236.5</v>
      </c>
      <c r="P23" s="1868">
        <v>0</v>
      </c>
      <c r="Q23" s="1869">
        <v>0</v>
      </c>
      <c r="R23" s="1868">
        <v>0</v>
      </c>
      <c r="S23" s="1870">
        <v>5.633714120180863</v>
      </c>
      <c r="T23" s="1868">
        <v>137</v>
      </c>
      <c r="U23" s="1868">
        <v>0</v>
      </c>
      <c r="V23" s="1869">
        <v>0</v>
      </c>
      <c r="W23" s="1868">
        <v>0</v>
      </c>
      <c r="X23" s="1870">
        <v>6.1892929749265875</v>
      </c>
      <c r="Y23" s="1868">
        <v>32</v>
      </c>
      <c r="Z23" s="1868">
        <v>0</v>
      </c>
      <c r="AA23" s="1869">
        <v>0</v>
      </c>
      <c r="AB23" s="1868">
        <v>0</v>
      </c>
      <c r="AC23" s="1867">
        <v>2.3494860499265786</v>
      </c>
    </row>
    <row r="24" spans="1:29" ht="28.5" customHeight="1">
      <c r="A24" s="1881"/>
      <c r="B24" s="1880" t="s">
        <v>1345</v>
      </c>
      <c r="C24" s="1878" t="s">
        <v>1344</v>
      </c>
      <c r="D24" s="1878"/>
      <c r="E24" s="1872">
        <f>J24+O24+T24+Y24</f>
        <v>1709.5</v>
      </c>
      <c r="F24" s="1872">
        <f>K24+P24+U24+Z24</f>
        <v>524.5</v>
      </c>
      <c r="G24" s="1873">
        <f>L24+Q24+V24+AA24</f>
        <v>0</v>
      </c>
      <c r="H24" s="1872">
        <f>M24+R24+W24+AB24</f>
        <v>0</v>
      </c>
      <c r="I24" s="1870">
        <f>E24/$E$9*100</f>
        <v>2.453569480724517</v>
      </c>
      <c r="J24" s="1869">
        <v>1196</v>
      </c>
      <c r="K24" s="1869">
        <v>524.5</v>
      </c>
      <c r="L24" s="1869">
        <v>0</v>
      </c>
      <c r="M24" s="1868">
        <v>0</v>
      </c>
      <c r="N24" s="1882">
        <v>4.53030303030303</v>
      </c>
      <c r="O24" s="1871">
        <v>431.5</v>
      </c>
      <c r="P24" s="1868">
        <v>0</v>
      </c>
      <c r="Q24" s="1869">
        <v>0</v>
      </c>
      <c r="R24" s="1868">
        <v>0</v>
      </c>
      <c r="S24" s="1870">
        <v>1.086942831593133</v>
      </c>
      <c r="T24" s="1868">
        <v>44</v>
      </c>
      <c r="U24" s="1868">
        <v>0</v>
      </c>
      <c r="V24" s="1869">
        <v>0</v>
      </c>
      <c r="W24" s="1868">
        <v>0</v>
      </c>
      <c r="X24" s="1870">
        <v>1.9878021233340863</v>
      </c>
      <c r="Y24" s="1868">
        <v>38</v>
      </c>
      <c r="Z24" s="1868">
        <v>0</v>
      </c>
      <c r="AA24" s="1869">
        <v>0</v>
      </c>
      <c r="AB24" s="1868">
        <v>0</v>
      </c>
      <c r="AC24" s="1867">
        <v>2.7900146842878124</v>
      </c>
    </row>
    <row r="25" spans="1:29" ht="28.5" customHeight="1">
      <c r="A25" s="1881"/>
      <c r="B25" s="1880"/>
      <c r="C25" s="1878" t="s">
        <v>1343</v>
      </c>
      <c r="D25" s="1878"/>
      <c r="E25" s="1872">
        <f>J25+O25+T25+Y25</f>
        <v>3509.5</v>
      </c>
      <c r="F25" s="1872">
        <f>K25+P25+U25+Z25</f>
        <v>925.5</v>
      </c>
      <c r="G25" s="1873">
        <f>L25+Q25+V25+AA25</f>
        <v>0</v>
      </c>
      <c r="H25" s="1872">
        <f>M25+R25+W25+AB25</f>
        <v>0</v>
      </c>
      <c r="I25" s="1870">
        <f>E25/$E$9*100</f>
        <v>5.037029594970864</v>
      </c>
      <c r="J25" s="1869">
        <v>1805.5</v>
      </c>
      <c r="K25" s="1869">
        <v>925.5</v>
      </c>
      <c r="L25" s="1869">
        <v>0</v>
      </c>
      <c r="M25" s="1868">
        <v>0</v>
      </c>
      <c r="N25" s="1867">
        <v>6.839015151515151</v>
      </c>
      <c r="O25" s="1871">
        <v>1461</v>
      </c>
      <c r="P25" s="1868">
        <v>0</v>
      </c>
      <c r="Q25" s="1869">
        <v>0</v>
      </c>
      <c r="R25" s="1868">
        <v>0</v>
      </c>
      <c r="S25" s="1870">
        <v>3.6802398075494036</v>
      </c>
      <c r="T25" s="1868">
        <v>21</v>
      </c>
      <c r="U25" s="1868">
        <v>0</v>
      </c>
      <c r="V25" s="1869">
        <v>0</v>
      </c>
      <c r="W25" s="1868">
        <v>0</v>
      </c>
      <c r="X25" s="1870">
        <v>0.9487237406821775</v>
      </c>
      <c r="Y25" s="1868">
        <v>222</v>
      </c>
      <c r="Z25" s="1868">
        <v>0</v>
      </c>
      <c r="AA25" s="1869">
        <v>0</v>
      </c>
      <c r="AB25" s="1868">
        <v>0</v>
      </c>
      <c r="AC25" s="1867">
        <v>16.299559471365637</v>
      </c>
    </row>
    <row r="26" spans="1:29" ht="28.5" customHeight="1">
      <c r="A26" s="1879" t="s">
        <v>1342</v>
      </c>
      <c r="B26" s="1879"/>
      <c r="C26" s="1878" t="s">
        <v>1341</v>
      </c>
      <c r="D26" s="1878"/>
      <c r="E26" s="1872">
        <f>J26+O26+T26+Y26</f>
        <v>130.5</v>
      </c>
      <c r="F26" s="1872">
        <f>K26+P26+U26+Z26</f>
        <v>6</v>
      </c>
      <c r="G26" s="1873">
        <f>L26+Q26+V26+AA26</f>
        <v>0</v>
      </c>
      <c r="H26" s="1872">
        <f>M26+R26+W26+AB26</f>
        <v>0</v>
      </c>
      <c r="I26" s="1870">
        <f>E26/$E$9*100</f>
        <v>0.18730085828286017</v>
      </c>
      <c r="J26" s="1869">
        <v>48</v>
      </c>
      <c r="K26" s="1869">
        <v>6</v>
      </c>
      <c r="L26" s="1869">
        <v>0</v>
      </c>
      <c r="M26" s="1868">
        <v>0</v>
      </c>
      <c r="N26" s="1867">
        <v>0.18181818181818182</v>
      </c>
      <c r="O26" s="1871">
        <v>43.5</v>
      </c>
      <c r="P26" s="1868">
        <v>0</v>
      </c>
      <c r="Q26" s="1869">
        <v>0</v>
      </c>
      <c r="R26" s="1868">
        <v>0</v>
      </c>
      <c r="S26" s="1870">
        <v>0.10957592856153255</v>
      </c>
      <c r="T26" s="1868">
        <v>11</v>
      </c>
      <c r="U26" s="1868">
        <v>0</v>
      </c>
      <c r="V26" s="1869">
        <v>0</v>
      </c>
      <c r="W26" s="1868">
        <v>0</v>
      </c>
      <c r="X26" s="1870">
        <v>0.4969505308335216</v>
      </c>
      <c r="Y26" s="1868">
        <v>28</v>
      </c>
      <c r="Z26" s="1868">
        <v>0</v>
      </c>
      <c r="AA26" s="1869">
        <v>0</v>
      </c>
      <c r="AB26" s="1868">
        <v>0</v>
      </c>
      <c r="AC26" s="1867">
        <v>2.0558002936857562</v>
      </c>
    </row>
    <row r="27" spans="1:29" ht="28.5" customHeight="1">
      <c r="A27" s="1879"/>
      <c r="B27" s="1879"/>
      <c r="C27" s="1878" t="s">
        <v>1340</v>
      </c>
      <c r="D27" s="1878"/>
      <c r="E27" s="1872">
        <f>J27+O27+T27+Y27</f>
        <v>820.5</v>
      </c>
      <c r="F27" s="1872">
        <f>K27+P27+U27+Z27</f>
        <v>39</v>
      </c>
      <c r="G27" s="1873">
        <f>L27+Q27+V27+AA27</f>
        <v>0</v>
      </c>
      <c r="H27" s="1872">
        <f>M27+R27+W27+AB27</f>
        <v>0</v>
      </c>
      <c r="I27" s="1870">
        <f>E27/$E$9*100</f>
        <v>1.1776272354106265</v>
      </c>
      <c r="J27" s="1869">
        <v>318.5</v>
      </c>
      <c r="K27" s="1869">
        <v>39</v>
      </c>
      <c r="L27" s="1869">
        <v>0</v>
      </c>
      <c r="M27" s="1868">
        <v>0</v>
      </c>
      <c r="N27" s="1867">
        <v>1.2064393939393938</v>
      </c>
      <c r="O27" s="1871">
        <v>497</v>
      </c>
      <c r="P27" s="1868">
        <v>0</v>
      </c>
      <c r="Q27" s="1869">
        <v>0</v>
      </c>
      <c r="R27" s="1868">
        <v>0</v>
      </c>
      <c r="S27" s="1870">
        <v>1.2519364711513028</v>
      </c>
      <c r="T27" s="1868">
        <v>3</v>
      </c>
      <c r="U27" s="1868">
        <v>0</v>
      </c>
      <c r="V27" s="1869">
        <v>0</v>
      </c>
      <c r="W27" s="1869">
        <v>0</v>
      </c>
      <c r="X27" s="1877">
        <v>0.1355319629545968</v>
      </c>
      <c r="Y27" s="1868">
        <v>2</v>
      </c>
      <c r="Z27" s="1868">
        <v>0</v>
      </c>
      <c r="AA27" s="1869">
        <v>0</v>
      </c>
      <c r="AB27" s="1868">
        <v>0</v>
      </c>
      <c r="AC27" s="1876">
        <v>0.14684287812041116</v>
      </c>
    </row>
    <row r="28" spans="1:29" ht="28.5" customHeight="1">
      <c r="A28" s="1875" t="s">
        <v>1339</v>
      </c>
      <c r="B28" s="1875"/>
      <c r="C28" s="1875"/>
      <c r="D28" s="1874"/>
      <c r="E28" s="1872">
        <f>J28+O28+T28+Y28</f>
        <v>1801</v>
      </c>
      <c r="F28" s="1872">
        <f>K28+P28+U28+Z28</f>
        <v>93</v>
      </c>
      <c r="G28" s="1873">
        <f>L28+Q28+V28+AA28</f>
        <v>0</v>
      </c>
      <c r="H28" s="1872">
        <f>M28+R28+W28+AB28</f>
        <v>0</v>
      </c>
      <c r="I28" s="1870">
        <f>E28/$E$9*100</f>
        <v>2.584895369865373</v>
      </c>
      <c r="J28" s="1869">
        <v>983.5</v>
      </c>
      <c r="K28" s="1869">
        <v>93</v>
      </c>
      <c r="L28" s="1869">
        <v>0</v>
      </c>
      <c r="M28" s="1868">
        <v>0</v>
      </c>
      <c r="N28" s="1867">
        <v>3.725378787878788</v>
      </c>
      <c r="O28" s="1871">
        <v>444</v>
      </c>
      <c r="P28" s="1868">
        <v>0</v>
      </c>
      <c r="Q28" s="1869">
        <v>0</v>
      </c>
      <c r="R28" s="1868">
        <v>0</v>
      </c>
      <c r="S28" s="1870">
        <v>1.12</v>
      </c>
      <c r="T28" s="1868">
        <v>156.5</v>
      </c>
      <c r="U28" s="1868">
        <v>0</v>
      </c>
      <c r="V28" s="1869">
        <v>0</v>
      </c>
      <c r="W28" s="1868">
        <v>0</v>
      </c>
      <c r="X28" s="1870">
        <v>7.0702507341314655</v>
      </c>
      <c r="Y28" s="1868">
        <v>217</v>
      </c>
      <c r="Z28" s="1868">
        <v>0</v>
      </c>
      <c r="AA28" s="1869">
        <v>0</v>
      </c>
      <c r="AB28" s="1868">
        <v>0</v>
      </c>
      <c r="AC28" s="1867">
        <v>15.932452276064609</v>
      </c>
    </row>
    <row r="29" spans="1:29" ht="28.5" customHeight="1">
      <c r="A29" s="1875" t="s">
        <v>1338</v>
      </c>
      <c r="B29" s="1875"/>
      <c r="C29" s="1875"/>
      <c r="D29" s="1874"/>
      <c r="E29" s="1872">
        <f>J29+O29+T29+Y29</f>
        <v>5678.5</v>
      </c>
      <c r="F29" s="1872">
        <f>K29+P29+U29+Z29</f>
        <v>935</v>
      </c>
      <c r="G29" s="1873">
        <f>L29+Q29+V29+AA29</f>
        <v>0</v>
      </c>
      <c r="H29" s="1872">
        <f>M29+R29+W29+AB29</f>
        <v>0</v>
      </c>
      <c r="I29" s="1870">
        <f>E29/$E$9*100</f>
        <v>8.150099032637712</v>
      </c>
      <c r="J29" s="1869">
        <v>2743</v>
      </c>
      <c r="K29" s="1869">
        <v>935</v>
      </c>
      <c r="L29" s="1869">
        <v>0</v>
      </c>
      <c r="M29" s="1868">
        <v>0</v>
      </c>
      <c r="N29" s="1867">
        <v>10.390151515151516</v>
      </c>
      <c r="O29" s="1871">
        <v>2403.5</v>
      </c>
      <c r="P29" s="1868">
        <v>0</v>
      </c>
      <c r="Q29" s="1869">
        <v>0</v>
      </c>
      <c r="R29" s="1868">
        <v>0</v>
      </c>
      <c r="S29" s="1870">
        <v>6.054384926382609</v>
      </c>
      <c r="T29" s="1868">
        <v>99</v>
      </c>
      <c r="U29" s="1868">
        <v>0</v>
      </c>
      <c r="V29" s="1869">
        <v>0</v>
      </c>
      <c r="W29" s="1868">
        <v>0</v>
      </c>
      <c r="X29" s="1870">
        <v>4.472554777501695</v>
      </c>
      <c r="Y29" s="1868">
        <v>433</v>
      </c>
      <c r="Z29" s="1868">
        <v>0</v>
      </c>
      <c r="AA29" s="1869">
        <v>0</v>
      </c>
      <c r="AB29" s="1868">
        <v>0</v>
      </c>
      <c r="AC29" s="1867">
        <v>31.791483113069013</v>
      </c>
    </row>
    <row r="30" spans="1:29" ht="28.5" customHeight="1">
      <c r="A30" s="1875" t="s">
        <v>1337</v>
      </c>
      <c r="B30" s="1875"/>
      <c r="C30" s="1875"/>
      <c r="D30" s="1874"/>
      <c r="E30" s="1872">
        <f>J30+O30+T30+Y30</f>
        <v>2077</v>
      </c>
      <c r="F30" s="1872">
        <f>K30+P30+U30+Z30</f>
        <v>180.5</v>
      </c>
      <c r="G30" s="1873">
        <f>L30+Q30+V30+AA30</f>
        <v>0</v>
      </c>
      <c r="H30" s="1872">
        <f>M30+R30+W30+AB30</f>
        <v>6</v>
      </c>
      <c r="I30" s="1870">
        <f>E30/$E$9*100</f>
        <v>2.9810259207164793</v>
      </c>
      <c r="J30" s="1869">
        <v>822.5</v>
      </c>
      <c r="K30" s="1869">
        <v>180.5</v>
      </c>
      <c r="L30" s="1869">
        <v>0</v>
      </c>
      <c r="M30" s="1868">
        <v>6</v>
      </c>
      <c r="N30" s="1867">
        <v>3.1155303030303028</v>
      </c>
      <c r="O30" s="1871">
        <v>1201</v>
      </c>
      <c r="P30" s="1868">
        <v>0</v>
      </c>
      <c r="Q30" s="1869">
        <v>0</v>
      </c>
      <c r="R30" s="1868">
        <v>0</v>
      </c>
      <c r="S30" s="1870">
        <v>3.025303223043692</v>
      </c>
      <c r="T30" s="1868">
        <v>43.5</v>
      </c>
      <c r="U30" s="1868">
        <v>0</v>
      </c>
      <c r="V30" s="1869">
        <v>0</v>
      </c>
      <c r="W30" s="1868">
        <v>0</v>
      </c>
      <c r="X30" s="1870">
        <v>1.9652134628416535</v>
      </c>
      <c r="Y30" s="1868">
        <v>10</v>
      </c>
      <c r="Z30" s="1868">
        <v>0</v>
      </c>
      <c r="AA30" s="1869">
        <v>0</v>
      </c>
      <c r="AB30" s="1868">
        <v>0</v>
      </c>
      <c r="AC30" s="1867">
        <v>0.7342143906020557</v>
      </c>
    </row>
    <row r="31" spans="1:29" ht="28.5" customHeight="1">
      <c r="A31" s="1866" t="s">
        <v>1336</v>
      </c>
      <c r="B31" s="1866"/>
      <c r="C31" s="1866"/>
      <c r="D31" s="1865"/>
      <c r="E31" s="1863">
        <f>J31+O31+T31+Y31</f>
        <v>474.5</v>
      </c>
      <c r="F31" s="1863">
        <f>K31+P31+U31+Z31</f>
        <v>25</v>
      </c>
      <c r="G31" s="1864">
        <f>L31+Q31+V31+AA31</f>
        <v>0</v>
      </c>
      <c r="H31" s="1863">
        <f>M31+R31+W31+AB31</f>
        <v>1</v>
      </c>
      <c r="I31" s="1861">
        <f>E31/$E$9*100</f>
        <v>0.6810287912277176</v>
      </c>
      <c r="J31" s="1860">
        <v>283</v>
      </c>
      <c r="K31" s="1860">
        <v>25</v>
      </c>
      <c r="L31" s="1860">
        <v>0</v>
      </c>
      <c r="M31" s="1859">
        <v>1</v>
      </c>
      <c r="N31" s="1858">
        <v>1.071969696969697</v>
      </c>
      <c r="O31" s="1862">
        <v>184.5</v>
      </c>
      <c r="P31" s="1859">
        <v>0</v>
      </c>
      <c r="Q31" s="1860">
        <v>0</v>
      </c>
      <c r="R31" s="1859">
        <v>0</v>
      </c>
      <c r="S31" s="1861">
        <v>0.46475307631270707</v>
      </c>
      <c r="T31" s="1859">
        <v>5</v>
      </c>
      <c r="U31" s="1859">
        <v>0</v>
      </c>
      <c r="V31" s="1860">
        <v>0</v>
      </c>
      <c r="W31" s="1859">
        <v>0</v>
      </c>
      <c r="X31" s="1861">
        <v>0.225886604924328</v>
      </c>
      <c r="Y31" s="1859">
        <v>2</v>
      </c>
      <c r="Z31" s="1859">
        <v>0</v>
      </c>
      <c r="AA31" s="1860">
        <v>0</v>
      </c>
      <c r="AB31" s="1859">
        <v>0</v>
      </c>
      <c r="AC31" s="1858">
        <v>0.14684287812041116</v>
      </c>
    </row>
    <row r="32" spans="1:29" ht="16.5" customHeight="1">
      <c r="A32" s="1857" t="s">
        <v>1335</v>
      </c>
      <c r="Y32" s="1856"/>
      <c r="Z32" s="1856"/>
      <c r="AA32" s="1856"/>
      <c r="AB32" s="1856"/>
      <c r="AC32" s="1855" t="s">
        <v>816</v>
      </c>
    </row>
    <row r="34" spans="5:29" s="1853" customFormat="1" ht="10.5">
      <c r="E34" s="1854">
        <f>SUM(E10:E31)</f>
        <v>69674</v>
      </c>
      <c r="F34" s="1854">
        <f>SUM(F10:F31)</f>
        <v>12194.5</v>
      </c>
      <c r="G34" s="1854">
        <f>SUM(G10:G31)</f>
        <v>0</v>
      </c>
      <c r="H34" s="1854">
        <f>SUM(H10:H31)</f>
        <v>9</v>
      </c>
      <c r="I34" s="1854">
        <f>SUM(I10:I31)</f>
        <v>99.99999999999997</v>
      </c>
      <c r="J34" s="1854">
        <f>SUM(J10:J31)</f>
        <v>26400</v>
      </c>
      <c r="K34" s="1854">
        <f>SUM(K10:K31)</f>
        <v>12194.5</v>
      </c>
      <c r="L34" s="1854">
        <f>SUM(L10:L31)</f>
        <v>0</v>
      </c>
      <c r="M34" s="1854">
        <f>SUM(M10:M31)</f>
        <v>8</v>
      </c>
      <c r="N34" s="1854">
        <f>SUM(N10:N31)</f>
        <v>100</v>
      </c>
      <c r="O34" s="1854">
        <f>SUM(O10:O31)</f>
        <v>39698.5</v>
      </c>
      <c r="P34" s="1854">
        <f>SUM(P10:P31)</f>
        <v>0</v>
      </c>
      <c r="Q34" s="1854">
        <f>SUM(Q10:Q31)</f>
        <v>0</v>
      </c>
      <c r="R34" s="1854">
        <f>SUM(R10:R31)</f>
        <v>1</v>
      </c>
      <c r="S34" s="1854">
        <f>SUM(S10:S31)</f>
        <v>100.00156983261331</v>
      </c>
      <c r="T34" s="1854">
        <f>SUM(T10:T31)</f>
        <v>2213.5</v>
      </c>
      <c r="U34" s="1854">
        <f>SUM(U10:U31)</f>
        <v>0</v>
      </c>
      <c r="V34" s="1854">
        <f>SUM(V10:V31)</f>
        <v>0</v>
      </c>
      <c r="W34" s="1854">
        <f>SUM(W10:W31)</f>
        <v>0</v>
      </c>
      <c r="X34" s="1854">
        <f>SUM(X10:X31)</f>
        <v>100.00000000000001</v>
      </c>
      <c r="Y34" s="1854">
        <f>SUM(Y10:Y31)</f>
        <v>1362</v>
      </c>
      <c r="Z34" s="1854">
        <f>SUM(Z10:Z31)</f>
        <v>0</v>
      </c>
      <c r="AA34" s="1854">
        <f>SUM(AA10:AA31)</f>
        <v>0</v>
      </c>
      <c r="AB34" s="1854">
        <f>SUM(AB10:AB31)</f>
        <v>0</v>
      </c>
      <c r="AC34" s="1854">
        <f>SUM(AC10:AC31)</f>
        <v>99.99999999999999</v>
      </c>
    </row>
  </sheetData>
  <sheetProtection/>
  <mergeCells count="33">
    <mergeCell ref="A12:A21"/>
    <mergeCell ref="A31:C31"/>
    <mergeCell ref="A26:B27"/>
    <mergeCell ref="A28:C28"/>
    <mergeCell ref="A29:C29"/>
    <mergeCell ref="A30:C30"/>
    <mergeCell ref="A22:A25"/>
    <mergeCell ref="B22:B23"/>
    <mergeCell ref="B24:B25"/>
    <mergeCell ref="A10:B11"/>
    <mergeCell ref="Y6:AC6"/>
    <mergeCell ref="E6:I6"/>
    <mergeCell ref="J6:N6"/>
    <mergeCell ref="O6:S6"/>
    <mergeCell ref="T6:X6"/>
    <mergeCell ref="E7:E8"/>
    <mergeCell ref="J7:J8"/>
    <mergeCell ref="I7:I8"/>
    <mergeCell ref="Z7:AB7"/>
    <mergeCell ref="A6:C8"/>
    <mergeCell ref="A9:C9"/>
    <mergeCell ref="T7:T8"/>
    <mergeCell ref="AC7:AC8"/>
    <mergeCell ref="X7:X8"/>
    <mergeCell ref="Y7:Y8"/>
    <mergeCell ref="AB4:AC5"/>
    <mergeCell ref="F7:H7"/>
    <mergeCell ref="K7:M7"/>
    <mergeCell ref="P7:R7"/>
    <mergeCell ref="U7:W7"/>
    <mergeCell ref="N7:N8"/>
    <mergeCell ref="O7:O8"/>
    <mergeCell ref="S7:S8"/>
  </mergeCells>
  <printOptions horizontalCentered="1"/>
  <pageMargins left="0.3937007874015748" right="0.3937007874015748" top="0.7874015748031497" bottom="0.3937007874015748" header="0.35433070866141736" footer="0.31496062992125984"/>
  <pageSetup horizontalDpi="600" verticalDpi="600" orientation="portrait" paperSize="9" r:id="rId2"/>
  <colBreaks count="1" manualBreakCount="1">
    <brk id="14" max="31" man="1"/>
  </colBreaks>
  <drawing r:id="rId1"/>
</worksheet>
</file>

<file path=xl/worksheets/sheet74.xml><?xml version="1.0" encoding="utf-8"?>
<worksheet xmlns="http://schemas.openxmlformats.org/spreadsheetml/2006/main" xmlns:r="http://schemas.openxmlformats.org/officeDocument/2006/relationships">
  <sheetPr>
    <tabColor rgb="FFFF0000"/>
  </sheetPr>
  <dimension ref="A1:BA62"/>
  <sheetViews>
    <sheetView view="pageBreakPreview" zoomScale="115" zoomScaleSheetLayoutView="115" zoomScalePageLayoutView="0" workbookViewId="0" topLeftCell="A19">
      <selection activeCell="J18" activeCellId="1" sqref="R12 J18"/>
    </sheetView>
  </sheetViews>
  <sheetFormatPr defaultColWidth="9.00390625" defaultRowHeight="13.5"/>
  <cols>
    <col min="1" max="1" width="4.50390625" style="1850" customWidth="1"/>
    <col min="2" max="2" width="4.625" style="1850" customWidth="1"/>
    <col min="3" max="3" width="10.375" style="1850" customWidth="1"/>
    <col min="4" max="5" width="6.75390625" style="1850" customWidth="1"/>
    <col min="6" max="6" width="3.50390625" style="1850" customWidth="1"/>
    <col min="7" max="7" width="4.50390625" style="1850" customWidth="1"/>
    <col min="8" max="8" width="5.125" style="1850" customWidth="1"/>
    <col min="9" max="9" width="5.625" style="1850" customWidth="1"/>
    <col min="10" max="10" width="6.00390625" style="1850" customWidth="1"/>
    <col min="11" max="11" width="3.625" style="1850" customWidth="1"/>
    <col min="12" max="12" width="4.50390625" style="1850" customWidth="1"/>
    <col min="13" max="13" width="5.00390625" style="1850" customWidth="1"/>
    <col min="14" max="15" width="5.75390625" style="1850" customWidth="1"/>
    <col min="16" max="16" width="3.75390625" style="1850" customWidth="1"/>
    <col min="17" max="17" width="4.50390625" style="1850" customWidth="1"/>
    <col min="18" max="18" width="5.00390625" style="1850" customWidth="1"/>
    <col min="19" max="19" width="6.25390625" style="1850" customWidth="1"/>
    <col min="20" max="23" width="6.375" style="1850" customWidth="1"/>
    <col min="24" max="24" width="6.25390625" style="1850" customWidth="1"/>
    <col min="25" max="28" width="6.375" style="1850" customWidth="1"/>
    <col min="29" max="29" width="6.25390625" style="1850" customWidth="1"/>
    <col min="30" max="33" width="6.375" style="1850" customWidth="1"/>
    <col min="34" max="35" width="6.25390625" style="1850" customWidth="1"/>
    <col min="36" max="37" width="5.625" style="1850" customWidth="1"/>
    <col min="38" max="39" width="5.875" style="1850" customWidth="1"/>
    <col min="40" max="40" width="5.625" style="1850" customWidth="1"/>
    <col min="41" max="41" width="5.875" style="1850" customWidth="1"/>
    <col min="42" max="53" width="6.25390625" style="1850" customWidth="1"/>
    <col min="54" max="16384" width="9.00390625" style="1850" customWidth="1"/>
  </cols>
  <sheetData>
    <row r="1" spans="1:33" ht="13.5">
      <c r="A1" s="1931" t="s">
        <v>1399</v>
      </c>
      <c r="B1" s="1931"/>
      <c r="C1" s="1931"/>
      <c r="D1" s="1931"/>
      <c r="E1" s="1931"/>
      <c r="F1" s="1931"/>
      <c r="G1" s="1931"/>
      <c r="U1" s="1975"/>
      <c r="AF1" s="1986" t="s">
        <v>907</v>
      </c>
      <c r="AG1" s="1986"/>
    </row>
    <row r="2" spans="1:53" ht="7.5" customHeight="1">
      <c r="A2" s="1931"/>
      <c r="B2" s="1931"/>
      <c r="C2" s="1931"/>
      <c r="D2" s="1931"/>
      <c r="E2" s="1931"/>
      <c r="F2" s="1931"/>
      <c r="G2" s="1931"/>
      <c r="AF2" s="1985"/>
      <c r="AG2" s="1985"/>
      <c r="AX2" s="1984"/>
      <c r="AY2" s="1984"/>
      <c r="AZ2" s="1984"/>
      <c r="BA2" s="1984"/>
    </row>
    <row r="3" spans="1:33" ht="16.5" customHeight="1">
      <c r="A3" s="1922" t="s">
        <v>1372</v>
      </c>
      <c r="B3" s="1967"/>
      <c r="C3" s="1967"/>
      <c r="D3" s="1967" t="s">
        <v>1398</v>
      </c>
      <c r="E3" s="1967"/>
      <c r="F3" s="1967"/>
      <c r="G3" s="1967"/>
      <c r="H3" s="1967"/>
      <c r="I3" s="1967" t="s">
        <v>1397</v>
      </c>
      <c r="J3" s="1967"/>
      <c r="K3" s="1967"/>
      <c r="L3" s="1967"/>
      <c r="M3" s="1967"/>
      <c r="N3" s="1967" t="s">
        <v>1396</v>
      </c>
      <c r="O3" s="1967"/>
      <c r="P3" s="1967"/>
      <c r="Q3" s="1924"/>
      <c r="R3" s="1924"/>
      <c r="S3" s="1922" t="s">
        <v>1395</v>
      </c>
      <c r="T3" s="1967"/>
      <c r="U3" s="1967"/>
      <c r="V3" s="1967"/>
      <c r="W3" s="1967"/>
      <c r="X3" s="1965" t="s">
        <v>1394</v>
      </c>
      <c r="Y3" s="1965"/>
      <c r="Z3" s="1965"/>
      <c r="AA3" s="1965"/>
      <c r="AB3" s="1965"/>
      <c r="AC3" s="1964" t="s">
        <v>1393</v>
      </c>
      <c r="AD3" s="1983"/>
      <c r="AE3" s="1983"/>
      <c r="AF3" s="1983"/>
      <c r="AG3" s="1983"/>
    </row>
    <row r="4" spans="1:33" ht="14.25" customHeight="1">
      <c r="A4" s="1954"/>
      <c r="B4" s="1953"/>
      <c r="C4" s="1953"/>
      <c r="D4" s="1962" t="s">
        <v>1367</v>
      </c>
      <c r="E4" s="1961" t="s">
        <v>1366</v>
      </c>
      <c r="F4" s="1960"/>
      <c r="G4" s="1959"/>
      <c r="H4" s="1953" t="s">
        <v>1386</v>
      </c>
      <c r="I4" s="1962" t="s">
        <v>1367</v>
      </c>
      <c r="J4" s="1961" t="s">
        <v>1366</v>
      </c>
      <c r="K4" s="1960"/>
      <c r="L4" s="1959"/>
      <c r="M4" s="1953" t="s">
        <v>1386</v>
      </c>
      <c r="N4" s="1962" t="s">
        <v>1367</v>
      </c>
      <c r="O4" s="1961" t="s">
        <v>1366</v>
      </c>
      <c r="P4" s="1960"/>
      <c r="Q4" s="1959"/>
      <c r="R4" s="1956" t="s">
        <v>1386</v>
      </c>
      <c r="S4" s="1963" t="s">
        <v>1367</v>
      </c>
      <c r="T4" s="1961" t="s">
        <v>1366</v>
      </c>
      <c r="U4" s="1960"/>
      <c r="V4" s="1959"/>
      <c r="W4" s="1953" t="s">
        <v>1386</v>
      </c>
      <c r="X4" s="1962" t="s">
        <v>1367</v>
      </c>
      <c r="Y4" s="1961" t="s">
        <v>1366</v>
      </c>
      <c r="Z4" s="1960"/>
      <c r="AA4" s="1959"/>
      <c r="AB4" s="1953" t="s">
        <v>1386</v>
      </c>
      <c r="AC4" s="1982" t="s">
        <v>1367</v>
      </c>
      <c r="AD4" s="1961" t="s">
        <v>1366</v>
      </c>
      <c r="AE4" s="1960"/>
      <c r="AF4" s="1959"/>
      <c r="AG4" s="1981" t="s">
        <v>1386</v>
      </c>
    </row>
    <row r="5" spans="1:33" ht="21.75" customHeight="1">
      <c r="A5" s="1954"/>
      <c r="B5" s="1953"/>
      <c r="C5" s="1953"/>
      <c r="D5" s="1953"/>
      <c r="E5" s="1957" t="s">
        <v>1383</v>
      </c>
      <c r="F5" s="1958" t="s">
        <v>1385</v>
      </c>
      <c r="G5" s="1958" t="s">
        <v>1384</v>
      </c>
      <c r="H5" s="1953"/>
      <c r="I5" s="1953"/>
      <c r="J5" s="1957" t="s">
        <v>1383</v>
      </c>
      <c r="K5" s="1958" t="s">
        <v>1385</v>
      </c>
      <c r="L5" s="1958" t="s">
        <v>1384</v>
      </c>
      <c r="M5" s="1953"/>
      <c r="N5" s="1953"/>
      <c r="O5" s="1957" t="s">
        <v>1383</v>
      </c>
      <c r="P5" s="1958" t="s">
        <v>1385</v>
      </c>
      <c r="Q5" s="1958" t="s">
        <v>1384</v>
      </c>
      <c r="R5" s="1956"/>
      <c r="S5" s="1954"/>
      <c r="T5" s="1957" t="s">
        <v>1383</v>
      </c>
      <c r="U5" s="1957" t="s">
        <v>1382</v>
      </c>
      <c r="V5" s="1957" t="s">
        <v>1381</v>
      </c>
      <c r="W5" s="1953"/>
      <c r="X5" s="1953"/>
      <c r="Y5" s="1957" t="s">
        <v>1383</v>
      </c>
      <c r="Z5" s="1957" t="s">
        <v>1382</v>
      </c>
      <c r="AA5" s="1957" t="s">
        <v>1381</v>
      </c>
      <c r="AB5" s="1953"/>
      <c r="AC5" s="1980"/>
      <c r="AD5" s="1957" t="s">
        <v>1383</v>
      </c>
      <c r="AE5" s="1957" t="s">
        <v>1382</v>
      </c>
      <c r="AF5" s="1957" t="s">
        <v>1381</v>
      </c>
      <c r="AG5" s="1979"/>
    </row>
    <row r="6" spans="1:33" ht="14.25" customHeight="1">
      <c r="A6" s="1954" t="s">
        <v>1361</v>
      </c>
      <c r="B6" s="1953"/>
      <c r="C6" s="1953"/>
      <c r="D6" s="1898">
        <f>SUM(D7:D28)</f>
        <v>26400</v>
      </c>
      <c r="E6" s="1898">
        <f>SUM(E7:E28)</f>
        <v>12194.5</v>
      </c>
      <c r="F6" s="1898">
        <f>SUM(F7:F28)</f>
        <v>0</v>
      </c>
      <c r="G6" s="1898">
        <f>SUM(G7:G28)</f>
        <v>8</v>
      </c>
      <c r="H6" s="1978">
        <v>100</v>
      </c>
      <c r="I6" s="1898">
        <v>2953.5</v>
      </c>
      <c r="J6" s="1898">
        <v>2049</v>
      </c>
      <c r="K6" s="1898">
        <v>0</v>
      </c>
      <c r="L6" s="1898">
        <v>0</v>
      </c>
      <c r="M6" s="1898">
        <v>99.99999999999997</v>
      </c>
      <c r="N6" s="1898">
        <v>3517</v>
      </c>
      <c r="O6" s="1898">
        <v>2252</v>
      </c>
      <c r="P6" s="1898">
        <v>0</v>
      </c>
      <c r="Q6" s="1898">
        <v>1</v>
      </c>
      <c r="R6" s="1952">
        <v>100</v>
      </c>
      <c r="S6" s="1900">
        <v>3120</v>
      </c>
      <c r="T6" s="1898">
        <v>1858</v>
      </c>
      <c r="U6" s="1898">
        <v>0</v>
      </c>
      <c r="V6" s="1898">
        <v>2</v>
      </c>
      <c r="W6" s="1898">
        <v>100</v>
      </c>
      <c r="X6" s="1898">
        <v>2561</v>
      </c>
      <c r="Y6" s="1898">
        <v>1818</v>
      </c>
      <c r="Z6" s="1898">
        <v>0</v>
      </c>
      <c r="AA6" s="1898">
        <v>0</v>
      </c>
      <c r="AB6" s="1898">
        <v>100</v>
      </c>
      <c r="AC6" s="1898">
        <v>1816.5</v>
      </c>
      <c r="AD6" s="1898">
        <v>604</v>
      </c>
      <c r="AE6" s="1898">
        <v>0</v>
      </c>
      <c r="AF6" s="1898">
        <v>0</v>
      </c>
      <c r="AG6" s="1952">
        <v>100</v>
      </c>
    </row>
    <row r="7" spans="1:33" ht="14.25" customHeight="1">
      <c r="A7" s="1879" t="s">
        <v>1380</v>
      </c>
      <c r="B7" s="1879"/>
      <c r="C7" s="1878" t="s">
        <v>1360</v>
      </c>
      <c r="D7" s="1869">
        <f>I7+N7+S7+X7+AC7+D36+I36+N36+S36+X36</f>
        <v>80</v>
      </c>
      <c r="E7" s="1890">
        <f>J7+O7+T7+Y7+AD7+E36+J36+O36+T36+Y36</f>
        <v>12</v>
      </c>
      <c r="F7" s="1869">
        <f>K7+P7+U7+Z7+AE7+F36+K36+P36+U36+Z36</f>
        <v>0</v>
      </c>
      <c r="G7" s="1890">
        <f>L7+Q7+V7+AA7+AF7+G36+L36+Q36+V36+AA36</f>
        <v>0</v>
      </c>
      <c r="H7" s="1974">
        <f>D7/$D$6*100</f>
        <v>0.30303030303030304</v>
      </c>
      <c r="I7" s="1869">
        <v>10</v>
      </c>
      <c r="J7" s="1890">
        <v>10</v>
      </c>
      <c r="K7" s="1869">
        <v>0</v>
      </c>
      <c r="L7" s="1890">
        <v>0</v>
      </c>
      <c r="M7" s="1951">
        <v>0.33858134416793634</v>
      </c>
      <c r="N7" s="1890">
        <v>2</v>
      </c>
      <c r="O7" s="1890">
        <v>0</v>
      </c>
      <c r="P7" s="1869">
        <v>0</v>
      </c>
      <c r="Q7" s="1890">
        <v>0</v>
      </c>
      <c r="R7" s="1950">
        <v>0.05686664771111743</v>
      </c>
      <c r="S7" s="1977">
        <v>0</v>
      </c>
      <c r="T7" s="1890">
        <v>0</v>
      </c>
      <c r="U7" s="1869">
        <v>0</v>
      </c>
      <c r="V7" s="1890">
        <v>0</v>
      </c>
      <c r="W7" s="1951">
        <v>0</v>
      </c>
      <c r="X7" s="1869">
        <v>0</v>
      </c>
      <c r="Y7" s="1890">
        <v>0</v>
      </c>
      <c r="Z7" s="1869">
        <v>0</v>
      </c>
      <c r="AA7" s="1890">
        <v>0</v>
      </c>
      <c r="AB7" s="1951">
        <v>0</v>
      </c>
      <c r="AC7" s="1890">
        <v>0</v>
      </c>
      <c r="AD7" s="1890">
        <v>0</v>
      </c>
      <c r="AE7" s="1869">
        <v>0</v>
      </c>
      <c r="AF7" s="1890">
        <v>0</v>
      </c>
      <c r="AG7" s="1950">
        <v>0</v>
      </c>
    </row>
    <row r="8" spans="1:33" ht="14.25" customHeight="1">
      <c r="A8" s="1879"/>
      <c r="B8" s="1879"/>
      <c r="C8" s="1878" t="s">
        <v>1359</v>
      </c>
      <c r="D8" s="1869">
        <f>I8+N8+S8+X8+AC8+D37+I37+N37+S37+X37</f>
        <v>1371.5</v>
      </c>
      <c r="E8" s="1869">
        <f>J8+O8+T8+Y8+AD8+E37+J37+O37+T37+Y37</f>
        <v>377</v>
      </c>
      <c r="F8" s="1869">
        <f>K8+P8+U8+Z8+AE8+F37+K37+P37+U37+Z37</f>
        <v>0</v>
      </c>
      <c r="G8" s="1869">
        <f>L8+Q8+V8+AA8+AF8+G37+L37+Q37+V37+AA37</f>
        <v>0</v>
      </c>
      <c r="H8" s="1974">
        <f>D8/$D$6*100</f>
        <v>5.195075757575758</v>
      </c>
      <c r="I8" s="1869">
        <v>81</v>
      </c>
      <c r="J8" s="1869">
        <v>65</v>
      </c>
      <c r="K8" s="1869">
        <v>0</v>
      </c>
      <c r="L8" s="1869">
        <v>0</v>
      </c>
      <c r="M8" s="1945">
        <v>2.7425088877602843</v>
      </c>
      <c r="N8" s="1869">
        <v>93.5</v>
      </c>
      <c r="O8" s="1869">
        <v>13</v>
      </c>
      <c r="P8" s="1869">
        <v>0</v>
      </c>
      <c r="Q8" s="1869">
        <v>0</v>
      </c>
      <c r="R8" s="1944">
        <v>2.65851578049474</v>
      </c>
      <c r="S8" s="1946">
        <v>147</v>
      </c>
      <c r="T8" s="1869">
        <v>129</v>
      </c>
      <c r="U8" s="1869">
        <v>0</v>
      </c>
      <c r="V8" s="1869">
        <v>0</v>
      </c>
      <c r="W8" s="1945">
        <v>4.711538461538462</v>
      </c>
      <c r="X8" s="1869">
        <v>139</v>
      </c>
      <c r="Y8" s="1869">
        <v>50</v>
      </c>
      <c r="Z8" s="1869">
        <v>0</v>
      </c>
      <c r="AA8" s="1869">
        <v>0</v>
      </c>
      <c r="AB8" s="1945">
        <v>5.427567356501366</v>
      </c>
      <c r="AC8" s="1869">
        <v>180</v>
      </c>
      <c r="AD8" s="1869">
        <v>19</v>
      </c>
      <c r="AE8" s="1869">
        <v>0</v>
      </c>
      <c r="AF8" s="1869">
        <v>0</v>
      </c>
      <c r="AG8" s="1944">
        <v>9.90916597853014</v>
      </c>
    </row>
    <row r="9" spans="1:33" ht="14.25" customHeight="1">
      <c r="A9" s="1884" t="s">
        <v>1392</v>
      </c>
      <c r="B9" s="1887"/>
      <c r="C9" s="1878" t="s">
        <v>1357</v>
      </c>
      <c r="D9" s="1868">
        <f>I9+N9+S9+X9+AC9+D38+I38+N38+S38+X38</f>
        <v>9196.5</v>
      </c>
      <c r="E9" s="1869">
        <f>J9+O9+T9+Y9+AD9+E38+J38+O38+T38+Y38</f>
        <v>5860</v>
      </c>
      <c r="F9" s="1869">
        <f>K9+P9+U9+Z9+AE9+F38+K38+P38+U38+Z38</f>
        <v>0</v>
      </c>
      <c r="G9" s="1869">
        <f>L9+Q9+V9+AA9+AF9+G38+L38+Q38+V38+AA38</f>
        <v>1</v>
      </c>
      <c r="H9" s="1974">
        <f>D9/$D$6*100</f>
        <v>34.83522727272727</v>
      </c>
      <c r="I9" s="1976">
        <v>908</v>
      </c>
      <c r="J9" s="1869">
        <v>733</v>
      </c>
      <c r="K9" s="1869">
        <v>0</v>
      </c>
      <c r="L9" s="1869">
        <v>0</v>
      </c>
      <c r="M9" s="1945">
        <v>30.743186050448617</v>
      </c>
      <c r="N9" s="1869">
        <v>1392</v>
      </c>
      <c r="O9" s="1869">
        <v>1198</v>
      </c>
      <c r="P9" s="1869">
        <v>0</v>
      </c>
      <c r="Q9" s="1869">
        <v>1</v>
      </c>
      <c r="R9" s="1944">
        <v>39.579186806937734</v>
      </c>
      <c r="S9" s="1946">
        <v>1313</v>
      </c>
      <c r="T9" s="1869">
        <v>998.5</v>
      </c>
      <c r="U9" s="1869">
        <v>0</v>
      </c>
      <c r="V9" s="1869">
        <v>0</v>
      </c>
      <c r="W9" s="1945">
        <v>42.083333333333336</v>
      </c>
      <c r="X9" s="1869">
        <v>821</v>
      </c>
      <c r="Y9" s="1869">
        <v>668</v>
      </c>
      <c r="Z9" s="1869">
        <v>0</v>
      </c>
      <c r="AA9" s="1869">
        <v>0</v>
      </c>
      <c r="AB9" s="1945">
        <v>32.05778992581023</v>
      </c>
      <c r="AC9" s="1869">
        <v>604.5</v>
      </c>
      <c r="AD9" s="1869">
        <v>254.5</v>
      </c>
      <c r="AE9" s="1869">
        <v>0</v>
      </c>
      <c r="AF9" s="1869">
        <v>0</v>
      </c>
      <c r="AG9" s="1944">
        <v>33.278282411230386</v>
      </c>
    </row>
    <row r="10" spans="1:33" ht="14.25" customHeight="1">
      <c r="A10" s="1949"/>
      <c r="B10" s="1887"/>
      <c r="C10" s="1878" t="s">
        <v>1356</v>
      </c>
      <c r="D10" s="1868">
        <f>I10+N10+S10+X10+AC10+D39+I39+N39+S39+X39</f>
        <v>1735.5</v>
      </c>
      <c r="E10" s="1869">
        <f>J10+O10+T10+Y10+AD10+E39+J39+O39+T39+Y39</f>
        <v>690.5</v>
      </c>
      <c r="F10" s="1869">
        <f>K10+P10+U10+Z10+AE10+F39+K39+P39+U39+Z39</f>
        <v>0</v>
      </c>
      <c r="G10" s="1869">
        <f>L10+Q10+V10+AA10+AF10+G39+L39+Q39+V39+AA39</f>
        <v>0</v>
      </c>
      <c r="H10" s="1974">
        <f>D10/$D$6*100</f>
        <v>6.573863636363636</v>
      </c>
      <c r="I10" s="1869">
        <v>254</v>
      </c>
      <c r="J10" s="1869">
        <v>154.5</v>
      </c>
      <c r="K10" s="1869">
        <v>0</v>
      </c>
      <c r="L10" s="1869">
        <v>0</v>
      </c>
      <c r="M10" s="1945">
        <v>8.599966141865584</v>
      </c>
      <c r="N10" s="1869">
        <v>233</v>
      </c>
      <c r="O10" s="1869">
        <v>151</v>
      </c>
      <c r="P10" s="1869">
        <v>0</v>
      </c>
      <c r="Q10" s="1869">
        <v>0</v>
      </c>
      <c r="R10" s="1944">
        <v>6.624964458345181</v>
      </c>
      <c r="S10" s="1946">
        <v>134.5</v>
      </c>
      <c r="T10" s="1869">
        <v>79.5</v>
      </c>
      <c r="U10" s="1869">
        <v>0</v>
      </c>
      <c r="V10" s="1869">
        <v>0</v>
      </c>
      <c r="W10" s="1945">
        <v>4.310897435897436</v>
      </c>
      <c r="X10" s="1869">
        <v>239.5</v>
      </c>
      <c r="Y10" s="1869">
        <v>153</v>
      </c>
      <c r="Z10" s="1869">
        <v>0</v>
      </c>
      <c r="AA10" s="1869">
        <v>0</v>
      </c>
      <c r="AB10" s="1945">
        <v>9.351815696993363</v>
      </c>
      <c r="AC10" s="1869">
        <v>115.5</v>
      </c>
      <c r="AD10" s="1869">
        <v>17.5</v>
      </c>
      <c r="AE10" s="1869">
        <v>0</v>
      </c>
      <c r="AF10" s="1869">
        <v>0</v>
      </c>
      <c r="AG10" s="1944">
        <v>6.358381502890173</v>
      </c>
    </row>
    <row r="11" spans="1:34" ht="14.25" customHeight="1">
      <c r="A11" s="1949"/>
      <c r="B11" s="1887"/>
      <c r="C11" s="1878" t="s">
        <v>1355</v>
      </c>
      <c r="D11" s="1868">
        <f>I11+N11+S11+X11+AC11+D40+I40+N40+S40+X40</f>
        <v>259</v>
      </c>
      <c r="E11" s="1869">
        <f>J11+O11+T11+Y11+AD11+E40+J40+O40+T40+Y40</f>
        <v>100</v>
      </c>
      <c r="F11" s="1869">
        <f>K11+P11+U11+Z11+AE11+F40+K40+P40+U40+Z40</f>
        <v>0</v>
      </c>
      <c r="G11" s="1869">
        <f>L11+Q11+V11+AA11+AF11+G40+L40+Q40+V40+AA40</f>
        <v>0</v>
      </c>
      <c r="H11" s="1974">
        <f>D11/$D$6*100</f>
        <v>0.9810606060606062</v>
      </c>
      <c r="I11" s="1869">
        <v>24.5</v>
      </c>
      <c r="J11" s="1869">
        <v>10.5</v>
      </c>
      <c r="K11" s="1869">
        <v>0</v>
      </c>
      <c r="L11" s="1869">
        <v>0</v>
      </c>
      <c r="M11" s="1945">
        <v>0.829524293211444</v>
      </c>
      <c r="N11" s="1869">
        <v>16</v>
      </c>
      <c r="O11" s="1869">
        <v>11</v>
      </c>
      <c r="P11" s="1869">
        <v>0</v>
      </c>
      <c r="Q11" s="1869">
        <v>0</v>
      </c>
      <c r="R11" s="1944">
        <v>0.4549331816889394</v>
      </c>
      <c r="S11" s="1946">
        <v>20.5</v>
      </c>
      <c r="T11" s="1869">
        <v>13.5</v>
      </c>
      <c r="U11" s="1869">
        <v>0</v>
      </c>
      <c r="V11" s="1869">
        <v>0</v>
      </c>
      <c r="W11" s="1945">
        <v>0.657051282051282</v>
      </c>
      <c r="X11" s="1869">
        <v>61</v>
      </c>
      <c r="Y11" s="1869">
        <v>46</v>
      </c>
      <c r="Z11" s="1869">
        <v>0</v>
      </c>
      <c r="AA11" s="1869">
        <v>0</v>
      </c>
      <c r="AB11" s="1945">
        <v>2.3818820773135494</v>
      </c>
      <c r="AC11" s="1869">
        <v>15</v>
      </c>
      <c r="AD11" s="1869">
        <v>4</v>
      </c>
      <c r="AE11" s="1869">
        <v>0</v>
      </c>
      <c r="AF11" s="1869">
        <v>0</v>
      </c>
      <c r="AG11" s="1944">
        <v>0.8257638315441783</v>
      </c>
      <c r="AH11" s="1975"/>
    </row>
    <row r="12" spans="1:34" ht="14.25" customHeight="1">
      <c r="A12" s="1949"/>
      <c r="B12" s="1887"/>
      <c r="C12" s="1878" t="s">
        <v>1354</v>
      </c>
      <c r="D12" s="1868">
        <f>I12+N12+S12+X12+AC12+D41+I41+N41+S41+X41</f>
        <v>5</v>
      </c>
      <c r="E12" s="1869">
        <f>J12+O12+T12+Y12+AD12+E41+J41+O41+T41+Y41</f>
        <v>5</v>
      </c>
      <c r="F12" s="1869">
        <f>K12+P12+U12+Z12+AE12+F41+K41+P41+U41+Z41</f>
        <v>0</v>
      </c>
      <c r="G12" s="1869">
        <f>L12+Q12+V12+AA12+AF12+G41+L41+Q41+V41+AA41</f>
        <v>0</v>
      </c>
      <c r="H12" s="1974">
        <f>D12/$D$6*100</f>
        <v>0.01893939393939394</v>
      </c>
      <c r="I12" s="1869">
        <v>0</v>
      </c>
      <c r="J12" s="1869">
        <v>0</v>
      </c>
      <c r="K12" s="1869">
        <v>0</v>
      </c>
      <c r="L12" s="1869">
        <v>0</v>
      </c>
      <c r="M12" s="1945">
        <v>0</v>
      </c>
      <c r="N12" s="1869">
        <v>5</v>
      </c>
      <c r="O12" s="1869">
        <v>5</v>
      </c>
      <c r="P12" s="1869">
        <v>0</v>
      </c>
      <c r="Q12" s="1869">
        <v>0</v>
      </c>
      <c r="R12" s="1944">
        <v>0.1421666192777936</v>
      </c>
      <c r="S12" s="1946">
        <v>0</v>
      </c>
      <c r="T12" s="1869">
        <v>0</v>
      </c>
      <c r="U12" s="1869">
        <v>0</v>
      </c>
      <c r="V12" s="1869">
        <v>0</v>
      </c>
      <c r="W12" s="1945">
        <v>0</v>
      </c>
      <c r="X12" s="1869">
        <v>0</v>
      </c>
      <c r="Y12" s="1869">
        <v>0</v>
      </c>
      <c r="Z12" s="1869">
        <v>0</v>
      </c>
      <c r="AA12" s="1869">
        <v>0</v>
      </c>
      <c r="AB12" s="1945">
        <v>0</v>
      </c>
      <c r="AC12" s="1869">
        <v>0</v>
      </c>
      <c r="AD12" s="1869">
        <v>0</v>
      </c>
      <c r="AE12" s="1869">
        <v>0</v>
      </c>
      <c r="AF12" s="1869">
        <v>0</v>
      </c>
      <c r="AG12" s="1944">
        <v>0</v>
      </c>
      <c r="AH12" s="1975"/>
    </row>
    <row r="13" spans="1:33" ht="14.25" customHeight="1">
      <c r="A13" s="1949"/>
      <c r="B13" s="1887"/>
      <c r="C13" s="1878" t="s">
        <v>1353</v>
      </c>
      <c r="D13" s="1869">
        <f>I13+N13+S13+X13+AC13+D42+I42+N42+S42+X42</f>
        <v>370.5</v>
      </c>
      <c r="E13" s="1869">
        <f>J13+O13+T13+Y13+AD13+E42+J42+O42+T42+Y42</f>
        <v>182</v>
      </c>
      <c r="F13" s="1869">
        <f>K13+P13+U13+Z13+AE13+F42+K42+P42+U42+Z42</f>
        <v>0</v>
      </c>
      <c r="G13" s="1869">
        <f>L13+Q13+V13+AA13+AF13+G42+L42+Q42+V42+AA42</f>
        <v>0</v>
      </c>
      <c r="H13" s="1974">
        <f>D13/$D$6*100</f>
        <v>1.4034090909090908</v>
      </c>
      <c r="I13" s="1869">
        <v>78.5</v>
      </c>
      <c r="J13" s="1869">
        <v>55</v>
      </c>
      <c r="K13" s="1869">
        <v>0</v>
      </c>
      <c r="L13" s="1869">
        <v>0</v>
      </c>
      <c r="M13" s="1945">
        <v>2.6578635517183002</v>
      </c>
      <c r="N13" s="1869">
        <v>31</v>
      </c>
      <c r="O13" s="1869">
        <v>27</v>
      </c>
      <c r="P13" s="1869">
        <v>0</v>
      </c>
      <c r="Q13" s="1869">
        <v>0</v>
      </c>
      <c r="R13" s="1944">
        <v>0.8814330395223202</v>
      </c>
      <c r="S13" s="1946">
        <v>75</v>
      </c>
      <c r="T13" s="1869">
        <v>51</v>
      </c>
      <c r="U13" s="1869">
        <v>0</v>
      </c>
      <c r="V13" s="1869">
        <v>0</v>
      </c>
      <c r="W13" s="1945">
        <v>2.403846153846154</v>
      </c>
      <c r="X13" s="1869">
        <v>14</v>
      </c>
      <c r="Y13" s="1869">
        <v>9</v>
      </c>
      <c r="Z13" s="1869">
        <v>0</v>
      </c>
      <c r="AA13" s="1869">
        <v>0</v>
      </c>
      <c r="AB13" s="1945">
        <v>0.5466614603670441</v>
      </c>
      <c r="AC13" s="1869">
        <v>34</v>
      </c>
      <c r="AD13" s="1869">
        <v>8</v>
      </c>
      <c r="AE13" s="1869">
        <v>0</v>
      </c>
      <c r="AF13" s="1869">
        <v>0</v>
      </c>
      <c r="AG13" s="1944">
        <v>1.8717313515001377</v>
      </c>
    </row>
    <row r="14" spans="1:33" ht="14.25" customHeight="1">
      <c r="A14" s="1949"/>
      <c r="B14" s="1887"/>
      <c r="C14" s="1878" t="s">
        <v>1352</v>
      </c>
      <c r="D14" s="1869">
        <f>I14+N14+S14+X14+AC14+D43+I43+N43+S43+X43</f>
        <v>3</v>
      </c>
      <c r="E14" s="1869">
        <f>J14+O14+T14+Y14+AD14+E43+J43+O43+T43+Y43</f>
        <v>0</v>
      </c>
      <c r="F14" s="1869">
        <f>K14+P14+U14+Z14+AE14+F43+K43+P43+U43+Z43</f>
        <v>0</v>
      </c>
      <c r="G14" s="1869">
        <f>L14+Q14+V14+AA14+AF14+G43+L43+Q43+V43+AA43</f>
        <v>0</v>
      </c>
      <c r="H14" s="1974">
        <f>D14/$D$6*100</f>
        <v>0.011363636363636364</v>
      </c>
      <c r="I14" s="1869">
        <v>0</v>
      </c>
      <c r="J14" s="1869">
        <v>0</v>
      </c>
      <c r="K14" s="1869">
        <v>0</v>
      </c>
      <c r="L14" s="1869">
        <v>0</v>
      </c>
      <c r="M14" s="1945">
        <v>0</v>
      </c>
      <c r="N14" s="1869">
        <v>0</v>
      </c>
      <c r="O14" s="1869">
        <v>0</v>
      </c>
      <c r="P14" s="1869">
        <v>0</v>
      </c>
      <c r="Q14" s="1869">
        <v>0</v>
      </c>
      <c r="R14" s="1944">
        <v>0</v>
      </c>
      <c r="S14" s="1946">
        <v>3</v>
      </c>
      <c r="T14" s="1869">
        <v>0</v>
      </c>
      <c r="U14" s="1869">
        <v>0</v>
      </c>
      <c r="V14" s="1869">
        <v>0</v>
      </c>
      <c r="W14" s="1945">
        <v>0.09615384615384616</v>
      </c>
      <c r="X14" s="1869">
        <v>0</v>
      </c>
      <c r="Y14" s="1869">
        <v>0</v>
      </c>
      <c r="Z14" s="1869">
        <v>0</v>
      </c>
      <c r="AA14" s="1869">
        <v>0</v>
      </c>
      <c r="AB14" s="1945">
        <v>0</v>
      </c>
      <c r="AC14" s="1869">
        <v>0</v>
      </c>
      <c r="AD14" s="1869">
        <v>0</v>
      </c>
      <c r="AE14" s="1869">
        <v>0</v>
      </c>
      <c r="AF14" s="1869">
        <v>0</v>
      </c>
      <c r="AG14" s="1944">
        <v>0</v>
      </c>
    </row>
    <row r="15" spans="1:33" ht="14.25" customHeight="1">
      <c r="A15" s="1949"/>
      <c r="B15" s="1887"/>
      <c r="C15" s="1878" t="s">
        <v>1351</v>
      </c>
      <c r="D15" s="1869">
        <f>I15+N15+S15+X15+AC15+D44+I44+N44+S44+X44</f>
        <v>0</v>
      </c>
      <c r="E15" s="1869">
        <f>J15+O15+T15+Y15+AD15+E44+J44+O44+T44+Y44</f>
        <v>0</v>
      </c>
      <c r="F15" s="1869">
        <f>K15+P15+U15+Z15+AE15+F44+K44+P44+U44+Z44</f>
        <v>0</v>
      </c>
      <c r="G15" s="1869">
        <f>L15+Q15+V15+AA15+AF15+G44+L44+Q44+V44+AA44</f>
        <v>0</v>
      </c>
      <c r="H15" s="1974">
        <f>D15/$D$6*100</f>
        <v>0</v>
      </c>
      <c r="I15" s="1869">
        <v>0</v>
      </c>
      <c r="J15" s="1869">
        <v>0</v>
      </c>
      <c r="K15" s="1869">
        <v>0</v>
      </c>
      <c r="L15" s="1869">
        <v>0</v>
      </c>
      <c r="M15" s="1945">
        <v>0</v>
      </c>
      <c r="N15" s="1869">
        <v>0</v>
      </c>
      <c r="O15" s="1869">
        <v>0</v>
      </c>
      <c r="P15" s="1869">
        <v>0</v>
      </c>
      <c r="Q15" s="1869">
        <v>0</v>
      </c>
      <c r="R15" s="1944">
        <v>0</v>
      </c>
      <c r="S15" s="1946">
        <v>0</v>
      </c>
      <c r="T15" s="1869">
        <v>0</v>
      </c>
      <c r="U15" s="1869">
        <v>0</v>
      </c>
      <c r="V15" s="1869">
        <v>0</v>
      </c>
      <c r="W15" s="1945">
        <v>0</v>
      </c>
      <c r="X15" s="1869">
        <v>0</v>
      </c>
      <c r="Y15" s="1869">
        <v>0</v>
      </c>
      <c r="Z15" s="1869">
        <v>0</v>
      </c>
      <c r="AA15" s="1869">
        <v>0</v>
      </c>
      <c r="AB15" s="1945">
        <v>0</v>
      </c>
      <c r="AC15" s="1869">
        <v>0</v>
      </c>
      <c r="AD15" s="1869">
        <v>0</v>
      </c>
      <c r="AE15" s="1869">
        <v>0</v>
      </c>
      <c r="AF15" s="1869">
        <v>0</v>
      </c>
      <c r="AG15" s="1944">
        <v>0</v>
      </c>
    </row>
    <row r="16" spans="1:33" ht="14.25" customHeight="1">
      <c r="A16" s="1949"/>
      <c r="B16" s="1887"/>
      <c r="C16" s="1878" t="s">
        <v>1350</v>
      </c>
      <c r="D16" s="1869">
        <f>I16+N16+S16+X16+AC16+D45+I45+N45+S45+X45</f>
        <v>454.5</v>
      </c>
      <c r="E16" s="1869">
        <f>J16+O16+T16+Y16+AD16+E45+J45+O45+T45+Y45</f>
        <v>117</v>
      </c>
      <c r="F16" s="1869">
        <f>K16+P16+U16+Z16+AE16+F45+K45+P45+U45+Z45</f>
        <v>0</v>
      </c>
      <c r="G16" s="1869">
        <f>L16+Q16+V16+AA16+AF16+G45+L45+Q45+V45+AA45</f>
        <v>0</v>
      </c>
      <c r="H16" s="1974">
        <f>D16/$D$6*100</f>
        <v>1.7215909090909092</v>
      </c>
      <c r="I16" s="1869">
        <v>60.5</v>
      </c>
      <c r="J16" s="1869">
        <v>52</v>
      </c>
      <c r="K16" s="1869">
        <v>0</v>
      </c>
      <c r="L16" s="1869">
        <v>0</v>
      </c>
      <c r="M16" s="1945">
        <v>2.0484171322160147</v>
      </c>
      <c r="N16" s="1869">
        <v>9</v>
      </c>
      <c r="O16" s="1869">
        <v>3</v>
      </c>
      <c r="P16" s="1869">
        <v>0</v>
      </c>
      <c r="Q16" s="1869">
        <v>0</v>
      </c>
      <c r="R16" s="1944">
        <v>0.25589991470002843</v>
      </c>
      <c r="S16" s="1946">
        <v>15</v>
      </c>
      <c r="T16" s="1869">
        <v>9</v>
      </c>
      <c r="U16" s="1869">
        <v>0</v>
      </c>
      <c r="V16" s="1869">
        <v>0</v>
      </c>
      <c r="W16" s="1945">
        <v>0.4807692307692308</v>
      </c>
      <c r="X16" s="1869">
        <v>7</v>
      </c>
      <c r="Y16" s="1869">
        <v>2</v>
      </c>
      <c r="Z16" s="1869">
        <v>0</v>
      </c>
      <c r="AA16" s="1869">
        <v>0</v>
      </c>
      <c r="AB16" s="1945">
        <v>0.27333073018352205</v>
      </c>
      <c r="AC16" s="1869">
        <v>3</v>
      </c>
      <c r="AD16" s="1869">
        <v>3</v>
      </c>
      <c r="AE16" s="1869">
        <v>0</v>
      </c>
      <c r="AF16" s="1869">
        <v>0</v>
      </c>
      <c r="AG16" s="1944">
        <v>0.16515276630883566</v>
      </c>
    </row>
    <row r="17" spans="1:33" ht="14.25" customHeight="1">
      <c r="A17" s="1949"/>
      <c r="B17" s="1887"/>
      <c r="C17" s="1878" t="s">
        <v>1349</v>
      </c>
      <c r="D17" s="1869">
        <f>I17+N17+S17+X17+AC17+D46+I46+N46+S46+X46</f>
        <v>0</v>
      </c>
      <c r="E17" s="1869">
        <f>J17+O17+T17+Y17+AD17+E46+J46+O46+T46+Y46</f>
        <v>0</v>
      </c>
      <c r="F17" s="1869">
        <f>K17+P17+U17+Z17+AE17+F46+K46+P46+U46+Z46</f>
        <v>0</v>
      </c>
      <c r="G17" s="1869">
        <f>L17+Q17+V17+AA17+AF17+G46+L46+Q46+V46+AA46</f>
        <v>0</v>
      </c>
      <c r="H17" s="1974">
        <f>D17/$D$6*100</f>
        <v>0</v>
      </c>
      <c r="I17" s="1869">
        <v>0</v>
      </c>
      <c r="J17" s="1869">
        <v>0</v>
      </c>
      <c r="K17" s="1869">
        <v>0</v>
      </c>
      <c r="L17" s="1869">
        <v>0</v>
      </c>
      <c r="M17" s="1945">
        <v>0</v>
      </c>
      <c r="N17" s="1869">
        <v>0</v>
      </c>
      <c r="O17" s="1869">
        <v>0</v>
      </c>
      <c r="P17" s="1869">
        <v>0</v>
      </c>
      <c r="Q17" s="1869">
        <v>0</v>
      </c>
      <c r="R17" s="1944">
        <v>0</v>
      </c>
      <c r="S17" s="1946">
        <v>0</v>
      </c>
      <c r="T17" s="1869">
        <v>0</v>
      </c>
      <c r="U17" s="1869">
        <v>0</v>
      </c>
      <c r="V17" s="1869">
        <v>0</v>
      </c>
      <c r="W17" s="1945">
        <v>0</v>
      </c>
      <c r="X17" s="1869">
        <v>0</v>
      </c>
      <c r="Y17" s="1869">
        <v>0</v>
      </c>
      <c r="Z17" s="1869">
        <v>0</v>
      </c>
      <c r="AA17" s="1869">
        <v>0</v>
      </c>
      <c r="AB17" s="1945">
        <v>0</v>
      </c>
      <c r="AC17" s="1869">
        <v>0</v>
      </c>
      <c r="AD17" s="1869">
        <v>0</v>
      </c>
      <c r="AE17" s="1869">
        <v>0</v>
      </c>
      <c r="AF17" s="1869">
        <v>0</v>
      </c>
      <c r="AG17" s="1944">
        <v>0</v>
      </c>
    </row>
    <row r="18" spans="1:33" ht="14.25" customHeight="1">
      <c r="A18" s="1949"/>
      <c r="B18" s="1883"/>
      <c r="C18" s="1878" t="s">
        <v>591</v>
      </c>
      <c r="D18" s="1869">
        <f>I18+N18+S18+X18+AC18+D47+I47+N47+S47+X47</f>
        <v>567.5</v>
      </c>
      <c r="E18" s="1869">
        <f>J18+O18+T18+Y18+AD18+E47+J47+O47+T47+Y47</f>
        <v>312</v>
      </c>
      <c r="F18" s="1869">
        <f>K18+P18+U18+Z18+AE18+F47+K47+P47+U47+Z47</f>
        <v>0</v>
      </c>
      <c r="G18" s="1869">
        <f>L18+Q18+V18+AA18+AF18+G47+L47+Q47+V47+AA47</f>
        <v>0</v>
      </c>
      <c r="H18" s="1974">
        <f>D18/$D$6*100</f>
        <v>2.149621212121212</v>
      </c>
      <c r="I18" s="1869">
        <v>86.5</v>
      </c>
      <c r="J18" s="1869">
        <v>48</v>
      </c>
      <c r="K18" s="1869">
        <v>0</v>
      </c>
      <c r="L18" s="1869">
        <v>0</v>
      </c>
      <c r="M18" s="1945">
        <v>2.9287286270526494</v>
      </c>
      <c r="N18" s="1869">
        <v>76</v>
      </c>
      <c r="O18" s="1869">
        <v>30</v>
      </c>
      <c r="P18" s="1869">
        <v>0</v>
      </c>
      <c r="Q18" s="1869">
        <v>0</v>
      </c>
      <c r="R18" s="1944">
        <v>2.1609326130224624</v>
      </c>
      <c r="S18" s="1946">
        <v>97</v>
      </c>
      <c r="T18" s="1869">
        <v>43</v>
      </c>
      <c r="U18" s="1869">
        <v>0</v>
      </c>
      <c r="V18" s="1869">
        <v>0</v>
      </c>
      <c r="W18" s="1945">
        <v>3.108974358974359</v>
      </c>
      <c r="X18" s="1869">
        <v>73</v>
      </c>
      <c r="Y18" s="1869">
        <v>69</v>
      </c>
      <c r="Z18" s="1869">
        <v>0</v>
      </c>
      <c r="AA18" s="1869">
        <v>0</v>
      </c>
      <c r="AB18" s="1945">
        <v>2.850449043342444</v>
      </c>
      <c r="AC18" s="1869">
        <v>43</v>
      </c>
      <c r="AD18" s="1869">
        <v>26</v>
      </c>
      <c r="AE18" s="1869">
        <v>0</v>
      </c>
      <c r="AF18" s="1869">
        <v>0</v>
      </c>
      <c r="AG18" s="1944">
        <v>2.3671896504266448</v>
      </c>
    </row>
    <row r="19" spans="1:33" ht="14.25" customHeight="1">
      <c r="A19" s="1948" t="s">
        <v>1378</v>
      </c>
      <c r="B19" s="1919" t="s">
        <v>1346</v>
      </c>
      <c r="C19" s="1878" t="s">
        <v>1344</v>
      </c>
      <c r="D19" s="1869">
        <f>I19+N19+S19+X19+AC19+D48+I48+N48+S48+X48</f>
        <v>1230</v>
      </c>
      <c r="E19" s="1869">
        <f>J19+O19+T19+Y19+AD19+E48+J48+O48+T48+Y48</f>
        <v>411</v>
      </c>
      <c r="F19" s="1869">
        <f>K19+P19+U19+Z19+AE19+F48+K48+P48+U48+Z48</f>
        <v>0</v>
      </c>
      <c r="G19" s="1869">
        <f>L19+Q19+V19+AA19+AF19+G48+L48+Q48+V48+AA48</f>
        <v>0</v>
      </c>
      <c r="H19" s="1974">
        <f>D19/$D$6*100</f>
        <v>4.659090909090909</v>
      </c>
      <c r="I19" s="1869">
        <v>130</v>
      </c>
      <c r="J19" s="1869">
        <v>73.5</v>
      </c>
      <c r="K19" s="1869">
        <v>0</v>
      </c>
      <c r="L19" s="1869">
        <v>0</v>
      </c>
      <c r="M19" s="1945">
        <v>4.401557474183172</v>
      </c>
      <c r="N19" s="1869">
        <v>166</v>
      </c>
      <c r="O19" s="1869">
        <v>99</v>
      </c>
      <c r="P19" s="1869">
        <v>0</v>
      </c>
      <c r="Q19" s="1869">
        <v>0</v>
      </c>
      <c r="R19" s="1944">
        <v>4.719931760022747</v>
      </c>
      <c r="S19" s="1946">
        <v>170</v>
      </c>
      <c r="T19" s="1869">
        <v>44</v>
      </c>
      <c r="U19" s="1869">
        <v>0</v>
      </c>
      <c r="V19" s="1869">
        <v>0</v>
      </c>
      <c r="W19" s="1945">
        <v>5.448717948717949</v>
      </c>
      <c r="X19" s="1869">
        <v>77.5</v>
      </c>
      <c r="Y19" s="1869">
        <v>55.5</v>
      </c>
      <c r="Z19" s="1869">
        <v>0</v>
      </c>
      <c r="AA19" s="1869">
        <v>0</v>
      </c>
      <c r="AB19" s="1945">
        <v>3.02616165560328</v>
      </c>
      <c r="AC19" s="1869">
        <v>121.5</v>
      </c>
      <c r="AD19" s="1869">
        <v>35</v>
      </c>
      <c r="AE19" s="1869">
        <v>0</v>
      </c>
      <c r="AF19" s="1869">
        <v>0</v>
      </c>
      <c r="AG19" s="1944">
        <v>6.688687035507845</v>
      </c>
    </row>
    <row r="20" spans="1:33" ht="14.25" customHeight="1">
      <c r="A20" s="1881"/>
      <c r="B20" s="1919"/>
      <c r="C20" s="1878" t="s">
        <v>1343</v>
      </c>
      <c r="D20" s="1869">
        <f>I20+N20+S20+X20+AC20+D49+I49+N49+S49+X49</f>
        <v>2927</v>
      </c>
      <c r="E20" s="1869">
        <f>J20+O20+T20+Y20+AD20+E49+J49+O49+T49+Y49</f>
        <v>1399.5</v>
      </c>
      <c r="F20" s="1869">
        <f>K20+P20+U20+Z20+AE20+F49+K49+P49+U49+Z49</f>
        <v>0</v>
      </c>
      <c r="G20" s="1869">
        <f>L20+Q20+V20+AA20+AF20+G49+L49+Q49+V49+AA49</f>
        <v>0</v>
      </c>
      <c r="H20" s="1974">
        <f>D20/$D$6*100</f>
        <v>11.087121212121213</v>
      </c>
      <c r="I20" s="1869">
        <v>359</v>
      </c>
      <c r="J20" s="1869">
        <v>249.5</v>
      </c>
      <c r="K20" s="1869">
        <v>0</v>
      </c>
      <c r="L20" s="1869">
        <v>0</v>
      </c>
      <c r="M20" s="1945">
        <v>12.155070255628916</v>
      </c>
      <c r="N20" s="1869">
        <v>390</v>
      </c>
      <c r="O20" s="1869">
        <v>313</v>
      </c>
      <c r="P20" s="1869">
        <v>0</v>
      </c>
      <c r="Q20" s="1869">
        <v>0</v>
      </c>
      <c r="R20" s="1944">
        <v>11.0889963036679</v>
      </c>
      <c r="S20" s="1946">
        <v>431</v>
      </c>
      <c r="T20" s="1869">
        <v>208</v>
      </c>
      <c r="U20" s="1869">
        <v>0</v>
      </c>
      <c r="V20" s="1869">
        <v>0</v>
      </c>
      <c r="W20" s="1945">
        <v>13.814102564102566</v>
      </c>
      <c r="X20" s="1869">
        <v>349.5</v>
      </c>
      <c r="Y20" s="1869">
        <v>282</v>
      </c>
      <c r="Z20" s="1869">
        <v>0</v>
      </c>
      <c r="AA20" s="1869">
        <v>0</v>
      </c>
      <c r="AB20" s="1945">
        <v>13.647012885591566</v>
      </c>
      <c r="AC20" s="1869">
        <v>132</v>
      </c>
      <c r="AD20" s="1869">
        <v>53</v>
      </c>
      <c r="AE20" s="1869">
        <v>0</v>
      </c>
      <c r="AF20" s="1869">
        <v>0</v>
      </c>
      <c r="AG20" s="1944">
        <v>7.26672171758877</v>
      </c>
    </row>
    <row r="21" spans="1:33" ht="14.25" customHeight="1">
      <c r="A21" s="1881"/>
      <c r="B21" s="1919" t="s">
        <v>1345</v>
      </c>
      <c r="C21" s="1878" t="s">
        <v>1344</v>
      </c>
      <c r="D21" s="1869">
        <f>I21+N21+S21+X21+AC21+D50+I50+N50+S50+X50</f>
        <v>1196</v>
      </c>
      <c r="E21" s="1869">
        <f>J21+O21+T21+Y21+AD21+E50+J50+O50+T50+Y50</f>
        <v>524.5</v>
      </c>
      <c r="F21" s="1869">
        <f>K21+P21+U21+Z21+AE21+F50+K50+P50+U50+Z50</f>
        <v>0</v>
      </c>
      <c r="G21" s="1869">
        <f>L21+Q21+V21+AA21+AF21+G50+L50+Q50+V50+AA50</f>
        <v>0</v>
      </c>
      <c r="H21" s="1974">
        <f>D21/$D$6*100</f>
        <v>4.53030303030303</v>
      </c>
      <c r="I21" s="1869">
        <v>143</v>
      </c>
      <c r="J21" s="1869">
        <v>100</v>
      </c>
      <c r="K21" s="1869">
        <v>0</v>
      </c>
      <c r="L21" s="1869">
        <v>0</v>
      </c>
      <c r="M21" s="1945">
        <v>4.8417132216014895</v>
      </c>
      <c r="N21" s="1869">
        <v>127</v>
      </c>
      <c r="O21" s="1869">
        <v>66</v>
      </c>
      <c r="P21" s="1869">
        <v>0</v>
      </c>
      <c r="Q21" s="1869">
        <v>0</v>
      </c>
      <c r="R21" s="1944">
        <v>3.611032129655957</v>
      </c>
      <c r="S21" s="1946">
        <v>172</v>
      </c>
      <c r="T21" s="1869">
        <v>95</v>
      </c>
      <c r="U21" s="1869">
        <v>0</v>
      </c>
      <c r="V21" s="1869">
        <v>0</v>
      </c>
      <c r="W21" s="1945">
        <v>5.512820512820513</v>
      </c>
      <c r="X21" s="1869">
        <v>111</v>
      </c>
      <c r="Y21" s="1869">
        <v>96.5</v>
      </c>
      <c r="Z21" s="1869">
        <v>0</v>
      </c>
      <c r="AA21" s="1869">
        <v>0</v>
      </c>
      <c r="AB21" s="1945">
        <v>4.334244435767278</v>
      </c>
      <c r="AC21" s="1869">
        <v>106.5</v>
      </c>
      <c r="AD21" s="1869">
        <v>47</v>
      </c>
      <c r="AE21" s="1869">
        <v>0</v>
      </c>
      <c r="AF21" s="1869">
        <v>0</v>
      </c>
      <c r="AG21" s="1944">
        <v>5.862923203963667</v>
      </c>
    </row>
    <row r="22" spans="1:33" ht="14.25" customHeight="1">
      <c r="A22" s="1881"/>
      <c r="B22" s="1919"/>
      <c r="C22" s="1878" t="s">
        <v>1343</v>
      </c>
      <c r="D22" s="1869">
        <f>I22+N22+S22+X22+AC22+D51+I51+N51+S51+X51</f>
        <v>1805.5</v>
      </c>
      <c r="E22" s="1869">
        <f>J22+O22+T22+Y22+AD22+E51+J51+O51+T51+Y51</f>
        <v>925.5</v>
      </c>
      <c r="F22" s="1869">
        <f>K22+P22+U22+Z22+AE22+F51+K51+P51+U51+Z51</f>
        <v>0</v>
      </c>
      <c r="G22" s="1869">
        <f>L22+Q22+V22+AA22+AF22+G51+L51+Q51+V51+AA51</f>
        <v>0</v>
      </c>
      <c r="H22" s="1974">
        <f>D22/$D$6*100</f>
        <v>6.839015151515151</v>
      </c>
      <c r="I22" s="1869">
        <v>303.5</v>
      </c>
      <c r="J22" s="1869">
        <v>271</v>
      </c>
      <c r="K22" s="1869">
        <v>0</v>
      </c>
      <c r="L22" s="1869">
        <v>0</v>
      </c>
      <c r="M22" s="1945">
        <v>10.275943795496868</v>
      </c>
      <c r="N22" s="1869">
        <v>198.5</v>
      </c>
      <c r="O22" s="1869">
        <v>126</v>
      </c>
      <c r="P22" s="1869">
        <v>0</v>
      </c>
      <c r="Q22" s="1869">
        <v>0</v>
      </c>
      <c r="R22" s="1944">
        <v>5.644014785328405</v>
      </c>
      <c r="S22" s="1946">
        <v>185.5</v>
      </c>
      <c r="T22" s="1869">
        <v>96.5</v>
      </c>
      <c r="U22" s="1869">
        <v>0</v>
      </c>
      <c r="V22" s="1869">
        <v>0</v>
      </c>
      <c r="W22" s="1945">
        <v>5.94551282051282</v>
      </c>
      <c r="X22" s="1869">
        <v>220</v>
      </c>
      <c r="Y22" s="1869">
        <v>171</v>
      </c>
      <c r="Z22" s="1869">
        <v>0</v>
      </c>
      <c r="AA22" s="1869">
        <v>0</v>
      </c>
      <c r="AB22" s="1945">
        <v>8.590394377196407</v>
      </c>
      <c r="AC22" s="1869">
        <v>85</v>
      </c>
      <c r="AD22" s="1869">
        <v>49</v>
      </c>
      <c r="AE22" s="1869">
        <v>0</v>
      </c>
      <c r="AF22" s="1869">
        <v>0</v>
      </c>
      <c r="AG22" s="1944">
        <v>4.679328378750344</v>
      </c>
    </row>
    <row r="23" spans="1:33" ht="14.25" customHeight="1">
      <c r="A23" s="1879" t="s">
        <v>1377</v>
      </c>
      <c r="B23" s="1879"/>
      <c r="C23" s="1878" t="s">
        <v>1341</v>
      </c>
      <c r="D23" s="1869">
        <f>I23+N23+S23+X23+AC23+D52+I52+N52+S52+X52</f>
        <v>48</v>
      </c>
      <c r="E23" s="1869">
        <f>J23+O23+T23+Y23+AD23+E52+J52+O52+T52+Y52</f>
        <v>6</v>
      </c>
      <c r="F23" s="1869">
        <f>K23+P23+U23+Z23+AE23+F52+K52+P52+U52+Z52</f>
        <v>0</v>
      </c>
      <c r="G23" s="1869">
        <f>L23+Q23+V23+AA23+AF23+G52+L52+Q52+V52+AA52</f>
        <v>0</v>
      </c>
      <c r="H23" s="1974">
        <f>D23/$D$6*100</f>
        <v>0.18181818181818182</v>
      </c>
      <c r="I23" s="1869">
        <v>7</v>
      </c>
      <c r="J23" s="1869">
        <v>2</v>
      </c>
      <c r="K23" s="1869">
        <v>0</v>
      </c>
      <c r="L23" s="1869">
        <v>0</v>
      </c>
      <c r="M23" s="1945">
        <v>0.23700694091755545</v>
      </c>
      <c r="N23" s="1869">
        <v>0</v>
      </c>
      <c r="O23" s="1869">
        <v>0</v>
      </c>
      <c r="P23" s="1869">
        <v>0</v>
      </c>
      <c r="Q23" s="1869">
        <v>0</v>
      </c>
      <c r="R23" s="1944">
        <v>0</v>
      </c>
      <c r="S23" s="1946">
        <v>3</v>
      </c>
      <c r="T23" s="1869">
        <v>0</v>
      </c>
      <c r="U23" s="1869">
        <v>0</v>
      </c>
      <c r="V23" s="1869">
        <v>0</v>
      </c>
      <c r="W23" s="1945">
        <v>0.09615384615384616</v>
      </c>
      <c r="X23" s="1869">
        <v>2</v>
      </c>
      <c r="Y23" s="1869">
        <v>0</v>
      </c>
      <c r="Z23" s="1869">
        <v>0</v>
      </c>
      <c r="AA23" s="1869">
        <v>0</v>
      </c>
      <c r="AB23" s="1945">
        <v>0.07809449433814916</v>
      </c>
      <c r="AC23" s="1869">
        <v>2</v>
      </c>
      <c r="AD23" s="1869">
        <v>0</v>
      </c>
      <c r="AE23" s="1869">
        <v>0</v>
      </c>
      <c r="AF23" s="1869">
        <v>0</v>
      </c>
      <c r="AG23" s="1944">
        <v>0.11010184420589045</v>
      </c>
    </row>
    <row r="24" spans="1:33" ht="14.25" customHeight="1">
      <c r="A24" s="1879"/>
      <c r="B24" s="1879"/>
      <c r="C24" s="1878" t="s">
        <v>1340</v>
      </c>
      <c r="D24" s="1869">
        <f>I24+N24+S24+X24+AC24+D53+I53+N53+S53+X53</f>
        <v>318.5</v>
      </c>
      <c r="E24" s="1869">
        <f>J24+O24+T24+Y24+AD24+E53+J53+O53+T53+Y53</f>
        <v>39</v>
      </c>
      <c r="F24" s="1869">
        <f>K24+P24+U24+Z24+AE24+F53+K53+P53+U53+Z53</f>
        <v>0</v>
      </c>
      <c r="G24" s="1869">
        <f>L24+Q24+V24+AA24+AF24+G53+L53+Q53+V53+AA53</f>
        <v>0</v>
      </c>
      <c r="H24" s="1974">
        <f>D24/$D$6*100</f>
        <v>1.2064393939393938</v>
      </c>
      <c r="I24" s="1869">
        <v>49.5</v>
      </c>
      <c r="J24" s="1869">
        <v>17</v>
      </c>
      <c r="K24" s="1869">
        <v>0</v>
      </c>
      <c r="L24" s="1869">
        <v>0</v>
      </c>
      <c r="M24" s="1945">
        <v>1.675977653631285</v>
      </c>
      <c r="N24" s="1869">
        <v>29</v>
      </c>
      <c r="O24" s="1869">
        <v>6</v>
      </c>
      <c r="P24" s="1869">
        <v>0</v>
      </c>
      <c r="Q24" s="1869">
        <v>0</v>
      </c>
      <c r="R24" s="1944">
        <v>0.8245663918112027</v>
      </c>
      <c r="S24" s="1946">
        <v>40</v>
      </c>
      <c r="T24" s="1869">
        <v>0</v>
      </c>
      <c r="U24" s="1869">
        <v>0</v>
      </c>
      <c r="V24" s="1869">
        <v>0</v>
      </c>
      <c r="W24" s="1945">
        <v>1.282051282051282</v>
      </c>
      <c r="X24" s="1869">
        <v>30</v>
      </c>
      <c r="Y24" s="1869">
        <v>9</v>
      </c>
      <c r="Z24" s="1869">
        <v>0</v>
      </c>
      <c r="AA24" s="1869">
        <v>0</v>
      </c>
      <c r="AB24" s="1945">
        <v>1.1714174150722374</v>
      </c>
      <c r="AC24" s="1869">
        <v>19.5</v>
      </c>
      <c r="AD24" s="1869">
        <v>4</v>
      </c>
      <c r="AE24" s="1869">
        <v>0</v>
      </c>
      <c r="AF24" s="1869">
        <v>0</v>
      </c>
      <c r="AG24" s="1944">
        <v>1.0734929810074318</v>
      </c>
    </row>
    <row r="25" spans="1:33" ht="14.25" customHeight="1">
      <c r="A25" s="1875" t="s">
        <v>1339</v>
      </c>
      <c r="B25" s="1875"/>
      <c r="C25" s="1875"/>
      <c r="D25" s="1869">
        <f>I25+N25+S25+X25+AC25+D54+I54+N54+S54+X54</f>
        <v>983.5</v>
      </c>
      <c r="E25" s="1869">
        <f>J25+O25+T25+Y25+AD25+E54+J54+O54+T54+Y54</f>
        <v>93</v>
      </c>
      <c r="F25" s="1869">
        <f>K25+P25+U25+Z25+AE25+F54+K54+P54+U54+Z54</f>
        <v>0</v>
      </c>
      <c r="G25" s="1869">
        <f>L25+Q25+V25+AA25+AF25+G54+L54+Q54+V54+AA54</f>
        <v>0</v>
      </c>
      <c r="H25" s="1974">
        <f>D25/$D$6*100</f>
        <v>3.725378787878788</v>
      </c>
      <c r="I25" s="1869">
        <v>61</v>
      </c>
      <c r="J25" s="1869">
        <v>27</v>
      </c>
      <c r="K25" s="1869">
        <v>0</v>
      </c>
      <c r="L25" s="1869">
        <v>0</v>
      </c>
      <c r="M25" s="1945">
        <v>2.0653461994244116</v>
      </c>
      <c r="N25" s="1869">
        <v>162</v>
      </c>
      <c r="O25" s="1869">
        <v>0</v>
      </c>
      <c r="P25" s="1869">
        <v>0</v>
      </c>
      <c r="Q25" s="1869">
        <v>0</v>
      </c>
      <c r="R25" s="1944">
        <v>4.606198464600512</v>
      </c>
      <c r="S25" s="1946">
        <v>52</v>
      </c>
      <c r="T25" s="1869">
        <v>0</v>
      </c>
      <c r="U25" s="1869">
        <v>0</v>
      </c>
      <c r="V25" s="1869">
        <v>0</v>
      </c>
      <c r="W25" s="1945">
        <v>1.6666666666666667</v>
      </c>
      <c r="X25" s="1869">
        <v>88</v>
      </c>
      <c r="Y25" s="1869">
        <v>24</v>
      </c>
      <c r="Z25" s="1869">
        <v>0</v>
      </c>
      <c r="AA25" s="1869">
        <v>0</v>
      </c>
      <c r="AB25" s="1945">
        <v>3.436157750878563</v>
      </c>
      <c r="AC25" s="1869">
        <v>93.5</v>
      </c>
      <c r="AD25" s="1869">
        <v>0</v>
      </c>
      <c r="AE25" s="1869">
        <v>0</v>
      </c>
      <c r="AF25" s="1869">
        <v>0</v>
      </c>
      <c r="AG25" s="1944">
        <v>5.147261216625378</v>
      </c>
    </row>
    <row r="26" spans="1:33" ht="14.25" customHeight="1">
      <c r="A26" s="1875" t="s">
        <v>1338</v>
      </c>
      <c r="B26" s="1875"/>
      <c r="C26" s="1875"/>
      <c r="D26" s="1869">
        <f>I26+N26+S26+X26+AC26+D55+I55+N55+S55+X55</f>
        <v>2743</v>
      </c>
      <c r="E26" s="1869">
        <f>J26+O26+T26+Y26+AD26+E55+J55+O55+T55+Y55</f>
        <v>935</v>
      </c>
      <c r="F26" s="1869">
        <f>K26+P26+U26+Z26+AE26+F55+K55+P55+U55+Z55</f>
        <v>0</v>
      </c>
      <c r="G26" s="1869">
        <f>L26+Q26+V26+AA26+AF26+G55+L55+Q55+V55+AA55</f>
        <v>0</v>
      </c>
      <c r="H26" s="1974">
        <f>D26/$D$6*100</f>
        <v>10.390151515151516</v>
      </c>
      <c r="I26" s="1869">
        <v>300.5</v>
      </c>
      <c r="J26" s="1869">
        <v>157.5</v>
      </c>
      <c r="K26" s="1869">
        <v>0</v>
      </c>
      <c r="L26" s="1869">
        <v>0</v>
      </c>
      <c r="M26" s="1945">
        <v>10.174369392246488</v>
      </c>
      <c r="N26" s="1869">
        <v>422</v>
      </c>
      <c r="O26" s="1869">
        <v>144</v>
      </c>
      <c r="P26" s="1869">
        <v>0</v>
      </c>
      <c r="Q26" s="1869">
        <v>0</v>
      </c>
      <c r="R26" s="1944">
        <v>11.998862667045778</v>
      </c>
      <c r="S26" s="1946">
        <v>191.5</v>
      </c>
      <c r="T26" s="1869">
        <v>74</v>
      </c>
      <c r="U26" s="1869">
        <v>0</v>
      </c>
      <c r="V26" s="1869">
        <v>0</v>
      </c>
      <c r="W26" s="1945">
        <v>6.137820512820513</v>
      </c>
      <c r="X26" s="1869">
        <v>273.5</v>
      </c>
      <c r="Y26" s="1869">
        <v>153</v>
      </c>
      <c r="Z26" s="1869">
        <v>0</v>
      </c>
      <c r="AA26" s="1869">
        <v>0</v>
      </c>
      <c r="AB26" s="1945">
        <v>10.679422100741897</v>
      </c>
      <c r="AC26" s="1869">
        <v>212</v>
      </c>
      <c r="AD26" s="1869">
        <v>79</v>
      </c>
      <c r="AE26" s="1869">
        <v>0</v>
      </c>
      <c r="AF26" s="1869">
        <v>0</v>
      </c>
      <c r="AG26" s="1944">
        <v>11.670795485824389</v>
      </c>
    </row>
    <row r="27" spans="1:33" ht="14.25" customHeight="1">
      <c r="A27" s="1875" t="s">
        <v>1337</v>
      </c>
      <c r="B27" s="1875"/>
      <c r="C27" s="1875"/>
      <c r="D27" s="1869">
        <f>I27+N27+S27+X27+AC27+D56+I56+N56+S56+X56</f>
        <v>822.5</v>
      </c>
      <c r="E27" s="1869">
        <f>J27+O27+T27+Y27+AD27+E56+J56+O56+T56+Y56</f>
        <v>180.5</v>
      </c>
      <c r="F27" s="1869">
        <f>K27+P27+U27+Z27+AE27+F56+K56+P56+U56+Z56</f>
        <v>0</v>
      </c>
      <c r="G27" s="1869">
        <f>L27+Q27+V27+AA27+AF27+G56+L56+Q56+V56+AA56</f>
        <v>6</v>
      </c>
      <c r="H27" s="1974">
        <f>D27/$D$6*100</f>
        <v>3.1155303030303028</v>
      </c>
      <c r="I27" s="1869">
        <v>66</v>
      </c>
      <c r="J27" s="1869">
        <v>20.5</v>
      </c>
      <c r="K27" s="1869">
        <v>0</v>
      </c>
      <c r="L27" s="1869">
        <v>0</v>
      </c>
      <c r="M27" s="1945">
        <v>2.2346368715083798</v>
      </c>
      <c r="N27" s="1869">
        <v>146</v>
      </c>
      <c r="O27" s="1869">
        <v>48</v>
      </c>
      <c r="P27" s="1869">
        <v>0</v>
      </c>
      <c r="Q27" s="1869">
        <v>0</v>
      </c>
      <c r="R27" s="1944">
        <v>4.151265282911573</v>
      </c>
      <c r="S27" s="1946">
        <v>59</v>
      </c>
      <c r="T27" s="1869">
        <v>16</v>
      </c>
      <c r="U27" s="1869">
        <v>0</v>
      </c>
      <c r="V27" s="1869">
        <v>1</v>
      </c>
      <c r="W27" s="1945">
        <v>1.891025641025641</v>
      </c>
      <c r="X27" s="1869">
        <v>54</v>
      </c>
      <c r="Y27" s="1869">
        <v>30</v>
      </c>
      <c r="Z27" s="1869">
        <v>0</v>
      </c>
      <c r="AA27" s="1869">
        <v>0</v>
      </c>
      <c r="AB27" s="1945">
        <v>2.1085513471300272</v>
      </c>
      <c r="AC27" s="1869">
        <v>36.5</v>
      </c>
      <c r="AD27" s="1869">
        <v>5</v>
      </c>
      <c r="AE27" s="1869">
        <v>0</v>
      </c>
      <c r="AF27" s="1869">
        <v>0</v>
      </c>
      <c r="AG27" s="1944">
        <v>2.0093586567575006</v>
      </c>
    </row>
    <row r="28" spans="1:33" ht="14.25" customHeight="1">
      <c r="A28" s="1866" t="s">
        <v>1336</v>
      </c>
      <c r="B28" s="1866"/>
      <c r="C28" s="1866"/>
      <c r="D28" s="1860">
        <f>I28+N28+S28+X28+AC28+D57+I57+N57+S57+X57</f>
        <v>283</v>
      </c>
      <c r="E28" s="1860">
        <f>J28+O28+T28+Y28+AD28+E57+J57+O57+T57+Y57</f>
        <v>25</v>
      </c>
      <c r="F28" s="1860">
        <f>K28+P28+U28+Z28+AE28+F57+K57+P57+U57+Z57</f>
        <v>0</v>
      </c>
      <c r="G28" s="1860">
        <f>L28+Q28+V28+AA28+AF28+G57+L57+Q57+V57+AA57</f>
        <v>1</v>
      </c>
      <c r="H28" s="1973">
        <f>D28/$D$6*100</f>
        <v>1.071969696969697</v>
      </c>
      <c r="I28" s="1860">
        <v>31</v>
      </c>
      <c r="J28" s="1860">
        <v>3</v>
      </c>
      <c r="K28" s="1860">
        <v>0</v>
      </c>
      <c r="L28" s="1860">
        <v>0</v>
      </c>
      <c r="M28" s="1942">
        <v>1.0496021669206026</v>
      </c>
      <c r="N28" s="1860">
        <v>19</v>
      </c>
      <c r="O28" s="1860">
        <v>12</v>
      </c>
      <c r="P28" s="1860">
        <v>0</v>
      </c>
      <c r="Q28" s="1860">
        <v>0</v>
      </c>
      <c r="R28" s="1942">
        <v>0.5402331532556156</v>
      </c>
      <c r="S28" s="1943">
        <v>11</v>
      </c>
      <c r="T28" s="1860">
        <v>1</v>
      </c>
      <c r="U28" s="1860">
        <v>0</v>
      </c>
      <c r="V28" s="1860">
        <v>1</v>
      </c>
      <c r="W28" s="1942">
        <v>0.3525641025641026</v>
      </c>
      <c r="X28" s="1860">
        <v>1</v>
      </c>
      <c r="Y28" s="1860">
        <v>0</v>
      </c>
      <c r="Z28" s="1860">
        <v>0</v>
      </c>
      <c r="AA28" s="1860">
        <v>0</v>
      </c>
      <c r="AB28" s="1942">
        <v>0.03904724716907458</v>
      </c>
      <c r="AC28" s="1860">
        <v>13</v>
      </c>
      <c r="AD28" s="1860">
        <v>0</v>
      </c>
      <c r="AE28" s="1860">
        <v>0</v>
      </c>
      <c r="AF28" s="1860">
        <v>0</v>
      </c>
      <c r="AG28" s="1942">
        <v>0.7156619873382879</v>
      </c>
    </row>
    <row r="29" spans="1:33" ht="3" customHeight="1">
      <c r="A29" s="1878"/>
      <c r="B29" s="1878"/>
      <c r="C29" s="1878"/>
      <c r="D29" s="1972"/>
      <c r="E29" s="1972"/>
      <c r="F29" s="1972"/>
      <c r="G29" s="1972"/>
      <c r="H29" s="1971"/>
      <c r="I29" s="1972"/>
      <c r="J29" s="1972"/>
      <c r="K29" s="1972"/>
      <c r="L29" s="1972"/>
      <c r="M29" s="1971"/>
      <c r="N29" s="1972"/>
      <c r="O29" s="1972"/>
      <c r="P29" s="1972"/>
      <c r="Q29" s="1972"/>
      <c r="R29" s="1971"/>
      <c r="S29" s="1972"/>
      <c r="T29" s="1972"/>
      <c r="U29" s="1972"/>
      <c r="V29" s="1972"/>
      <c r="W29" s="1971"/>
      <c r="X29" s="1972"/>
      <c r="Y29" s="1972"/>
      <c r="Z29" s="1972"/>
      <c r="AA29" s="1972"/>
      <c r="AB29" s="1971"/>
      <c r="AC29" s="1972"/>
      <c r="AD29" s="1972"/>
      <c r="AE29" s="1972"/>
      <c r="AF29" s="1972"/>
      <c r="AG29" s="1971"/>
    </row>
    <row r="30" spans="4:52" ht="3" customHeight="1">
      <c r="D30" s="1852"/>
      <c r="E30" s="1852"/>
      <c r="F30" s="1852"/>
      <c r="G30" s="1852"/>
      <c r="H30" s="1968"/>
      <c r="I30" s="1852"/>
      <c r="J30" s="1852"/>
      <c r="K30" s="1852"/>
      <c r="L30" s="1852"/>
      <c r="M30" s="1968"/>
      <c r="N30" s="1933"/>
      <c r="O30" s="1933"/>
      <c r="P30" s="1933"/>
      <c r="Q30" s="1933"/>
      <c r="R30" s="1969"/>
      <c r="S30" s="1852"/>
      <c r="T30" s="1852"/>
      <c r="U30" s="1852"/>
      <c r="V30" s="1852"/>
      <c r="W30" s="1968"/>
      <c r="X30" s="1856"/>
      <c r="Y30" s="1856"/>
      <c r="Z30" s="1856"/>
      <c r="AA30" s="1856"/>
      <c r="AB30" s="1968"/>
      <c r="AX30" s="1970"/>
      <c r="AY30" s="1970"/>
      <c r="AZ30" s="1970"/>
    </row>
    <row r="31" spans="4:27" ht="3" customHeight="1">
      <c r="D31" s="1852"/>
      <c r="E31" s="1852"/>
      <c r="F31" s="1852"/>
      <c r="G31" s="1852"/>
      <c r="H31" s="1968"/>
      <c r="I31" s="1852"/>
      <c r="J31" s="1852"/>
      <c r="K31" s="1852"/>
      <c r="L31" s="1852"/>
      <c r="M31" s="1968"/>
      <c r="N31" s="1933"/>
      <c r="O31" s="1933"/>
      <c r="P31" s="1933"/>
      <c r="Q31" s="1933"/>
      <c r="R31" s="1969"/>
      <c r="S31" s="1852"/>
      <c r="T31" s="1852"/>
      <c r="U31" s="1852"/>
      <c r="V31" s="1852"/>
      <c r="W31" s="1968"/>
      <c r="X31" s="1852"/>
      <c r="Y31" s="1852"/>
      <c r="Z31" s="1852"/>
      <c r="AA31" s="1852"/>
    </row>
    <row r="32" spans="1:28" ht="16.5" customHeight="1">
      <c r="A32" s="1922" t="s">
        <v>1372</v>
      </c>
      <c r="B32" s="1967"/>
      <c r="C32" s="1967"/>
      <c r="D32" s="1965" t="s">
        <v>1391</v>
      </c>
      <c r="E32" s="1965"/>
      <c r="F32" s="1965"/>
      <c r="G32" s="1965"/>
      <c r="H32" s="1965"/>
      <c r="I32" s="1965" t="s">
        <v>1390</v>
      </c>
      <c r="J32" s="1965"/>
      <c r="K32" s="1965"/>
      <c r="L32" s="1965"/>
      <c r="M32" s="1965"/>
      <c r="N32" s="1965" t="s">
        <v>1389</v>
      </c>
      <c r="O32" s="1965"/>
      <c r="P32" s="1965"/>
      <c r="Q32" s="1964"/>
      <c r="R32" s="1964"/>
      <c r="S32" s="1966" t="s">
        <v>1388</v>
      </c>
      <c r="T32" s="1965"/>
      <c r="U32" s="1965"/>
      <c r="V32" s="1965"/>
      <c r="W32" s="1965"/>
      <c r="X32" s="1965" t="s">
        <v>1387</v>
      </c>
      <c r="Y32" s="1965"/>
      <c r="Z32" s="1965"/>
      <c r="AA32" s="1964"/>
      <c r="AB32" s="1964"/>
    </row>
    <row r="33" spans="1:28" ht="14.25" customHeight="1">
      <c r="A33" s="1954"/>
      <c r="B33" s="1953"/>
      <c r="C33" s="1953"/>
      <c r="D33" s="1953" t="s">
        <v>1367</v>
      </c>
      <c r="E33" s="1961" t="s">
        <v>1366</v>
      </c>
      <c r="F33" s="1960"/>
      <c r="G33" s="1959"/>
      <c r="H33" s="1953" t="s">
        <v>1386</v>
      </c>
      <c r="I33" s="1962" t="s">
        <v>1367</v>
      </c>
      <c r="J33" s="1961" t="s">
        <v>1366</v>
      </c>
      <c r="K33" s="1960"/>
      <c r="L33" s="1959"/>
      <c r="M33" s="1953" t="s">
        <v>1386</v>
      </c>
      <c r="N33" s="1962" t="s">
        <v>1367</v>
      </c>
      <c r="O33" s="1961" t="s">
        <v>1366</v>
      </c>
      <c r="P33" s="1960"/>
      <c r="Q33" s="1959"/>
      <c r="R33" s="1956" t="s">
        <v>1386</v>
      </c>
      <c r="S33" s="1963" t="s">
        <v>1367</v>
      </c>
      <c r="T33" s="1961" t="s">
        <v>1366</v>
      </c>
      <c r="U33" s="1960"/>
      <c r="V33" s="1959"/>
      <c r="W33" s="1953" t="s">
        <v>1386</v>
      </c>
      <c r="X33" s="1962" t="s">
        <v>1367</v>
      </c>
      <c r="Y33" s="1961" t="s">
        <v>1366</v>
      </c>
      <c r="Z33" s="1960"/>
      <c r="AA33" s="1959"/>
      <c r="AB33" s="1956" t="s">
        <v>1386</v>
      </c>
    </row>
    <row r="34" spans="1:48" ht="22.5" customHeight="1">
      <c r="A34" s="1954"/>
      <c r="B34" s="1953"/>
      <c r="C34" s="1953"/>
      <c r="D34" s="1953"/>
      <c r="E34" s="1957" t="s">
        <v>1383</v>
      </c>
      <c r="F34" s="1958" t="s">
        <v>1385</v>
      </c>
      <c r="G34" s="1958" t="s">
        <v>1384</v>
      </c>
      <c r="H34" s="1953"/>
      <c r="I34" s="1953"/>
      <c r="J34" s="1957" t="s">
        <v>1383</v>
      </c>
      <c r="K34" s="1958" t="s">
        <v>1385</v>
      </c>
      <c r="L34" s="1958" t="s">
        <v>1384</v>
      </c>
      <c r="M34" s="1953"/>
      <c r="N34" s="1953"/>
      <c r="O34" s="1957" t="s">
        <v>1383</v>
      </c>
      <c r="P34" s="1958" t="s">
        <v>1385</v>
      </c>
      <c r="Q34" s="1958" t="s">
        <v>1384</v>
      </c>
      <c r="R34" s="1956"/>
      <c r="S34" s="1954"/>
      <c r="T34" s="1957" t="s">
        <v>1383</v>
      </c>
      <c r="U34" s="1957" t="s">
        <v>1382</v>
      </c>
      <c r="V34" s="1957" t="s">
        <v>1381</v>
      </c>
      <c r="W34" s="1953"/>
      <c r="X34" s="1953"/>
      <c r="Y34" s="1957" t="s">
        <v>1383</v>
      </c>
      <c r="Z34" s="1957" t="s">
        <v>1382</v>
      </c>
      <c r="AA34" s="1957" t="s">
        <v>1381</v>
      </c>
      <c r="AB34" s="1956"/>
      <c r="AT34" s="1955"/>
      <c r="AU34" s="1955"/>
      <c r="AV34" s="1955"/>
    </row>
    <row r="35" spans="1:33" ht="14.25" customHeight="1">
      <c r="A35" s="1954" t="s">
        <v>1361</v>
      </c>
      <c r="B35" s="1953"/>
      <c r="C35" s="1953"/>
      <c r="D35" s="1898">
        <v>2759</v>
      </c>
      <c r="E35" s="1898">
        <v>571</v>
      </c>
      <c r="F35" s="1898">
        <v>0</v>
      </c>
      <c r="G35" s="1898">
        <v>0</v>
      </c>
      <c r="H35" s="1898">
        <v>100.00000000000003</v>
      </c>
      <c r="I35" s="1898">
        <v>1765</v>
      </c>
      <c r="J35" s="1898">
        <v>446</v>
      </c>
      <c r="K35" s="1898">
        <v>0</v>
      </c>
      <c r="L35" s="1898">
        <v>0</v>
      </c>
      <c r="M35" s="1898">
        <v>100</v>
      </c>
      <c r="N35" s="1898">
        <v>2690</v>
      </c>
      <c r="O35" s="1898">
        <v>1153</v>
      </c>
      <c r="P35" s="1898">
        <v>0</v>
      </c>
      <c r="Q35" s="1898">
        <v>5</v>
      </c>
      <c r="R35" s="1952">
        <v>100</v>
      </c>
      <c r="S35" s="1900">
        <v>3179</v>
      </c>
      <c r="T35" s="1898">
        <v>241.5</v>
      </c>
      <c r="U35" s="1898">
        <v>0</v>
      </c>
      <c r="V35" s="1898">
        <v>0</v>
      </c>
      <c r="W35" s="1898">
        <v>99.99999999999997</v>
      </c>
      <c r="X35" s="1898">
        <v>2039</v>
      </c>
      <c r="Y35" s="1898">
        <v>1202</v>
      </c>
      <c r="Z35" s="1898">
        <v>0</v>
      </c>
      <c r="AA35" s="1898">
        <v>0</v>
      </c>
      <c r="AB35" s="1952">
        <v>100</v>
      </c>
      <c r="AC35" s="1941"/>
      <c r="AD35" s="1941"/>
      <c r="AE35" s="1941"/>
      <c r="AF35" s="1941"/>
      <c r="AG35" s="1941"/>
    </row>
    <row r="36" spans="1:33" ht="14.25" customHeight="1">
      <c r="A36" s="1879" t="s">
        <v>1380</v>
      </c>
      <c r="B36" s="1879"/>
      <c r="C36" s="1878" t="s">
        <v>1360</v>
      </c>
      <c r="D36" s="1869">
        <v>40</v>
      </c>
      <c r="E36" s="1889">
        <v>0</v>
      </c>
      <c r="F36" s="1869">
        <v>0</v>
      </c>
      <c r="G36" s="1889">
        <v>0</v>
      </c>
      <c r="H36" s="1951">
        <v>1.4498006524102935</v>
      </c>
      <c r="I36" s="1889">
        <v>1</v>
      </c>
      <c r="J36" s="1889">
        <v>0</v>
      </c>
      <c r="K36" s="1869">
        <v>0</v>
      </c>
      <c r="L36" s="1889">
        <v>0</v>
      </c>
      <c r="M36" s="1951">
        <v>0.05665722379603399</v>
      </c>
      <c r="N36" s="1868">
        <v>0</v>
      </c>
      <c r="O36" s="1889">
        <v>0</v>
      </c>
      <c r="P36" s="1869">
        <v>0</v>
      </c>
      <c r="Q36" s="1889">
        <v>0</v>
      </c>
      <c r="R36" s="1950">
        <v>0</v>
      </c>
      <c r="S36" s="1946">
        <v>25</v>
      </c>
      <c r="T36" s="1889">
        <v>0</v>
      </c>
      <c r="U36" s="1869">
        <v>0</v>
      </c>
      <c r="V36" s="1889">
        <v>0</v>
      </c>
      <c r="W36" s="1951">
        <v>0.7864108210128972</v>
      </c>
      <c r="X36" s="1868">
        <v>2</v>
      </c>
      <c r="Y36" s="1889">
        <v>2</v>
      </c>
      <c r="Z36" s="1869">
        <v>0</v>
      </c>
      <c r="AA36" s="1889">
        <v>0</v>
      </c>
      <c r="AB36" s="1950">
        <v>0.0980872976949485</v>
      </c>
      <c r="AC36" s="1947"/>
      <c r="AD36" s="1941"/>
      <c r="AE36" s="1941"/>
      <c r="AF36" s="1941"/>
      <c r="AG36" s="1940"/>
    </row>
    <row r="37" spans="1:33" ht="14.25" customHeight="1">
      <c r="A37" s="1879"/>
      <c r="B37" s="1879"/>
      <c r="C37" s="1878" t="s">
        <v>1359</v>
      </c>
      <c r="D37" s="1869">
        <v>183</v>
      </c>
      <c r="E37" s="1868">
        <v>4</v>
      </c>
      <c r="F37" s="1869">
        <v>0</v>
      </c>
      <c r="G37" s="1868">
        <v>0</v>
      </c>
      <c r="H37" s="1945">
        <v>6.632837984777093</v>
      </c>
      <c r="I37" s="1868">
        <v>122</v>
      </c>
      <c r="J37" s="1868">
        <v>4</v>
      </c>
      <c r="K37" s="1869">
        <v>0</v>
      </c>
      <c r="L37" s="1868">
        <v>0</v>
      </c>
      <c r="M37" s="1945">
        <v>6.912181303116147</v>
      </c>
      <c r="N37" s="1868">
        <v>68</v>
      </c>
      <c r="O37" s="1868">
        <v>7</v>
      </c>
      <c r="P37" s="1869">
        <v>0</v>
      </c>
      <c r="Q37" s="1868">
        <v>0</v>
      </c>
      <c r="R37" s="1944">
        <v>2.5278810408921935</v>
      </c>
      <c r="S37" s="1946">
        <v>247</v>
      </c>
      <c r="T37" s="1868">
        <v>6</v>
      </c>
      <c r="U37" s="1869">
        <v>0</v>
      </c>
      <c r="V37" s="1868">
        <v>0</v>
      </c>
      <c r="W37" s="1945">
        <v>7.769738911607424</v>
      </c>
      <c r="X37" s="1868">
        <v>111</v>
      </c>
      <c r="Y37" s="1868">
        <v>80</v>
      </c>
      <c r="Z37" s="1869">
        <v>0</v>
      </c>
      <c r="AA37" s="1868">
        <v>0</v>
      </c>
      <c r="AB37" s="1944">
        <v>5.443845022069642</v>
      </c>
      <c r="AC37" s="1947"/>
      <c r="AD37" s="1947"/>
      <c r="AE37" s="1941"/>
      <c r="AF37" s="1941"/>
      <c r="AG37" s="1940"/>
    </row>
    <row r="38" spans="1:33" ht="14.25" customHeight="1">
      <c r="A38" s="1884" t="s">
        <v>1379</v>
      </c>
      <c r="B38" s="1887"/>
      <c r="C38" s="1878" t="s">
        <v>1357</v>
      </c>
      <c r="D38" s="1869">
        <v>912</v>
      </c>
      <c r="E38" s="1868">
        <v>491</v>
      </c>
      <c r="F38" s="1869">
        <v>0</v>
      </c>
      <c r="G38" s="1868">
        <v>0</v>
      </c>
      <c r="H38" s="1945">
        <v>33.05545487495469</v>
      </c>
      <c r="I38" s="1868">
        <v>429</v>
      </c>
      <c r="J38" s="1868">
        <v>229</v>
      </c>
      <c r="K38" s="1869">
        <v>0</v>
      </c>
      <c r="L38" s="1868">
        <v>0</v>
      </c>
      <c r="M38" s="1945">
        <v>24.305949008498583</v>
      </c>
      <c r="N38" s="1868">
        <v>1168</v>
      </c>
      <c r="O38" s="1868">
        <v>658</v>
      </c>
      <c r="P38" s="1869">
        <v>0</v>
      </c>
      <c r="Q38" s="1868">
        <v>0</v>
      </c>
      <c r="R38" s="1944">
        <v>43.42007434944238</v>
      </c>
      <c r="S38" s="1946">
        <v>1097</v>
      </c>
      <c r="T38" s="1868">
        <v>168</v>
      </c>
      <c r="U38" s="1869">
        <v>0</v>
      </c>
      <c r="V38" s="1868">
        <v>0</v>
      </c>
      <c r="W38" s="1945">
        <v>34.507706826045926</v>
      </c>
      <c r="X38" s="1868">
        <v>552</v>
      </c>
      <c r="Y38" s="1868">
        <v>462</v>
      </c>
      <c r="Z38" s="1869">
        <v>0</v>
      </c>
      <c r="AA38" s="1868">
        <v>0</v>
      </c>
      <c r="AB38" s="1944">
        <v>27.072094163805787</v>
      </c>
      <c r="AC38" s="1947"/>
      <c r="AD38" s="1947"/>
      <c r="AE38" s="1941"/>
      <c r="AF38" s="1941"/>
      <c r="AG38" s="1940"/>
    </row>
    <row r="39" spans="1:33" ht="14.25" customHeight="1">
      <c r="A39" s="1949"/>
      <c r="B39" s="1887"/>
      <c r="C39" s="1878" t="s">
        <v>1356</v>
      </c>
      <c r="D39" s="1869">
        <v>155</v>
      </c>
      <c r="E39" s="1868">
        <v>9</v>
      </c>
      <c r="F39" s="1869">
        <v>0</v>
      </c>
      <c r="G39" s="1868">
        <v>0</v>
      </c>
      <c r="H39" s="1945">
        <v>5.617977528089887</v>
      </c>
      <c r="I39" s="1868">
        <v>88</v>
      </c>
      <c r="J39" s="1868">
        <v>18</v>
      </c>
      <c r="K39" s="1869">
        <v>0</v>
      </c>
      <c r="L39" s="1868">
        <v>0</v>
      </c>
      <c r="M39" s="1945">
        <v>4.985835694050992</v>
      </c>
      <c r="N39" s="1868">
        <v>94</v>
      </c>
      <c r="O39" s="1868">
        <v>12</v>
      </c>
      <c r="P39" s="1869">
        <v>0</v>
      </c>
      <c r="Q39" s="1868">
        <v>0</v>
      </c>
      <c r="R39" s="1944">
        <v>3.494423791821561</v>
      </c>
      <c r="S39" s="1946">
        <v>172</v>
      </c>
      <c r="T39" s="1868">
        <v>0</v>
      </c>
      <c r="U39" s="1869">
        <v>0</v>
      </c>
      <c r="V39" s="1868">
        <v>0</v>
      </c>
      <c r="W39" s="1945">
        <v>5.410506448568732</v>
      </c>
      <c r="X39" s="1868">
        <v>250</v>
      </c>
      <c r="Y39" s="1868">
        <v>96</v>
      </c>
      <c r="Z39" s="1869">
        <v>0</v>
      </c>
      <c r="AA39" s="1868">
        <v>0</v>
      </c>
      <c r="AB39" s="1944">
        <v>12.260912211868563</v>
      </c>
      <c r="AC39" s="1947"/>
      <c r="AD39" s="1947"/>
      <c r="AE39" s="1941"/>
      <c r="AF39" s="1941"/>
      <c r="AG39" s="1940"/>
    </row>
    <row r="40" spans="1:33" ht="14.25" customHeight="1">
      <c r="A40" s="1949"/>
      <c r="B40" s="1887"/>
      <c r="C40" s="1878" t="s">
        <v>1355</v>
      </c>
      <c r="D40" s="1869">
        <v>35</v>
      </c>
      <c r="E40" s="1868">
        <v>4</v>
      </c>
      <c r="F40" s="1869">
        <v>0</v>
      </c>
      <c r="G40" s="1868">
        <v>0</v>
      </c>
      <c r="H40" s="1945">
        <v>1.268575570859007</v>
      </c>
      <c r="I40" s="1868">
        <v>19</v>
      </c>
      <c r="J40" s="1868">
        <v>0</v>
      </c>
      <c r="K40" s="1869">
        <v>0</v>
      </c>
      <c r="L40" s="1868">
        <v>0</v>
      </c>
      <c r="M40" s="1945">
        <v>1.076487252124646</v>
      </c>
      <c r="N40" s="1868">
        <v>22</v>
      </c>
      <c r="O40" s="1868">
        <v>9</v>
      </c>
      <c r="P40" s="1869">
        <v>0</v>
      </c>
      <c r="Q40" s="1868">
        <v>0</v>
      </c>
      <c r="R40" s="1944">
        <v>0.8178438661710037</v>
      </c>
      <c r="S40" s="1946">
        <v>43</v>
      </c>
      <c r="T40" s="1868">
        <v>0</v>
      </c>
      <c r="U40" s="1869">
        <v>0</v>
      </c>
      <c r="V40" s="1868">
        <v>0</v>
      </c>
      <c r="W40" s="1945">
        <v>1.352626612142183</v>
      </c>
      <c r="X40" s="1868">
        <v>3</v>
      </c>
      <c r="Y40" s="1868">
        <v>2</v>
      </c>
      <c r="Z40" s="1869">
        <v>0</v>
      </c>
      <c r="AA40" s="1868">
        <v>0</v>
      </c>
      <c r="AB40" s="1944">
        <v>0.14713094654242276</v>
      </c>
      <c r="AC40" s="1947"/>
      <c r="AD40" s="1947"/>
      <c r="AE40" s="1941"/>
      <c r="AF40" s="1941"/>
      <c r="AG40" s="1940"/>
    </row>
    <row r="41" spans="1:33" ht="14.25" customHeight="1">
      <c r="A41" s="1949"/>
      <c r="B41" s="1887"/>
      <c r="C41" s="1878" t="s">
        <v>1354</v>
      </c>
      <c r="D41" s="1868">
        <v>0</v>
      </c>
      <c r="E41" s="1868">
        <v>0</v>
      </c>
      <c r="F41" s="1869">
        <v>0</v>
      </c>
      <c r="G41" s="1868">
        <v>0</v>
      </c>
      <c r="H41" s="1945">
        <v>0</v>
      </c>
      <c r="I41" s="1868">
        <v>0</v>
      </c>
      <c r="J41" s="1868">
        <v>0</v>
      </c>
      <c r="K41" s="1869">
        <v>0</v>
      </c>
      <c r="L41" s="1868">
        <v>0</v>
      </c>
      <c r="M41" s="1945">
        <v>0</v>
      </c>
      <c r="N41" s="1868">
        <v>0</v>
      </c>
      <c r="O41" s="1868">
        <v>0</v>
      </c>
      <c r="P41" s="1869">
        <v>0</v>
      </c>
      <c r="Q41" s="1868">
        <v>0</v>
      </c>
      <c r="R41" s="1944">
        <v>0</v>
      </c>
      <c r="S41" s="1871">
        <v>0</v>
      </c>
      <c r="T41" s="1868">
        <v>0</v>
      </c>
      <c r="U41" s="1869">
        <v>0</v>
      </c>
      <c r="V41" s="1868">
        <v>0</v>
      </c>
      <c r="W41" s="1945">
        <v>0</v>
      </c>
      <c r="X41" s="1868">
        <v>0</v>
      </c>
      <c r="Y41" s="1868">
        <v>0</v>
      </c>
      <c r="Z41" s="1869">
        <v>0</v>
      </c>
      <c r="AA41" s="1868">
        <v>0</v>
      </c>
      <c r="AB41" s="1944">
        <v>0</v>
      </c>
      <c r="AC41" s="1947"/>
      <c r="AD41" s="1947"/>
      <c r="AE41" s="1941"/>
      <c r="AF41" s="1941"/>
      <c r="AG41" s="1940"/>
    </row>
    <row r="42" spans="1:33" ht="14.25" customHeight="1">
      <c r="A42" s="1949"/>
      <c r="B42" s="1887"/>
      <c r="C42" s="1878" t="s">
        <v>1353</v>
      </c>
      <c r="D42" s="1869">
        <v>27</v>
      </c>
      <c r="E42" s="1868">
        <v>0</v>
      </c>
      <c r="F42" s="1869">
        <v>0</v>
      </c>
      <c r="G42" s="1868">
        <v>0</v>
      </c>
      <c r="H42" s="1945">
        <v>0.9786154403769481</v>
      </c>
      <c r="I42" s="1868">
        <v>51</v>
      </c>
      <c r="J42" s="1868">
        <v>12</v>
      </c>
      <c r="K42" s="1869">
        <v>0</v>
      </c>
      <c r="L42" s="1868">
        <v>0</v>
      </c>
      <c r="M42" s="1945">
        <v>2.8895184135977336</v>
      </c>
      <c r="N42" s="1868">
        <v>12</v>
      </c>
      <c r="O42" s="1868">
        <v>6</v>
      </c>
      <c r="P42" s="1869">
        <v>0</v>
      </c>
      <c r="Q42" s="1868">
        <v>0</v>
      </c>
      <c r="R42" s="1944">
        <v>0.44609665427509293</v>
      </c>
      <c r="S42" s="1946">
        <v>26</v>
      </c>
      <c r="T42" s="1868">
        <v>0</v>
      </c>
      <c r="U42" s="1869">
        <v>0</v>
      </c>
      <c r="V42" s="1868">
        <v>0</v>
      </c>
      <c r="W42" s="1945">
        <v>0.817867253853413</v>
      </c>
      <c r="X42" s="1868">
        <v>22</v>
      </c>
      <c r="Y42" s="1868">
        <v>14</v>
      </c>
      <c r="Z42" s="1869">
        <v>0</v>
      </c>
      <c r="AA42" s="1868">
        <v>0</v>
      </c>
      <c r="AB42" s="1944">
        <v>1.0789602746444336</v>
      </c>
      <c r="AC42" s="1947"/>
      <c r="AD42" s="1947"/>
      <c r="AE42" s="1941"/>
      <c r="AF42" s="1941"/>
      <c r="AG42" s="1940"/>
    </row>
    <row r="43" spans="1:33" ht="14.25" customHeight="1">
      <c r="A43" s="1949"/>
      <c r="B43" s="1887"/>
      <c r="C43" s="1878" t="s">
        <v>1352</v>
      </c>
      <c r="D43" s="1868">
        <v>0</v>
      </c>
      <c r="E43" s="1868">
        <v>0</v>
      </c>
      <c r="F43" s="1869">
        <v>0</v>
      </c>
      <c r="G43" s="1868">
        <v>0</v>
      </c>
      <c r="H43" s="1945">
        <v>0</v>
      </c>
      <c r="I43" s="1868">
        <v>0</v>
      </c>
      <c r="J43" s="1868">
        <v>0</v>
      </c>
      <c r="K43" s="1869">
        <v>0</v>
      </c>
      <c r="L43" s="1868">
        <v>0</v>
      </c>
      <c r="M43" s="1945">
        <v>0</v>
      </c>
      <c r="N43" s="1868">
        <v>0</v>
      </c>
      <c r="O43" s="1868">
        <v>0</v>
      </c>
      <c r="P43" s="1869">
        <v>0</v>
      </c>
      <c r="Q43" s="1868">
        <v>0</v>
      </c>
      <c r="R43" s="1944">
        <v>0</v>
      </c>
      <c r="S43" s="1871">
        <v>0</v>
      </c>
      <c r="T43" s="1868">
        <v>0</v>
      </c>
      <c r="U43" s="1869">
        <v>0</v>
      </c>
      <c r="V43" s="1868">
        <v>0</v>
      </c>
      <c r="W43" s="1945">
        <v>0</v>
      </c>
      <c r="X43" s="1868">
        <v>0</v>
      </c>
      <c r="Y43" s="1868">
        <v>0</v>
      </c>
      <c r="Z43" s="1869">
        <v>0</v>
      </c>
      <c r="AA43" s="1868">
        <v>0</v>
      </c>
      <c r="AB43" s="1944">
        <v>0</v>
      </c>
      <c r="AC43" s="1947"/>
      <c r="AD43" s="1947"/>
      <c r="AE43" s="1941"/>
      <c r="AF43" s="1941"/>
      <c r="AG43" s="1940"/>
    </row>
    <row r="44" spans="1:33" ht="14.25" customHeight="1">
      <c r="A44" s="1949"/>
      <c r="B44" s="1887"/>
      <c r="C44" s="1878" t="s">
        <v>1351</v>
      </c>
      <c r="D44" s="1868">
        <v>0</v>
      </c>
      <c r="E44" s="1868">
        <v>0</v>
      </c>
      <c r="F44" s="1869">
        <v>0</v>
      </c>
      <c r="G44" s="1868">
        <v>0</v>
      </c>
      <c r="H44" s="1945">
        <v>0</v>
      </c>
      <c r="I44" s="1868">
        <v>0</v>
      </c>
      <c r="J44" s="1868">
        <v>0</v>
      </c>
      <c r="K44" s="1869">
        <v>0</v>
      </c>
      <c r="L44" s="1868">
        <v>0</v>
      </c>
      <c r="M44" s="1945">
        <v>0</v>
      </c>
      <c r="N44" s="1868">
        <v>0</v>
      </c>
      <c r="O44" s="1868">
        <v>0</v>
      </c>
      <c r="P44" s="1869">
        <v>0</v>
      </c>
      <c r="Q44" s="1868">
        <v>0</v>
      </c>
      <c r="R44" s="1944">
        <v>0</v>
      </c>
      <c r="S44" s="1871">
        <v>0</v>
      </c>
      <c r="T44" s="1868">
        <v>0</v>
      </c>
      <c r="U44" s="1869">
        <v>0</v>
      </c>
      <c r="V44" s="1868">
        <v>0</v>
      </c>
      <c r="W44" s="1945">
        <v>0</v>
      </c>
      <c r="X44" s="1868">
        <v>0</v>
      </c>
      <c r="Y44" s="1868">
        <v>0</v>
      </c>
      <c r="Z44" s="1869">
        <v>0</v>
      </c>
      <c r="AA44" s="1868">
        <v>0</v>
      </c>
      <c r="AB44" s="1944">
        <v>0</v>
      </c>
      <c r="AC44" s="1941"/>
      <c r="AD44" s="1941"/>
      <c r="AE44" s="1941"/>
      <c r="AF44" s="1941"/>
      <c r="AG44" s="1940"/>
    </row>
    <row r="45" spans="1:33" ht="14.25" customHeight="1">
      <c r="A45" s="1949"/>
      <c r="B45" s="1887"/>
      <c r="C45" s="1878" t="s">
        <v>1350</v>
      </c>
      <c r="D45" s="1869">
        <v>159</v>
      </c>
      <c r="E45" s="1868">
        <v>6</v>
      </c>
      <c r="F45" s="1869">
        <v>0</v>
      </c>
      <c r="G45" s="1868">
        <v>0</v>
      </c>
      <c r="H45" s="1945">
        <v>5.762957593330917</v>
      </c>
      <c r="I45" s="1868">
        <v>103</v>
      </c>
      <c r="J45" s="1868">
        <v>6</v>
      </c>
      <c r="K45" s="1869">
        <v>0</v>
      </c>
      <c r="L45" s="1868">
        <v>0</v>
      </c>
      <c r="M45" s="1945">
        <v>5.835694050991502</v>
      </c>
      <c r="N45" s="1868">
        <v>47</v>
      </c>
      <c r="O45" s="1868">
        <v>28</v>
      </c>
      <c r="P45" s="1869">
        <v>0</v>
      </c>
      <c r="Q45" s="1868">
        <v>0</v>
      </c>
      <c r="R45" s="1944">
        <v>1.7472118959107805</v>
      </c>
      <c r="S45" s="1946">
        <v>39</v>
      </c>
      <c r="T45" s="1868">
        <v>0</v>
      </c>
      <c r="U45" s="1869">
        <v>0</v>
      </c>
      <c r="V45" s="1868">
        <v>0</v>
      </c>
      <c r="W45" s="1945">
        <v>1.2268008807801196</v>
      </c>
      <c r="X45" s="1868">
        <v>12</v>
      </c>
      <c r="Y45" s="1868">
        <v>8</v>
      </c>
      <c r="Z45" s="1869">
        <v>0</v>
      </c>
      <c r="AA45" s="1868">
        <v>0</v>
      </c>
      <c r="AB45" s="1944">
        <v>0.588523786169691</v>
      </c>
      <c r="AC45" s="1947"/>
      <c r="AD45" s="1947"/>
      <c r="AE45" s="1941"/>
      <c r="AF45" s="1941"/>
      <c r="AG45" s="1940"/>
    </row>
    <row r="46" spans="1:33" ht="14.25" customHeight="1">
      <c r="A46" s="1949"/>
      <c r="B46" s="1887"/>
      <c r="C46" s="1878" t="s">
        <v>1349</v>
      </c>
      <c r="D46" s="1868">
        <v>0</v>
      </c>
      <c r="E46" s="1868">
        <v>0</v>
      </c>
      <c r="F46" s="1869">
        <v>0</v>
      </c>
      <c r="G46" s="1868">
        <v>0</v>
      </c>
      <c r="H46" s="1945">
        <v>0</v>
      </c>
      <c r="I46" s="1868">
        <v>0</v>
      </c>
      <c r="J46" s="1868">
        <v>0</v>
      </c>
      <c r="K46" s="1869">
        <v>0</v>
      </c>
      <c r="L46" s="1868">
        <v>0</v>
      </c>
      <c r="M46" s="1945">
        <v>0</v>
      </c>
      <c r="N46" s="1868">
        <v>0</v>
      </c>
      <c r="O46" s="1868">
        <v>0</v>
      </c>
      <c r="P46" s="1869">
        <v>0</v>
      </c>
      <c r="Q46" s="1868">
        <v>0</v>
      </c>
      <c r="R46" s="1944">
        <v>0</v>
      </c>
      <c r="S46" s="1871">
        <v>0</v>
      </c>
      <c r="T46" s="1868">
        <v>0</v>
      </c>
      <c r="U46" s="1869">
        <v>0</v>
      </c>
      <c r="V46" s="1868">
        <v>0</v>
      </c>
      <c r="W46" s="1945">
        <v>0</v>
      </c>
      <c r="X46" s="1868">
        <v>0</v>
      </c>
      <c r="Y46" s="1868">
        <v>0</v>
      </c>
      <c r="Z46" s="1869">
        <v>0</v>
      </c>
      <c r="AA46" s="1868">
        <v>0</v>
      </c>
      <c r="AB46" s="1944">
        <v>0</v>
      </c>
      <c r="AC46" s="1941"/>
      <c r="AD46" s="1941"/>
      <c r="AE46" s="1941"/>
      <c r="AF46" s="1941"/>
      <c r="AG46" s="1940"/>
    </row>
    <row r="47" spans="1:33" ht="14.25" customHeight="1">
      <c r="A47" s="1949"/>
      <c r="B47" s="1883"/>
      <c r="C47" s="1878" t="s">
        <v>591</v>
      </c>
      <c r="D47" s="1869">
        <v>33</v>
      </c>
      <c r="E47" s="1868">
        <v>18</v>
      </c>
      <c r="F47" s="1869">
        <v>0</v>
      </c>
      <c r="G47" s="1868">
        <v>0</v>
      </c>
      <c r="H47" s="1945">
        <v>1.196085538238492</v>
      </c>
      <c r="I47" s="1868">
        <v>64</v>
      </c>
      <c r="J47" s="1868">
        <v>28</v>
      </c>
      <c r="K47" s="1869">
        <v>0</v>
      </c>
      <c r="L47" s="1868">
        <v>0</v>
      </c>
      <c r="M47" s="1945">
        <v>3.6260623229461753</v>
      </c>
      <c r="N47" s="1868">
        <v>19</v>
      </c>
      <c r="O47" s="1868">
        <v>16</v>
      </c>
      <c r="P47" s="1869">
        <v>0</v>
      </c>
      <c r="Q47" s="1868">
        <v>0</v>
      </c>
      <c r="R47" s="1944">
        <v>0.7063197026022305</v>
      </c>
      <c r="S47" s="1946">
        <v>24</v>
      </c>
      <c r="T47" s="1868">
        <v>9</v>
      </c>
      <c r="U47" s="1869">
        <v>0</v>
      </c>
      <c r="V47" s="1868">
        <v>0</v>
      </c>
      <c r="W47" s="1945">
        <v>0.7549543881723813</v>
      </c>
      <c r="X47" s="1868">
        <v>52</v>
      </c>
      <c r="Y47" s="1868">
        <v>25</v>
      </c>
      <c r="Z47" s="1869">
        <v>0</v>
      </c>
      <c r="AA47" s="1868">
        <v>0</v>
      </c>
      <c r="AB47" s="1944">
        <v>2.550269740068661</v>
      </c>
      <c r="AC47" s="1947"/>
      <c r="AD47" s="1947"/>
      <c r="AE47" s="1941"/>
      <c r="AF47" s="1941"/>
      <c r="AG47" s="1940"/>
    </row>
    <row r="48" spans="1:33" ht="14.25" customHeight="1">
      <c r="A48" s="1948" t="s">
        <v>1378</v>
      </c>
      <c r="B48" s="1919" t="s">
        <v>1346</v>
      </c>
      <c r="C48" s="1878" t="s">
        <v>1344</v>
      </c>
      <c r="D48" s="1869">
        <v>94</v>
      </c>
      <c r="E48" s="1868">
        <v>6</v>
      </c>
      <c r="F48" s="1869">
        <v>0</v>
      </c>
      <c r="G48" s="1868">
        <v>0</v>
      </c>
      <c r="H48" s="1945">
        <v>3.40703153316419</v>
      </c>
      <c r="I48" s="1868">
        <v>119</v>
      </c>
      <c r="J48" s="1868">
        <v>16</v>
      </c>
      <c r="K48" s="1869">
        <v>0</v>
      </c>
      <c r="L48" s="1868">
        <v>0</v>
      </c>
      <c r="M48" s="1945">
        <v>6.742209631728045</v>
      </c>
      <c r="N48" s="1868">
        <v>176</v>
      </c>
      <c r="O48" s="1868">
        <v>47</v>
      </c>
      <c r="P48" s="1869">
        <v>0</v>
      </c>
      <c r="Q48" s="1868">
        <v>0</v>
      </c>
      <c r="R48" s="1944">
        <v>6.5427509293680295</v>
      </c>
      <c r="S48" s="1946">
        <v>122</v>
      </c>
      <c r="T48" s="1868">
        <v>5</v>
      </c>
      <c r="U48" s="1869">
        <v>0</v>
      </c>
      <c r="V48" s="1868">
        <v>0</v>
      </c>
      <c r="W48" s="1945">
        <v>3.837684806542938</v>
      </c>
      <c r="X48" s="1868">
        <v>54</v>
      </c>
      <c r="Y48" s="1868">
        <v>30</v>
      </c>
      <c r="Z48" s="1869">
        <v>0</v>
      </c>
      <c r="AA48" s="1868">
        <v>0</v>
      </c>
      <c r="AB48" s="1944">
        <v>2.64835703776361</v>
      </c>
      <c r="AC48" s="1947"/>
      <c r="AD48" s="1947"/>
      <c r="AE48" s="1941"/>
      <c r="AF48" s="1941"/>
      <c r="AG48" s="1940"/>
    </row>
    <row r="49" spans="1:33" ht="14.25" customHeight="1">
      <c r="A49" s="1881"/>
      <c r="B49" s="1919"/>
      <c r="C49" s="1878" t="s">
        <v>1343</v>
      </c>
      <c r="D49" s="1869">
        <v>286</v>
      </c>
      <c r="E49" s="1868">
        <v>13</v>
      </c>
      <c r="F49" s="1869">
        <v>0</v>
      </c>
      <c r="G49" s="1868">
        <v>0</v>
      </c>
      <c r="H49" s="1945">
        <v>10.366074664733599</v>
      </c>
      <c r="I49" s="1869">
        <v>174</v>
      </c>
      <c r="J49" s="1868">
        <v>40</v>
      </c>
      <c r="K49" s="1869">
        <v>0</v>
      </c>
      <c r="L49" s="1868">
        <v>0</v>
      </c>
      <c r="M49" s="1945">
        <v>9.858356940509914</v>
      </c>
      <c r="N49" s="1868">
        <v>335.5</v>
      </c>
      <c r="O49" s="1868">
        <v>88</v>
      </c>
      <c r="P49" s="1869">
        <v>0</v>
      </c>
      <c r="Q49" s="1868">
        <v>0</v>
      </c>
      <c r="R49" s="1944">
        <v>12.472118959107807</v>
      </c>
      <c r="S49" s="1946">
        <v>254</v>
      </c>
      <c r="T49" s="1868">
        <v>0</v>
      </c>
      <c r="U49" s="1869">
        <v>0</v>
      </c>
      <c r="V49" s="1868">
        <v>0</v>
      </c>
      <c r="W49" s="1945">
        <v>7.989933941491036</v>
      </c>
      <c r="X49" s="1869">
        <v>216</v>
      </c>
      <c r="Y49" s="1868">
        <v>153</v>
      </c>
      <c r="Z49" s="1869">
        <v>0</v>
      </c>
      <c r="AA49" s="1868">
        <v>0</v>
      </c>
      <c r="AB49" s="1944">
        <v>10.59342815105444</v>
      </c>
      <c r="AC49" s="1947"/>
      <c r="AD49" s="1947"/>
      <c r="AE49" s="1941"/>
      <c r="AF49" s="1941"/>
      <c r="AG49" s="1940"/>
    </row>
    <row r="50" spans="1:33" ht="14.25" customHeight="1">
      <c r="A50" s="1881"/>
      <c r="B50" s="1919" t="s">
        <v>1345</v>
      </c>
      <c r="C50" s="1878" t="s">
        <v>1344</v>
      </c>
      <c r="D50" s="1869">
        <v>134</v>
      </c>
      <c r="E50" s="1868">
        <v>9</v>
      </c>
      <c r="F50" s="1869">
        <v>0</v>
      </c>
      <c r="G50" s="1868">
        <v>0</v>
      </c>
      <c r="H50" s="1945">
        <v>4.856832185574484</v>
      </c>
      <c r="I50" s="1868">
        <v>68</v>
      </c>
      <c r="J50" s="1868">
        <v>4</v>
      </c>
      <c r="K50" s="1869">
        <v>0</v>
      </c>
      <c r="L50" s="1868">
        <v>0</v>
      </c>
      <c r="M50" s="1945">
        <v>3.8526912181303117</v>
      </c>
      <c r="N50" s="1868">
        <v>109.5</v>
      </c>
      <c r="O50" s="1868">
        <v>59</v>
      </c>
      <c r="P50" s="1869">
        <v>0</v>
      </c>
      <c r="Q50" s="1868">
        <v>0</v>
      </c>
      <c r="R50" s="1944">
        <v>4.070631970260223</v>
      </c>
      <c r="S50" s="1946">
        <v>136</v>
      </c>
      <c r="T50" s="1868">
        <v>3</v>
      </c>
      <c r="U50" s="1869">
        <v>0</v>
      </c>
      <c r="V50" s="1868">
        <v>0</v>
      </c>
      <c r="W50" s="1945">
        <v>4.27807486631016</v>
      </c>
      <c r="X50" s="1868">
        <v>89</v>
      </c>
      <c r="Y50" s="1868">
        <v>45</v>
      </c>
      <c r="Z50" s="1869">
        <v>0</v>
      </c>
      <c r="AA50" s="1868">
        <v>0</v>
      </c>
      <c r="AB50" s="1944">
        <v>4.364884747425209</v>
      </c>
      <c r="AC50" s="1941"/>
      <c r="AD50" s="1941"/>
      <c r="AE50" s="1941"/>
      <c r="AF50" s="1941"/>
      <c r="AG50" s="1940"/>
    </row>
    <row r="51" spans="1:33" ht="14.25" customHeight="1">
      <c r="A51" s="1881"/>
      <c r="B51" s="1919"/>
      <c r="C51" s="1878" t="s">
        <v>1343</v>
      </c>
      <c r="D51" s="1869">
        <v>189</v>
      </c>
      <c r="E51" s="1868">
        <v>5</v>
      </c>
      <c r="F51" s="1869">
        <v>0</v>
      </c>
      <c r="G51" s="1868">
        <v>0</v>
      </c>
      <c r="H51" s="1945">
        <v>6.850308082638637</v>
      </c>
      <c r="I51" s="1868">
        <v>81</v>
      </c>
      <c r="J51" s="1868">
        <v>5</v>
      </c>
      <c r="K51" s="1869">
        <v>0</v>
      </c>
      <c r="L51" s="1868">
        <v>0</v>
      </c>
      <c r="M51" s="1945">
        <v>4.589235127478754</v>
      </c>
      <c r="N51" s="1868">
        <v>167.5</v>
      </c>
      <c r="O51" s="1868">
        <v>75</v>
      </c>
      <c r="P51" s="1869">
        <v>0</v>
      </c>
      <c r="Q51" s="1868">
        <v>0</v>
      </c>
      <c r="R51" s="1944">
        <v>6.226765799256506</v>
      </c>
      <c r="S51" s="1946">
        <v>134.5</v>
      </c>
      <c r="T51" s="1868">
        <v>6</v>
      </c>
      <c r="U51" s="1869">
        <v>0</v>
      </c>
      <c r="V51" s="1868">
        <v>0</v>
      </c>
      <c r="W51" s="1945">
        <v>4.230890217049386</v>
      </c>
      <c r="X51" s="1868">
        <v>241</v>
      </c>
      <c r="Y51" s="1868">
        <v>121</v>
      </c>
      <c r="Z51" s="1869">
        <v>0</v>
      </c>
      <c r="AA51" s="1868">
        <v>0</v>
      </c>
      <c r="AB51" s="1944">
        <v>11.819519372241295</v>
      </c>
      <c r="AC51" s="1941"/>
      <c r="AD51" s="1941"/>
      <c r="AE51" s="1941"/>
      <c r="AF51" s="1941"/>
      <c r="AG51" s="1940"/>
    </row>
    <row r="52" spans="1:33" ht="14.25" customHeight="1">
      <c r="A52" s="1879" t="s">
        <v>1377</v>
      </c>
      <c r="B52" s="1879"/>
      <c r="C52" s="1878" t="s">
        <v>1341</v>
      </c>
      <c r="D52" s="1869">
        <v>12</v>
      </c>
      <c r="E52" s="1868">
        <v>0</v>
      </c>
      <c r="F52" s="1869">
        <v>0</v>
      </c>
      <c r="G52" s="1868">
        <v>0</v>
      </c>
      <c r="H52" s="1945">
        <v>0.43494019572308806</v>
      </c>
      <c r="I52" s="1868">
        <v>5</v>
      </c>
      <c r="J52" s="1868">
        <v>0</v>
      </c>
      <c r="K52" s="1869">
        <v>0</v>
      </c>
      <c r="L52" s="1868">
        <v>0</v>
      </c>
      <c r="M52" s="1945">
        <v>0.28328611898017</v>
      </c>
      <c r="N52" s="1868">
        <v>13</v>
      </c>
      <c r="O52" s="1868">
        <v>4</v>
      </c>
      <c r="P52" s="1869">
        <v>0</v>
      </c>
      <c r="Q52" s="1868">
        <v>0</v>
      </c>
      <c r="R52" s="1944">
        <v>0.483271375464684</v>
      </c>
      <c r="S52" s="1946">
        <v>1</v>
      </c>
      <c r="T52" s="1868">
        <v>0</v>
      </c>
      <c r="U52" s="1869">
        <v>0</v>
      </c>
      <c r="V52" s="1868">
        <v>0</v>
      </c>
      <c r="W52" s="1945">
        <v>0.031456432840515886</v>
      </c>
      <c r="X52" s="1868">
        <v>3</v>
      </c>
      <c r="Y52" s="1868">
        <v>0</v>
      </c>
      <c r="Z52" s="1869">
        <v>0</v>
      </c>
      <c r="AA52" s="1868">
        <v>0</v>
      </c>
      <c r="AB52" s="1944">
        <v>0.14713094654242276</v>
      </c>
      <c r="AC52" s="1941"/>
      <c r="AD52" s="1941"/>
      <c r="AE52" s="1941"/>
      <c r="AF52" s="1941"/>
      <c r="AG52" s="1940"/>
    </row>
    <row r="53" spans="1:33" ht="14.25" customHeight="1">
      <c r="A53" s="1879"/>
      <c r="B53" s="1879"/>
      <c r="C53" s="1878" t="s">
        <v>1340</v>
      </c>
      <c r="D53" s="1869">
        <v>27</v>
      </c>
      <c r="E53" s="1868">
        <v>0</v>
      </c>
      <c r="F53" s="1869">
        <v>0</v>
      </c>
      <c r="G53" s="1868">
        <v>0</v>
      </c>
      <c r="H53" s="1945">
        <v>0.9786154403769481</v>
      </c>
      <c r="I53" s="1868">
        <v>41</v>
      </c>
      <c r="J53" s="1868">
        <v>0</v>
      </c>
      <c r="K53" s="1869">
        <v>0</v>
      </c>
      <c r="L53" s="1868">
        <v>0</v>
      </c>
      <c r="M53" s="1945">
        <v>2.322946175637394</v>
      </c>
      <c r="N53" s="1868">
        <v>19</v>
      </c>
      <c r="O53" s="1868">
        <v>0</v>
      </c>
      <c r="P53" s="1869">
        <v>0</v>
      </c>
      <c r="Q53" s="1868">
        <v>0</v>
      </c>
      <c r="R53" s="1944">
        <v>0.7063197026022305</v>
      </c>
      <c r="S53" s="1946">
        <v>39.5</v>
      </c>
      <c r="T53" s="1868">
        <v>0</v>
      </c>
      <c r="U53" s="1869">
        <v>0</v>
      </c>
      <c r="V53" s="1868">
        <v>0</v>
      </c>
      <c r="W53" s="1945">
        <v>1.2425290972003775</v>
      </c>
      <c r="X53" s="1868">
        <v>24</v>
      </c>
      <c r="Y53" s="1868">
        <v>3</v>
      </c>
      <c r="Z53" s="1869">
        <v>0</v>
      </c>
      <c r="AA53" s="1868">
        <v>0</v>
      </c>
      <c r="AB53" s="1944">
        <v>1.177047572339382</v>
      </c>
      <c r="AC53" s="1941"/>
      <c r="AD53" s="1941"/>
      <c r="AE53" s="1941"/>
      <c r="AF53" s="1941"/>
      <c r="AG53" s="1940"/>
    </row>
    <row r="54" spans="1:33" ht="14.25" customHeight="1">
      <c r="A54" s="1875" t="s">
        <v>1339</v>
      </c>
      <c r="B54" s="1875"/>
      <c r="C54" s="1875"/>
      <c r="D54" s="1869">
        <v>155</v>
      </c>
      <c r="E54" s="1868">
        <v>0</v>
      </c>
      <c r="F54" s="1869">
        <v>0</v>
      </c>
      <c r="G54" s="1868">
        <v>0</v>
      </c>
      <c r="H54" s="1945">
        <v>5.617977528089887</v>
      </c>
      <c r="I54" s="1868">
        <v>55</v>
      </c>
      <c r="J54" s="1868">
        <v>0</v>
      </c>
      <c r="K54" s="1869">
        <v>0</v>
      </c>
      <c r="L54" s="1868">
        <v>0</v>
      </c>
      <c r="M54" s="1945">
        <v>3.1161473087818696</v>
      </c>
      <c r="N54" s="1868">
        <v>91</v>
      </c>
      <c r="O54" s="1868">
        <v>37</v>
      </c>
      <c r="P54" s="1869">
        <v>0</v>
      </c>
      <c r="Q54" s="1868">
        <v>0</v>
      </c>
      <c r="R54" s="1944">
        <v>3.382899628252788</v>
      </c>
      <c r="S54" s="1946">
        <v>116</v>
      </c>
      <c r="T54" s="1868">
        <v>0</v>
      </c>
      <c r="U54" s="1869">
        <v>0</v>
      </c>
      <c r="V54" s="1868">
        <v>0</v>
      </c>
      <c r="W54" s="1945">
        <v>3.648946209499843</v>
      </c>
      <c r="X54" s="1868">
        <v>110</v>
      </c>
      <c r="Y54" s="1868">
        <v>5</v>
      </c>
      <c r="Z54" s="1869">
        <v>0</v>
      </c>
      <c r="AA54" s="1868">
        <v>0</v>
      </c>
      <c r="AB54" s="1944">
        <v>5.394801373222167</v>
      </c>
      <c r="AC54" s="1941"/>
      <c r="AD54" s="1941"/>
      <c r="AE54" s="1941"/>
      <c r="AF54" s="1941"/>
      <c r="AG54" s="1940"/>
    </row>
    <row r="55" spans="1:33" ht="14.25" customHeight="1">
      <c r="A55" s="1875" t="s">
        <v>1338</v>
      </c>
      <c r="B55" s="1875"/>
      <c r="C55" s="1875"/>
      <c r="D55" s="1869">
        <v>193</v>
      </c>
      <c r="E55" s="1868">
        <v>3</v>
      </c>
      <c r="F55" s="1869">
        <v>0</v>
      </c>
      <c r="G55" s="1868">
        <v>0</v>
      </c>
      <c r="H55" s="1945">
        <v>6.995288147879666</v>
      </c>
      <c r="I55" s="1868">
        <v>258</v>
      </c>
      <c r="J55" s="1868">
        <v>76</v>
      </c>
      <c r="K55" s="1869">
        <v>0</v>
      </c>
      <c r="L55" s="1868">
        <v>0</v>
      </c>
      <c r="M55" s="1945">
        <v>14.61756373937677</v>
      </c>
      <c r="N55" s="1868">
        <v>202.5</v>
      </c>
      <c r="O55" s="1868">
        <v>76</v>
      </c>
      <c r="P55" s="1869">
        <v>0</v>
      </c>
      <c r="Q55" s="1868">
        <v>0</v>
      </c>
      <c r="R55" s="1944">
        <v>7.527881040892194</v>
      </c>
      <c r="S55" s="1946">
        <v>467</v>
      </c>
      <c r="T55" s="1868">
        <v>44.5</v>
      </c>
      <c r="U55" s="1869">
        <v>0</v>
      </c>
      <c r="V55" s="1868">
        <v>0</v>
      </c>
      <c r="W55" s="1945">
        <v>14.690154136520919</v>
      </c>
      <c r="X55" s="1868">
        <v>223</v>
      </c>
      <c r="Y55" s="1868">
        <v>128</v>
      </c>
      <c r="Z55" s="1869">
        <v>0</v>
      </c>
      <c r="AA55" s="1868">
        <v>0</v>
      </c>
      <c r="AB55" s="1944">
        <v>10.936733692986758</v>
      </c>
      <c r="AC55" s="1941"/>
      <c r="AD55" s="1941"/>
      <c r="AE55" s="1941"/>
      <c r="AF55" s="1941"/>
      <c r="AG55" s="1940"/>
    </row>
    <row r="56" spans="1:33" ht="14.25" customHeight="1">
      <c r="A56" s="1875" t="s">
        <v>1337</v>
      </c>
      <c r="B56" s="1875"/>
      <c r="C56" s="1875"/>
      <c r="D56" s="1869">
        <v>100</v>
      </c>
      <c r="E56" s="1868">
        <v>1</v>
      </c>
      <c r="F56" s="1869">
        <v>0</v>
      </c>
      <c r="G56" s="1868">
        <v>0</v>
      </c>
      <c r="H56" s="1945">
        <v>3.624501631025734</v>
      </c>
      <c r="I56" s="1868">
        <v>49</v>
      </c>
      <c r="J56" s="1868">
        <v>3</v>
      </c>
      <c r="K56" s="1869">
        <v>0</v>
      </c>
      <c r="L56" s="1868">
        <v>0</v>
      </c>
      <c r="M56" s="1945">
        <v>2.776203966005666</v>
      </c>
      <c r="N56" s="1868">
        <v>133</v>
      </c>
      <c r="O56" s="1868">
        <v>31</v>
      </c>
      <c r="P56" s="1869">
        <v>0</v>
      </c>
      <c r="Q56" s="1868">
        <v>5</v>
      </c>
      <c r="R56" s="1944">
        <v>4.944237918215613</v>
      </c>
      <c r="S56" s="1946">
        <v>114</v>
      </c>
      <c r="T56" s="1868">
        <v>0</v>
      </c>
      <c r="U56" s="1869">
        <v>0</v>
      </c>
      <c r="V56" s="1868">
        <v>0</v>
      </c>
      <c r="W56" s="1945">
        <v>3.5860333438188112</v>
      </c>
      <c r="X56" s="1868">
        <v>65</v>
      </c>
      <c r="Y56" s="1868">
        <v>26</v>
      </c>
      <c r="Z56" s="1869">
        <v>0</v>
      </c>
      <c r="AA56" s="1868">
        <v>0</v>
      </c>
      <c r="AB56" s="1944">
        <v>3.1878371750858268</v>
      </c>
      <c r="AC56" s="1941"/>
      <c r="AD56" s="1941"/>
      <c r="AE56" s="1941"/>
      <c r="AF56" s="1941"/>
      <c r="AG56" s="1940"/>
    </row>
    <row r="57" spans="1:33" ht="14.25" customHeight="1">
      <c r="A57" s="1866" t="s">
        <v>1336</v>
      </c>
      <c r="B57" s="1866"/>
      <c r="C57" s="1866"/>
      <c r="D57" s="1860">
        <v>25</v>
      </c>
      <c r="E57" s="1859">
        <v>2</v>
      </c>
      <c r="F57" s="1860">
        <v>0</v>
      </c>
      <c r="G57" s="1859">
        <v>0</v>
      </c>
      <c r="H57" s="1942">
        <v>0.9061254077564335</v>
      </c>
      <c r="I57" s="1859">
        <v>38</v>
      </c>
      <c r="J57" s="1859">
        <v>5</v>
      </c>
      <c r="K57" s="1860">
        <v>0</v>
      </c>
      <c r="L57" s="1859">
        <v>0</v>
      </c>
      <c r="M57" s="1942">
        <v>2.152974504249292</v>
      </c>
      <c r="N57" s="1859">
        <v>13</v>
      </c>
      <c r="O57" s="1859">
        <v>0</v>
      </c>
      <c r="P57" s="1860">
        <v>0</v>
      </c>
      <c r="Q57" s="1859">
        <v>0</v>
      </c>
      <c r="R57" s="1942">
        <v>0.483271375464684</v>
      </c>
      <c r="S57" s="1943">
        <v>122</v>
      </c>
      <c r="T57" s="1859">
        <v>0</v>
      </c>
      <c r="U57" s="1860">
        <v>0</v>
      </c>
      <c r="V57" s="1859">
        <v>0</v>
      </c>
      <c r="W57" s="1942">
        <v>3.837684806542938</v>
      </c>
      <c r="X57" s="1859">
        <v>10</v>
      </c>
      <c r="Y57" s="1859">
        <v>2</v>
      </c>
      <c r="Z57" s="1860">
        <v>0</v>
      </c>
      <c r="AA57" s="1859">
        <v>0</v>
      </c>
      <c r="AB57" s="1942">
        <v>0.4904364884747425</v>
      </c>
      <c r="AC57" s="1941"/>
      <c r="AD57" s="1941"/>
      <c r="AE57" s="1941"/>
      <c r="AF57" s="1941"/>
      <c r="AG57" s="1940"/>
    </row>
    <row r="58" spans="1:28" ht="16.5" customHeight="1">
      <c r="A58" s="1857" t="s">
        <v>1376</v>
      </c>
      <c r="AB58" s="1939" t="s">
        <v>816</v>
      </c>
    </row>
    <row r="61" spans="4:28" s="1853" customFormat="1" ht="10.5">
      <c r="D61" s="1938">
        <f>SUM(D7:D28)</f>
        <v>26400</v>
      </c>
      <c r="E61" s="1938">
        <f>SUM(E7:E28)</f>
        <v>12194.5</v>
      </c>
      <c r="F61" s="1938">
        <f>SUM(F7:F28)</f>
        <v>0</v>
      </c>
      <c r="G61" s="1938">
        <f>SUM(G7:G28)</f>
        <v>8</v>
      </c>
      <c r="H61" s="1938">
        <f>SUM(H7:H28)</f>
        <v>100</v>
      </c>
      <c r="I61" s="1938">
        <f>SUM(I7:I28)</f>
        <v>2953.5</v>
      </c>
      <c r="J61" s="1938">
        <f>SUM(J7:J28)</f>
        <v>2049</v>
      </c>
      <c r="K61" s="1938">
        <f>SUM(K7:K28)</f>
        <v>0</v>
      </c>
      <c r="L61" s="1938">
        <f>SUM(L7:L28)</f>
        <v>0</v>
      </c>
      <c r="M61" s="1938">
        <f>SUM(M7:M28)</f>
        <v>100.00000000000001</v>
      </c>
      <c r="N61" s="1938">
        <f>SUM(N7:N28)</f>
        <v>3517</v>
      </c>
      <c r="O61" s="1938">
        <f>SUM(O7:O28)</f>
        <v>2252</v>
      </c>
      <c r="P61" s="1938">
        <f>SUM(P7:P28)</f>
        <v>0</v>
      </c>
      <c r="Q61" s="1938">
        <f>SUM(Q7:Q28)</f>
        <v>1</v>
      </c>
      <c r="R61" s="1938">
        <f>SUM(R7:R28)</f>
        <v>99.99999999999999</v>
      </c>
      <c r="S61" s="1938">
        <f>SUM(S7:S28)</f>
        <v>3120</v>
      </c>
      <c r="T61" s="1938">
        <f>SUM(T7:T28)</f>
        <v>1858</v>
      </c>
      <c r="U61" s="1938">
        <f>SUM(U7:U28)</f>
        <v>0</v>
      </c>
      <c r="V61" s="1938">
        <f>SUM(V7:V28)</f>
        <v>2</v>
      </c>
      <c r="W61" s="1938">
        <f>SUM(W7:W28)</f>
        <v>100</v>
      </c>
      <c r="X61" s="1938">
        <f>SUM(X7:X28)</f>
        <v>2561</v>
      </c>
      <c r="Y61" s="1938">
        <f>SUM(Y7:Y28)</f>
        <v>1818</v>
      </c>
      <c r="Z61" s="1938">
        <f>SUM(Z7:Z28)</f>
        <v>0</v>
      </c>
      <c r="AA61" s="1938">
        <f>SUM(AA7:AA28)</f>
        <v>0</v>
      </c>
      <c r="AB61" s="1938">
        <f>SUM(AB7:AB28)</f>
        <v>100.00000000000001</v>
      </c>
    </row>
    <row r="62" spans="4:28" s="1853" customFormat="1" ht="10.5">
      <c r="D62" s="1938">
        <f>SUM(D36:D57)</f>
        <v>2759</v>
      </c>
      <c r="E62" s="1938">
        <f>SUM(E36:E57)</f>
        <v>571</v>
      </c>
      <c r="F62" s="1938">
        <f>SUM(F36:F57)</f>
        <v>0</v>
      </c>
      <c r="G62" s="1938">
        <f>SUM(G36:G57)</f>
        <v>0</v>
      </c>
      <c r="H62" s="1938">
        <f>SUM(H36:H57)</f>
        <v>99.99999999999999</v>
      </c>
      <c r="I62" s="1938">
        <f>SUM(I36:I57)</f>
        <v>1765</v>
      </c>
      <c r="J62" s="1938">
        <f>SUM(J36:J57)</f>
        <v>446</v>
      </c>
      <c r="K62" s="1938">
        <f>SUM(K36:K57)</f>
        <v>0</v>
      </c>
      <c r="L62" s="1938">
        <f>SUM(L36:L57)</f>
        <v>0</v>
      </c>
      <c r="M62" s="1938">
        <f>SUM(M36:M57)</f>
        <v>100</v>
      </c>
      <c r="N62" s="1938">
        <f>SUM(N36:N57)</f>
        <v>2690</v>
      </c>
      <c r="O62" s="1938">
        <f>SUM(O36:O57)</f>
        <v>1153</v>
      </c>
      <c r="P62" s="1938">
        <f>SUM(P36:P57)</f>
        <v>0</v>
      </c>
      <c r="Q62" s="1938">
        <f>SUM(Q36:Q57)</f>
        <v>5</v>
      </c>
      <c r="R62" s="1938">
        <f>SUM(R36:R57)</f>
        <v>100</v>
      </c>
      <c r="S62" s="1938">
        <f>SUM(S36:S57)</f>
        <v>3179</v>
      </c>
      <c r="T62" s="1938">
        <f>SUM(T36:T57)</f>
        <v>241.5</v>
      </c>
      <c r="U62" s="1938">
        <f>SUM(U36:U57)</f>
        <v>0</v>
      </c>
      <c r="V62" s="1938">
        <f>SUM(V36:V57)</f>
        <v>0</v>
      </c>
      <c r="W62" s="1938">
        <f>SUM(W36:W57)</f>
        <v>100</v>
      </c>
      <c r="X62" s="1938">
        <f>SUM(X36:X57)</f>
        <v>2039</v>
      </c>
      <c r="Y62" s="1938">
        <f>SUM(Y36:Y57)</f>
        <v>1202</v>
      </c>
      <c r="Z62" s="1938">
        <f>SUM(Z36:Z57)</f>
        <v>0</v>
      </c>
      <c r="AA62" s="1938">
        <f>SUM(AA36:AA57)</f>
        <v>0</v>
      </c>
      <c r="AB62" s="1938">
        <f>SUM(AB36:AB57)</f>
        <v>100.00000000000001</v>
      </c>
    </row>
  </sheetData>
  <sheetProtection/>
  <mergeCells count="69">
    <mergeCell ref="R4:R5"/>
    <mergeCell ref="O4:Q4"/>
    <mergeCell ref="AF1:AG2"/>
    <mergeCell ref="AG4:AG5"/>
    <mergeCell ref="AD4:AF4"/>
    <mergeCell ref="AC4:AC5"/>
    <mergeCell ref="AC3:AG3"/>
    <mergeCell ref="X3:AB3"/>
    <mergeCell ref="X4:X5"/>
    <mergeCell ref="Y4:AA4"/>
    <mergeCell ref="AB4:AB5"/>
    <mergeCell ref="W4:W5"/>
    <mergeCell ref="T4:V4"/>
    <mergeCell ref="I4:I5"/>
    <mergeCell ref="S4:S5"/>
    <mergeCell ref="A6:C6"/>
    <mergeCell ref="A3:C5"/>
    <mergeCell ref="D3:H3"/>
    <mergeCell ref="I3:M3"/>
    <mergeCell ref="N3:R3"/>
    <mergeCell ref="S3:W3"/>
    <mergeCell ref="M4:M5"/>
    <mergeCell ref="N4:N5"/>
    <mergeCell ref="E4:G4"/>
    <mergeCell ref="D32:H32"/>
    <mergeCell ref="E33:G33"/>
    <mergeCell ref="I32:M32"/>
    <mergeCell ref="J4:L4"/>
    <mergeCell ref="N32:R32"/>
    <mergeCell ref="H33:H34"/>
    <mergeCell ref="A9:A18"/>
    <mergeCell ref="A19:A22"/>
    <mergeCell ref="B19:B20"/>
    <mergeCell ref="B21:B22"/>
    <mergeCell ref="H4:H5"/>
    <mergeCell ref="A7:B8"/>
    <mergeCell ref="A27:C27"/>
    <mergeCell ref="A56:C56"/>
    <mergeCell ref="A36:B37"/>
    <mergeCell ref="A38:A47"/>
    <mergeCell ref="A48:A51"/>
    <mergeCell ref="B50:B51"/>
    <mergeCell ref="A32:C34"/>
    <mergeCell ref="B48:B49"/>
    <mergeCell ref="A28:C28"/>
    <mergeCell ref="I33:I34"/>
    <mergeCell ref="J33:L33"/>
    <mergeCell ref="O33:Q33"/>
    <mergeCell ref="M33:M34"/>
    <mergeCell ref="N33:N34"/>
    <mergeCell ref="R33:R34"/>
    <mergeCell ref="X32:AB32"/>
    <mergeCell ref="W33:W34"/>
    <mergeCell ref="X33:X34"/>
    <mergeCell ref="AB33:AB34"/>
    <mergeCell ref="Y33:AA33"/>
    <mergeCell ref="S32:W32"/>
    <mergeCell ref="T33:V33"/>
    <mergeCell ref="S33:S34"/>
    <mergeCell ref="A57:C57"/>
    <mergeCell ref="D4:D5"/>
    <mergeCell ref="D33:D34"/>
    <mergeCell ref="A52:B53"/>
    <mergeCell ref="A54:C54"/>
    <mergeCell ref="A55:C55"/>
    <mergeCell ref="A25:C25"/>
    <mergeCell ref="A23:B24"/>
    <mergeCell ref="A35:C35"/>
    <mergeCell ref="A26:C26"/>
  </mergeCells>
  <printOptions horizontalCentered="1"/>
  <pageMargins left="0.3937007874015748" right="0.3937007874015748" top="0.7874015748031497" bottom="0.5905511811023623" header="0.3937007874015748" footer="0.2755905511811024"/>
  <pageSetup horizontalDpi="600" verticalDpi="600" orientation="portrait" paperSize="9" r:id="rId2"/>
  <colBreaks count="1" manualBreakCount="1">
    <brk id="18" max="57" man="1"/>
  </colBreaks>
  <drawing r:id="rId1"/>
</worksheet>
</file>

<file path=xl/worksheets/sheet75.xml><?xml version="1.0" encoding="utf-8"?>
<worksheet xmlns="http://schemas.openxmlformats.org/spreadsheetml/2006/main" xmlns:r="http://schemas.openxmlformats.org/officeDocument/2006/relationships">
  <sheetPr>
    <tabColor rgb="FFFF0000"/>
  </sheetPr>
  <dimension ref="A1:BA87"/>
  <sheetViews>
    <sheetView view="pageBreakPreview" zoomScale="60" zoomScalePageLayoutView="0" workbookViewId="0" topLeftCell="A1">
      <selection activeCell="J18" activeCellId="1" sqref="R12 J18"/>
    </sheetView>
  </sheetViews>
  <sheetFormatPr defaultColWidth="9.00390625" defaultRowHeight="13.5"/>
  <cols>
    <col min="1" max="1" width="4.50390625" style="1850" customWidth="1"/>
    <col min="2" max="2" width="4.625" style="1850" customWidth="1"/>
    <col min="3" max="3" width="10.375" style="1850" customWidth="1"/>
    <col min="4" max="4" width="6.625" style="1850" customWidth="1"/>
    <col min="5" max="5" width="4.625" style="1850" customWidth="1"/>
    <col min="6" max="7" width="4.125" style="1850" customWidth="1"/>
    <col min="8" max="8" width="5.50390625" style="1850" customWidth="1"/>
    <col min="9" max="9" width="6.125" style="1850" customWidth="1"/>
    <col min="10" max="10" width="4.625" style="1850" customWidth="1"/>
    <col min="11" max="12" width="4.125" style="1850" customWidth="1"/>
    <col min="13" max="14" width="5.75390625" style="1850" customWidth="1"/>
    <col min="15" max="15" width="4.625" style="1850" customWidth="1"/>
    <col min="16" max="17" width="4.125" style="1850" customWidth="1"/>
    <col min="18" max="18" width="5.50390625" style="1975" customWidth="1"/>
    <col min="19" max="19" width="6.375" style="1850" customWidth="1"/>
    <col min="20" max="20" width="5.625" style="1850" customWidth="1"/>
    <col min="21" max="24" width="6.375" style="1850" customWidth="1"/>
    <col min="25" max="25" width="5.625" style="1850" customWidth="1"/>
    <col min="26" max="29" width="6.375" style="1850" customWidth="1"/>
    <col min="30" max="30" width="5.625" style="1850" customWidth="1"/>
    <col min="31" max="33" width="6.375" style="1850" customWidth="1"/>
    <col min="34" max="35" width="6.25390625" style="1850" customWidth="1"/>
    <col min="36" max="37" width="5.625" style="1850" customWidth="1"/>
    <col min="38" max="39" width="5.875" style="1850" customWidth="1"/>
    <col min="40" max="40" width="5.625" style="1850" customWidth="1"/>
    <col min="41" max="41" width="5.875" style="1850" customWidth="1"/>
    <col min="42" max="53" width="6.25390625" style="1850" customWidth="1"/>
    <col min="54" max="16384" width="9.00390625" style="1850" customWidth="1"/>
  </cols>
  <sheetData>
    <row r="1" spans="1:33" ht="13.5">
      <c r="A1" s="1931" t="s">
        <v>1401</v>
      </c>
      <c r="B1" s="1931"/>
      <c r="C1" s="1931"/>
      <c r="D1" s="1931"/>
      <c r="E1" s="1931"/>
      <c r="F1" s="1931"/>
      <c r="G1" s="1931"/>
      <c r="S1" s="1975"/>
      <c r="AF1" s="1986" t="s">
        <v>907</v>
      </c>
      <c r="AG1" s="1986"/>
    </row>
    <row r="2" spans="1:53" ht="7.5" customHeight="1">
      <c r="A2" s="1931"/>
      <c r="B2" s="1931"/>
      <c r="C2" s="1931"/>
      <c r="D2" s="1931"/>
      <c r="E2" s="1931"/>
      <c r="F2" s="1931"/>
      <c r="G2" s="1931"/>
      <c r="AF2" s="1985"/>
      <c r="AG2" s="1985"/>
      <c r="AX2" s="1984"/>
      <c r="AY2" s="1984"/>
      <c r="AZ2" s="1984"/>
      <c r="BA2" s="1984"/>
    </row>
    <row r="3" spans="1:33" ht="16.5" customHeight="1">
      <c r="A3" s="1922" t="s">
        <v>1116</v>
      </c>
      <c r="B3" s="1967"/>
      <c r="C3" s="1967"/>
      <c r="D3" s="1967" t="s">
        <v>1398</v>
      </c>
      <c r="E3" s="1967"/>
      <c r="F3" s="1967"/>
      <c r="G3" s="1967"/>
      <c r="H3" s="1967"/>
      <c r="I3" s="1967" t="s">
        <v>1397</v>
      </c>
      <c r="J3" s="1967"/>
      <c r="K3" s="1967"/>
      <c r="L3" s="1967"/>
      <c r="M3" s="1967"/>
      <c r="N3" s="1967" t="s">
        <v>1396</v>
      </c>
      <c r="O3" s="1967"/>
      <c r="P3" s="1967"/>
      <c r="Q3" s="1924"/>
      <c r="R3" s="1924"/>
      <c r="S3" s="1922" t="s">
        <v>1395</v>
      </c>
      <c r="T3" s="1967"/>
      <c r="U3" s="1967"/>
      <c r="V3" s="1967"/>
      <c r="W3" s="1967"/>
      <c r="X3" s="1965" t="s">
        <v>1394</v>
      </c>
      <c r="Y3" s="1965"/>
      <c r="Z3" s="1965"/>
      <c r="AA3" s="1965"/>
      <c r="AB3" s="1965"/>
      <c r="AC3" s="1965" t="s">
        <v>1393</v>
      </c>
      <c r="AD3" s="1965"/>
      <c r="AE3" s="1965"/>
      <c r="AF3" s="1964"/>
      <c r="AG3" s="1964"/>
    </row>
    <row r="4" spans="1:33" ht="14.25" customHeight="1">
      <c r="A4" s="1954"/>
      <c r="B4" s="1953"/>
      <c r="C4" s="1953"/>
      <c r="D4" s="1962" t="s">
        <v>1367</v>
      </c>
      <c r="E4" s="1961" t="s">
        <v>1366</v>
      </c>
      <c r="F4" s="1960"/>
      <c r="G4" s="1959"/>
      <c r="H4" s="1953" t="s">
        <v>1386</v>
      </c>
      <c r="I4" s="1962" t="s">
        <v>1367</v>
      </c>
      <c r="J4" s="1961" t="s">
        <v>1366</v>
      </c>
      <c r="K4" s="1960"/>
      <c r="L4" s="1959"/>
      <c r="M4" s="1953" t="s">
        <v>1386</v>
      </c>
      <c r="N4" s="1962" t="s">
        <v>1367</v>
      </c>
      <c r="O4" s="1961" t="s">
        <v>1366</v>
      </c>
      <c r="P4" s="1960"/>
      <c r="Q4" s="1959"/>
      <c r="R4" s="1956" t="s">
        <v>1386</v>
      </c>
      <c r="S4" s="1963" t="s">
        <v>1367</v>
      </c>
      <c r="T4" s="1961" t="s">
        <v>1366</v>
      </c>
      <c r="U4" s="1960"/>
      <c r="V4" s="1959"/>
      <c r="W4" s="1953" t="s">
        <v>1386</v>
      </c>
      <c r="X4" s="1962" t="s">
        <v>1367</v>
      </c>
      <c r="Y4" s="1961" t="s">
        <v>1366</v>
      </c>
      <c r="Z4" s="1960"/>
      <c r="AA4" s="1959"/>
      <c r="AB4" s="1953" t="s">
        <v>1386</v>
      </c>
      <c r="AC4" s="1962" t="s">
        <v>1367</v>
      </c>
      <c r="AD4" s="1961" t="s">
        <v>1366</v>
      </c>
      <c r="AE4" s="1960"/>
      <c r="AF4" s="1959"/>
      <c r="AG4" s="1956" t="s">
        <v>1386</v>
      </c>
    </row>
    <row r="5" spans="1:33" ht="21.75" customHeight="1">
      <c r="A5" s="1954"/>
      <c r="B5" s="1953"/>
      <c r="C5" s="1953"/>
      <c r="D5" s="1953"/>
      <c r="E5" s="1957" t="s">
        <v>1400</v>
      </c>
      <c r="F5" s="1958" t="s">
        <v>1385</v>
      </c>
      <c r="G5" s="1958" t="s">
        <v>1384</v>
      </c>
      <c r="H5" s="1953"/>
      <c r="I5" s="1953"/>
      <c r="J5" s="1957" t="s">
        <v>1400</v>
      </c>
      <c r="K5" s="1958" t="s">
        <v>1385</v>
      </c>
      <c r="L5" s="1958" t="s">
        <v>1384</v>
      </c>
      <c r="M5" s="1953"/>
      <c r="N5" s="1953"/>
      <c r="O5" s="1957" t="s">
        <v>1400</v>
      </c>
      <c r="P5" s="1958" t="s">
        <v>1385</v>
      </c>
      <c r="Q5" s="1958" t="s">
        <v>1384</v>
      </c>
      <c r="R5" s="1956"/>
      <c r="S5" s="1954"/>
      <c r="T5" s="1957" t="s">
        <v>1383</v>
      </c>
      <c r="U5" s="1957" t="s">
        <v>1382</v>
      </c>
      <c r="V5" s="1957" t="s">
        <v>1381</v>
      </c>
      <c r="W5" s="1953"/>
      <c r="X5" s="1953"/>
      <c r="Y5" s="1957" t="s">
        <v>1383</v>
      </c>
      <c r="Z5" s="1957" t="s">
        <v>1382</v>
      </c>
      <c r="AA5" s="1957" t="s">
        <v>1381</v>
      </c>
      <c r="AB5" s="1953"/>
      <c r="AC5" s="1953"/>
      <c r="AD5" s="1957" t="s">
        <v>1383</v>
      </c>
      <c r="AE5" s="1957" t="s">
        <v>1382</v>
      </c>
      <c r="AF5" s="1957" t="s">
        <v>1381</v>
      </c>
      <c r="AG5" s="1956"/>
    </row>
    <row r="6" spans="1:34" ht="14.25" customHeight="1">
      <c r="A6" s="1954" t="s">
        <v>1361</v>
      </c>
      <c r="B6" s="1953"/>
      <c r="C6" s="1953"/>
      <c r="D6" s="1993">
        <f>SUM(D7:D28)</f>
        <v>39698.5</v>
      </c>
      <c r="E6" s="1993">
        <f>SUM(E7:E28)</f>
        <v>0</v>
      </c>
      <c r="F6" s="1993">
        <f>SUM(F7:F28)</f>
        <v>0</v>
      </c>
      <c r="G6" s="1993">
        <f>SUM(G7:G28)</f>
        <v>1</v>
      </c>
      <c r="H6" s="1993">
        <v>100</v>
      </c>
      <c r="I6" s="1993">
        <v>4367</v>
      </c>
      <c r="J6" s="1993">
        <v>0</v>
      </c>
      <c r="K6" s="1993">
        <v>0</v>
      </c>
      <c r="L6" s="1993">
        <v>0</v>
      </c>
      <c r="M6" s="1993">
        <v>99.99999999999999</v>
      </c>
      <c r="N6" s="1993">
        <v>4931.5</v>
      </c>
      <c r="O6" s="1993">
        <v>0</v>
      </c>
      <c r="P6" s="1993">
        <v>0</v>
      </c>
      <c r="Q6" s="1993">
        <v>1</v>
      </c>
      <c r="R6" s="1992">
        <v>100</v>
      </c>
      <c r="S6" s="1994">
        <v>4365.5</v>
      </c>
      <c r="T6" s="1993">
        <v>0</v>
      </c>
      <c r="U6" s="1993">
        <v>0</v>
      </c>
      <c r="V6" s="1993">
        <v>0</v>
      </c>
      <c r="W6" s="1993">
        <v>100</v>
      </c>
      <c r="X6" s="1993">
        <v>4546.5</v>
      </c>
      <c r="Y6" s="1993">
        <v>0</v>
      </c>
      <c r="Z6" s="1993">
        <v>0</v>
      </c>
      <c r="AA6" s="1993">
        <v>0</v>
      </c>
      <c r="AB6" s="1993">
        <v>100</v>
      </c>
      <c r="AC6" s="1993">
        <v>3155</v>
      </c>
      <c r="AD6" s="1993">
        <v>0</v>
      </c>
      <c r="AE6" s="1993">
        <v>0</v>
      </c>
      <c r="AF6" s="1993">
        <v>0</v>
      </c>
      <c r="AG6" s="1992">
        <v>100.00000000000003</v>
      </c>
      <c r="AH6" s="1975"/>
    </row>
    <row r="7" spans="1:34" ht="14.25" customHeight="1">
      <c r="A7" s="1879" t="s">
        <v>1380</v>
      </c>
      <c r="B7" s="1879"/>
      <c r="C7" s="1878" t="s">
        <v>1360</v>
      </c>
      <c r="D7" s="1869">
        <f>I7+N7+S7+X7+AC7+D36+I36+N36+S36+X36</f>
        <v>57</v>
      </c>
      <c r="E7" s="1890">
        <f>J7+O7+T7+Y7+AD7+E36+J36+O36+T36+Y36</f>
        <v>0</v>
      </c>
      <c r="F7" s="1869">
        <f>K7+P7+U7+Z7+AE7+F36+K36+P36+U36+Z36</f>
        <v>0</v>
      </c>
      <c r="G7" s="1890">
        <f>L7+Q7+V7+AA7+AF7+G36+L36+Q36+V36+AA36</f>
        <v>0</v>
      </c>
      <c r="H7" s="1945">
        <f>D7/$D$6*100</f>
        <v>0.1435822512185599</v>
      </c>
      <c r="I7" s="1869">
        <v>0</v>
      </c>
      <c r="J7" s="1890">
        <v>0</v>
      </c>
      <c r="K7" s="1869">
        <v>0</v>
      </c>
      <c r="L7" s="1890">
        <v>0</v>
      </c>
      <c r="M7" s="1951">
        <v>0</v>
      </c>
      <c r="N7" s="1890">
        <v>23</v>
      </c>
      <c r="O7" s="1890">
        <v>0</v>
      </c>
      <c r="P7" s="1869">
        <v>0</v>
      </c>
      <c r="Q7" s="1890">
        <v>0</v>
      </c>
      <c r="R7" s="1950">
        <v>0.46638953665213423</v>
      </c>
      <c r="S7" s="1977">
        <v>1</v>
      </c>
      <c r="T7" s="1890">
        <v>0</v>
      </c>
      <c r="U7" s="1869">
        <v>0</v>
      </c>
      <c r="V7" s="1890">
        <v>0</v>
      </c>
      <c r="W7" s="1951">
        <v>0.02290688351849731</v>
      </c>
      <c r="X7" s="1869">
        <v>1</v>
      </c>
      <c r="Y7" s="1890">
        <v>0</v>
      </c>
      <c r="Z7" s="1869">
        <v>0</v>
      </c>
      <c r="AA7" s="1890">
        <v>0</v>
      </c>
      <c r="AB7" s="1951">
        <v>0.02199494116353239</v>
      </c>
      <c r="AC7" s="1890">
        <v>0</v>
      </c>
      <c r="AD7" s="1890">
        <v>0</v>
      </c>
      <c r="AE7" s="1869">
        <v>0</v>
      </c>
      <c r="AF7" s="1890">
        <v>0</v>
      </c>
      <c r="AG7" s="1950">
        <v>0</v>
      </c>
      <c r="AH7" s="1975"/>
    </row>
    <row r="8" spans="1:33" ht="14.25" customHeight="1">
      <c r="A8" s="1879"/>
      <c r="B8" s="1879"/>
      <c r="C8" s="1878" t="s">
        <v>1359</v>
      </c>
      <c r="D8" s="1869">
        <f>I8+N8+S8+X8+AC8+D37+I37+N37+S37+X37</f>
        <v>2713</v>
      </c>
      <c r="E8" s="1869">
        <f>J8+O8+T8+Y8+AD8+E37+J37+O37+T37+Y37</f>
        <v>0</v>
      </c>
      <c r="F8" s="1869">
        <f>K8+P8+U8+Z8+AE8+F37+K37+P37+U37+Z37</f>
        <v>0</v>
      </c>
      <c r="G8" s="1869">
        <f>L8+Q8+V8+AA8+AF8+G37+L37+Q37+V37+AA37</f>
        <v>0</v>
      </c>
      <c r="H8" s="1945">
        <f>D8/$D$6*100</f>
        <v>6.834011360630754</v>
      </c>
      <c r="I8" s="1869">
        <v>213</v>
      </c>
      <c r="J8" s="1869">
        <v>0</v>
      </c>
      <c r="K8" s="1869">
        <v>0</v>
      </c>
      <c r="L8" s="1869">
        <v>0</v>
      </c>
      <c r="M8" s="1945">
        <v>4.877490267918479</v>
      </c>
      <c r="N8" s="1869">
        <v>267</v>
      </c>
      <c r="O8" s="1869">
        <v>0</v>
      </c>
      <c r="P8" s="1869">
        <v>0</v>
      </c>
      <c r="Q8" s="1869">
        <v>0</v>
      </c>
      <c r="R8" s="1944">
        <v>5.414174186353036</v>
      </c>
      <c r="S8" s="1946">
        <v>476.5</v>
      </c>
      <c r="T8" s="1869">
        <v>0</v>
      </c>
      <c r="U8" s="1869">
        <v>0</v>
      </c>
      <c r="V8" s="1869">
        <v>0</v>
      </c>
      <c r="W8" s="1945">
        <v>10.915129996563968</v>
      </c>
      <c r="X8" s="1869">
        <v>60</v>
      </c>
      <c r="Y8" s="1869">
        <v>0</v>
      </c>
      <c r="Z8" s="1869">
        <v>0</v>
      </c>
      <c r="AA8" s="1869">
        <v>0</v>
      </c>
      <c r="AB8" s="1945">
        <v>1.3196964698119433</v>
      </c>
      <c r="AC8" s="1869">
        <v>315</v>
      </c>
      <c r="AD8" s="1869">
        <v>0</v>
      </c>
      <c r="AE8" s="1869">
        <v>0</v>
      </c>
      <c r="AF8" s="1869">
        <v>0</v>
      </c>
      <c r="AG8" s="1944">
        <v>9.984152139461171</v>
      </c>
    </row>
    <row r="9" spans="1:33" ht="14.25" customHeight="1">
      <c r="A9" s="1884" t="s">
        <v>1379</v>
      </c>
      <c r="B9" s="1887"/>
      <c r="C9" s="1878" t="s">
        <v>1357</v>
      </c>
      <c r="D9" s="1868">
        <f>I9+N9+S9+X9+AC9+D38+I38+N38+S38+X38</f>
        <v>6220</v>
      </c>
      <c r="E9" s="1869">
        <f>J9+O9+T9+Y9+AD9+E38+J38+O38+T38+Y38</f>
        <v>0</v>
      </c>
      <c r="F9" s="1869">
        <f>K9+P9+U9+Z9+AE9+F38+K38+P38+U38+Z38</f>
        <v>0</v>
      </c>
      <c r="G9" s="1869">
        <f>L9+Q9+V9+AA9+AF9+G38+L38+Q38+V38+AA38</f>
        <v>1</v>
      </c>
      <c r="H9" s="1945">
        <f>D9/$D$6*100</f>
        <v>15.668098290867412</v>
      </c>
      <c r="I9" s="1976">
        <v>691</v>
      </c>
      <c r="J9" s="1869">
        <v>0</v>
      </c>
      <c r="K9" s="1869">
        <v>0</v>
      </c>
      <c r="L9" s="1869">
        <v>0</v>
      </c>
      <c r="M9" s="1945">
        <v>15.823219601557135</v>
      </c>
      <c r="N9" s="1869">
        <v>974.5</v>
      </c>
      <c r="O9" s="1869">
        <v>0</v>
      </c>
      <c r="P9" s="1869">
        <v>0</v>
      </c>
      <c r="Q9" s="1869">
        <v>1</v>
      </c>
      <c r="R9" s="1944">
        <v>19.760721889891514</v>
      </c>
      <c r="S9" s="1946">
        <v>749</v>
      </c>
      <c r="T9" s="1869">
        <v>0</v>
      </c>
      <c r="U9" s="1869">
        <v>0</v>
      </c>
      <c r="V9" s="1869">
        <v>0</v>
      </c>
      <c r="W9" s="1945">
        <v>17.157255755354484</v>
      </c>
      <c r="X9" s="1869">
        <v>848.5</v>
      </c>
      <c r="Y9" s="1869">
        <v>0</v>
      </c>
      <c r="Z9" s="1869">
        <v>0</v>
      </c>
      <c r="AA9" s="1869">
        <v>0</v>
      </c>
      <c r="AB9" s="1945">
        <v>18.66270757725723</v>
      </c>
      <c r="AC9" s="1869">
        <v>243</v>
      </c>
      <c r="AD9" s="1869">
        <v>0</v>
      </c>
      <c r="AE9" s="1869">
        <v>0</v>
      </c>
      <c r="AF9" s="1869">
        <v>0</v>
      </c>
      <c r="AG9" s="1944">
        <v>7.702060221870048</v>
      </c>
    </row>
    <row r="10" spans="1:33" ht="14.25" customHeight="1">
      <c r="A10" s="1949"/>
      <c r="B10" s="1887"/>
      <c r="C10" s="1878" t="s">
        <v>1356</v>
      </c>
      <c r="D10" s="1868">
        <f>I10+N10+S10+X10+AC10+D39+I39+N39+S39+X39</f>
        <v>6705.5</v>
      </c>
      <c r="E10" s="1869">
        <f>J10+O10+T10+Y10+AD10+E39+J39+O39+T39+Y39</f>
        <v>0</v>
      </c>
      <c r="F10" s="1869">
        <f>K10+P10+U10+Z10+AE10+F39+K39+P39+U39+Z39</f>
        <v>0</v>
      </c>
      <c r="G10" s="1869">
        <f>L10+Q10+V10+AA10+AF10+G39+L39+Q39+V39+AA39</f>
        <v>0</v>
      </c>
      <c r="H10" s="1945">
        <f>D10/$D$6*100</f>
        <v>16.891066413088655</v>
      </c>
      <c r="I10" s="1869">
        <v>768</v>
      </c>
      <c r="J10" s="1869">
        <v>0</v>
      </c>
      <c r="K10" s="1869">
        <v>0</v>
      </c>
      <c r="L10" s="1869">
        <v>0</v>
      </c>
      <c r="M10" s="1945">
        <v>17.586443782917335</v>
      </c>
      <c r="N10" s="1869">
        <v>705.5</v>
      </c>
      <c r="O10" s="1869">
        <v>0</v>
      </c>
      <c r="P10" s="1869">
        <v>0</v>
      </c>
      <c r="Q10" s="1869">
        <v>0</v>
      </c>
      <c r="R10" s="1944">
        <v>14.305992091655684</v>
      </c>
      <c r="S10" s="1946">
        <v>625.5</v>
      </c>
      <c r="T10" s="1869">
        <v>0</v>
      </c>
      <c r="U10" s="1869">
        <v>0</v>
      </c>
      <c r="V10" s="1869">
        <v>0</v>
      </c>
      <c r="W10" s="1945">
        <v>14.328255640820068</v>
      </c>
      <c r="X10" s="1869">
        <v>913</v>
      </c>
      <c r="Y10" s="1869">
        <v>0</v>
      </c>
      <c r="Z10" s="1869">
        <v>0</v>
      </c>
      <c r="AA10" s="1869">
        <v>0</v>
      </c>
      <c r="AB10" s="1945">
        <v>20.08138128230507</v>
      </c>
      <c r="AC10" s="1869">
        <v>429.5</v>
      </c>
      <c r="AD10" s="1869">
        <v>0</v>
      </c>
      <c r="AE10" s="1869">
        <v>0</v>
      </c>
      <c r="AF10" s="1869">
        <v>0</v>
      </c>
      <c r="AG10" s="1944">
        <v>13.613312202852615</v>
      </c>
    </row>
    <row r="11" spans="1:33" ht="14.25" customHeight="1">
      <c r="A11" s="1949"/>
      <c r="B11" s="1887"/>
      <c r="C11" s="1878" t="s">
        <v>1355</v>
      </c>
      <c r="D11" s="1868">
        <f>I11+N11+S11+X11+AC11+D40+I40+N40+S40+X40</f>
        <v>2577</v>
      </c>
      <c r="E11" s="1869">
        <f>J11+O11+T11+Y11+AD11+E40+J40+O40+T40+Y40</f>
        <v>0</v>
      </c>
      <c r="F11" s="1869">
        <f>K11+P11+U11+Z11+AE11+F40+K40+P40+U40+Z40</f>
        <v>0</v>
      </c>
      <c r="G11" s="1869">
        <f>L11+Q11+V11+AA11+AF11+G40+L40+Q40+V40+AA40</f>
        <v>0</v>
      </c>
      <c r="H11" s="1945">
        <f>D11/$D$6*100</f>
        <v>6.491429147196998</v>
      </c>
      <c r="I11" s="1869">
        <v>413</v>
      </c>
      <c r="J11" s="1869">
        <v>0</v>
      </c>
      <c r="K11" s="1869">
        <v>0</v>
      </c>
      <c r="L11" s="1869">
        <v>0</v>
      </c>
      <c r="M11" s="1945">
        <v>9.457293336386535</v>
      </c>
      <c r="N11" s="1869">
        <v>371</v>
      </c>
      <c r="O11" s="1869">
        <v>0</v>
      </c>
      <c r="P11" s="1869">
        <v>0</v>
      </c>
      <c r="Q11" s="1869">
        <v>0</v>
      </c>
      <c r="R11" s="1944">
        <v>7.523066004258339</v>
      </c>
      <c r="S11" s="1946">
        <v>274</v>
      </c>
      <c r="T11" s="1869">
        <v>0</v>
      </c>
      <c r="U11" s="1869">
        <v>0</v>
      </c>
      <c r="V11" s="1869">
        <v>0</v>
      </c>
      <c r="W11" s="1945">
        <v>6.276486084068263</v>
      </c>
      <c r="X11" s="1869">
        <v>336</v>
      </c>
      <c r="Y11" s="1869">
        <v>0</v>
      </c>
      <c r="Z11" s="1869">
        <v>0</v>
      </c>
      <c r="AA11" s="1869">
        <v>0</v>
      </c>
      <c r="AB11" s="1945">
        <v>7.390300230946882</v>
      </c>
      <c r="AC11" s="1869">
        <v>235.5</v>
      </c>
      <c r="AD11" s="1869">
        <v>0</v>
      </c>
      <c r="AE11" s="1869">
        <v>0</v>
      </c>
      <c r="AF11" s="1869">
        <v>0</v>
      </c>
      <c r="AG11" s="1944">
        <v>7.464342313787639</v>
      </c>
    </row>
    <row r="12" spans="1:33" ht="14.25" customHeight="1">
      <c r="A12" s="1949"/>
      <c r="B12" s="1887"/>
      <c r="C12" s="1878" t="s">
        <v>1354</v>
      </c>
      <c r="D12" s="1868">
        <f>I12+N12+S12+X12+AC12+D41+I41+N41+S41+X41</f>
        <v>7918</v>
      </c>
      <c r="E12" s="1869">
        <f>J12+O12+T12+Y12+AD12+E41+J41+O41+T41+Y41</f>
        <v>0</v>
      </c>
      <c r="F12" s="1869">
        <f>K12+P12+U12+Z12+AE12+F41+K41+P41+U41+Z41</f>
        <v>0</v>
      </c>
      <c r="G12" s="1869">
        <f>L12+Q12+V12+AA12+AF12+G41+L41+Q41+V41+AA41</f>
        <v>0</v>
      </c>
      <c r="H12" s="1945">
        <f>D12/$D$6*100</f>
        <v>19.94533798506241</v>
      </c>
      <c r="I12" s="1869">
        <v>732</v>
      </c>
      <c r="J12" s="1869">
        <v>0</v>
      </c>
      <c r="K12" s="1869">
        <v>0</v>
      </c>
      <c r="L12" s="1869">
        <v>0</v>
      </c>
      <c r="M12" s="1945">
        <v>16.762079230593084</v>
      </c>
      <c r="N12" s="1869">
        <v>1112.5</v>
      </c>
      <c r="O12" s="1869">
        <v>0</v>
      </c>
      <c r="P12" s="1869">
        <v>0</v>
      </c>
      <c r="Q12" s="1869">
        <v>0</v>
      </c>
      <c r="R12" s="1944">
        <v>22.55905910980432</v>
      </c>
      <c r="S12" s="1946">
        <v>937</v>
      </c>
      <c r="T12" s="1869">
        <v>0</v>
      </c>
      <c r="U12" s="1869">
        <v>0</v>
      </c>
      <c r="V12" s="1869">
        <v>0</v>
      </c>
      <c r="W12" s="1945">
        <v>21.463749856831978</v>
      </c>
      <c r="X12" s="1869">
        <v>936.5</v>
      </c>
      <c r="Y12" s="1869">
        <v>0</v>
      </c>
      <c r="Z12" s="1869">
        <v>0</v>
      </c>
      <c r="AA12" s="1869">
        <v>0</v>
      </c>
      <c r="AB12" s="1945">
        <v>20.598262399648082</v>
      </c>
      <c r="AC12" s="1869">
        <v>523.5</v>
      </c>
      <c r="AD12" s="1869">
        <v>0</v>
      </c>
      <c r="AE12" s="1869">
        <v>0</v>
      </c>
      <c r="AF12" s="1869">
        <v>0</v>
      </c>
      <c r="AG12" s="1944">
        <v>16.59270998415214</v>
      </c>
    </row>
    <row r="13" spans="1:33" ht="14.25" customHeight="1">
      <c r="A13" s="1949"/>
      <c r="B13" s="1887"/>
      <c r="C13" s="1878" t="s">
        <v>1353</v>
      </c>
      <c r="D13" s="1869">
        <f>I13+N13+S13+X13+AC13+D42+I42+N42+S42+X42</f>
        <v>2670</v>
      </c>
      <c r="E13" s="1869">
        <f>J13+O13+T13+Y13+AD13+E42+J42+O42+T42+Y42</f>
        <v>0</v>
      </c>
      <c r="F13" s="1869">
        <f>K13+P13+U13+Z13+AE13+F42+K42+P42+U42+Z42</f>
        <v>0</v>
      </c>
      <c r="G13" s="1869">
        <f>L13+Q13+V13+AA13+AF13+G42+L42+Q42+V42+AA42</f>
        <v>0</v>
      </c>
      <c r="H13" s="1945">
        <f>D13/$D$6*100</f>
        <v>6.725694925500964</v>
      </c>
      <c r="I13" s="1869">
        <v>353</v>
      </c>
      <c r="J13" s="1869">
        <v>0</v>
      </c>
      <c r="K13" s="1869">
        <v>0</v>
      </c>
      <c r="L13" s="1869">
        <v>0</v>
      </c>
      <c r="M13" s="1945">
        <v>8.08335241584612</v>
      </c>
      <c r="N13" s="1869">
        <v>257</v>
      </c>
      <c r="O13" s="1869">
        <v>0</v>
      </c>
      <c r="P13" s="1869">
        <v>0</v>
      </c>
      <c r="Q13" s="1869">
        <v>0</v>
      </c>
      <c r="R13" s="1944">
        <v>5.211396126939065</v>
      </c>
      <c r="S13" s="1946">
        <v>193.5</v>
      </c>
      <c r="T13" s="1869">
        <v>0</v>
      </c>
      <c r="U13" s="1869">
        <v>0</v>
      </c>
      <c r="V13" s="1869">
        <v>0</v>
      </c>
      <c r="W13" s="1945">
        <v>4.43248196082923</v>
      </c>
      <c r="X13" s="1869">
        <v>190</v>
      </c>
      <c r="Y13" s="1869">
        <v>0</v>
      </c>
      <c r="Z13" s="1869">
        <v>0</v>
      </c>
      <c r="AA13" s="1869">
        <v>0</v>
      </c>
      <c r="AB13" s="1945">
        <v>4.1790388210711535</v>
      </c>
      <c r="AC13" s="1869">
        <v>302</v>
      </c>
      <c r="AD13" s="1869">
        <v>0</v>
      </c>
      <c r="AE13" s="1869">
        <v>0</v>
      </c>
      <c r="AF13" s="1869">
        <v>0</v>
      </c>
      <c r="AG13" s="1944">
        <v>9.572107765451664</v>
      </c>
    </row>
    <row r="14" spans="1:34" ht="14.25" customHeight="1">
      <c r="A14" s="1949"/>
      <c r="B14" s="1887"/>
      <c r="C14" s="1878" t="s">
        <v>1352</v>
      </c>
      <c r="D14" s="1869">
        <f>I14+N14+S14+X14+AC14+D43+I43+N43+S43+X43</f>
        <v>0</v>
      </c>
      <c r="E14" s="1869">
        <f>J14+O14+T14+Y14+AD14+E43+J43+O43+T43+Y43</f>
        <v>0</v>
      </c>
      <c r="F14" s="1869">
        <f>K14+P14+U14+Z14+AE14+F43+K43+P43+U43+Z43</f>
        <v>0</v>
      </c>
      <c r="G14" s="1869">
        <f>L14+Q14+V14+AA14+AF14+G43+L43+Q43+V43+AA43</f>
        <v>0</v>
      </c>
      <c r="H14" s="1945">
        <f>D14/$D$6*100</f>
        <v>0</v>
      </c>
      <c r="I14" s="1869">
        <v>0</v>
      </c>
      <c r="J14" s="1869">
        <v>0</v>
      </c>
      <c r="K14" s="1869">
        <v>0</v>
      </c>
      <c r="L14" s="1869">
        <v>0</v>
      </c>
      <c r="M14" s="1945">
        <v>0</v>
      </c>
      <c r="N14" s="1869">
        <v>0</v>
      </c>
      <c r="O14" s="1869">
        <v>0</v>
      </c>
      <c r="P14" s="1869">
        <v>0</v>
      </c>
      <c r="Q14" s="1869">
        <v>0</v>
      </c>
      <c r="R14" s="1944">
        <v>0</v>
      </c>
      <c r="S14" s="1946">
        <v>0</v>
      </c>
      <c r="T14" s="1869">
        <v>0</v>
      </c>
      <c r="U14" s="1869">
        <v>0</v>
      </c>
      <c r="V14" s="1869">
        <v>0</v>
      </c>
      <c r="W14" s="1945">
        <v>0</v>
      </c>
      <c r="X14" s="1869">
        <v>0</v>
      </c>
      <c r="Y14" s="1869">
        <v>0</v>
      </c>
      <c r="Z14" s="1869">
        <v>0</v>
      </c>
      <c r="AA14" s="1869">
        <v>0</v>
      </c>
      <c r="AB14" s="1945">
        <v>0</v>
      </c>
      <c r="AC14" s="1869">
        <v>0</v>
      </c>
      <c r="AD14" s="1869">
        <v>0</v>
      </c>
      <c r="AE14" s="1869">
        <v>0</v>
      </c>
      <c r="AF14" s="1869">
        <v>0</v>
      </c>
      <c r="AG14" s="1944">
        <v>0</v>
      </c>
      <c r="AH14" s="1975"/>
    </row>
    <row r="15" spans="1:34" ht="14.25" customHeight="1">
      <c r="A15" s="1949"/>
      <c r="B15" s="1887"/>
      <c r="C15" s="1878" t="s">
        <v>1351</v>
      </c>
      <c r="D15" s="1869">
        <f>I15+N15+S15+X15+AC15+D44+I44+N44+S44+X44</f>
        <v>0</v>
      </c>
      <c r="E15" s="1869">
        <f>J15+O15+T15+Y15+AD15+E44+J44+O44+T44+Y44</f>
        <v>0</v>
      </c>
      <c r="F15" s="1869">
        <f>K15+P15+U15+Z15+AE15+F44+K44+P44+U44+Z44</f>
        <v>0</v>
      </c>
      <c r="G15" s="1869">
        <f>L15+Q15+V15+AA15+AF15+G44+L44+Q44+V44+AA44</f>
        <v>0</v>
      </c>
      <c r="H15" s="1945">
        <f>D15/$D$6*100</f>
        <v>0</v>
      </c>
      <c r="I15" s="1869">
        <v>0</v>
      </c>
      <c r="J15" s="1869">
        <v>0</v>
      </c>
      <c r="K15" s="1869">
        <v>0</v>
      </c>
      <c r="L15" s="1869">
        <v>0</v>
      </c>
      <c r="M15" s="1945">
        <v>0</v>
      </c>
      <c r="N15" s="1869">
        <v>0</v>
      </c>
      <c r="O15" s="1869">
        <v>0</v>
      </c>
      <c r="P15" s="1869">
        <v>0</v>
      </c>
      <c r="Q15" s="1869">
        <v>0</v>
      </c>
      <c r="R15" s="1944">
        <v>0</v>
      </c>
      <c r="S15" s="1946">
        <v>0</v>
      </c>
      <c r="T15" s="1869">
        <v>0</v>
      </c>
      <c r="U15" s="1869">
        <v>0</v>
      </c>
      <c r="V15" s="1869">
        <v>0</v>
      </c>
      <c r="W15" s="1945">
        <v>0</v>
      </c>
      <c r="X15" s="1869">
        <v>0</v>
      </c>
      <c r="Y15" s="1869">
        <v>0</v>
      </c>
      <c r="Z15" s="1869">
        <v>0</v>
      </c>
      <c r="AA15" s="1869">
        <v>0</v>
      </c>
      <c r="AB15" s="1945">
        <v>0</v>
      </c>
      <c r="AC15" s="1869">
        <v>0</v>
      </c>
      <c r="AD15" s="1869">
        <v>0</v>
      </c>
      <c r="AE15" s="1869">
        <v>0</v>
      </c>
      <c r="AF15" s="1869">
        <v>0</v>
      </c>
      <c r="AG15" s="1944">
        <v>0</v>
      </c>
      <c r="AH15" s="1975"/>
    </row>
    <row r="16" spans="1:33" ht="14.25" customHeight="1">
      <c r="A16" s="1949"/>
      <c r="B16" s="1887"/>
      <c r="C16" s="1878" t="s">
        <v>1350</v>
      </c>
      <c r="D16" s="1869">
        <f>I16+N16+S16+X16+AC16+D45+I45+N45+S45+X45</f>
        <v>1132.5</v>
      </c>
      <c r="E16" s="1869">
        <f>J16+O16+T16+Y16+AD16+E45+J45+O45+T45+Y45</f>
        <v>0</v>
      </c>
      <c r="F16" s="1869">
        <f>K16+P16+U16+Z16+AE16+F45+K45+P45+U45+Z45</f>
        <v>0</v>
      </c>
      <c r="G16" s="1869">
        <f>L16+Q16+V16+AA16+AF16+G45+L45+Q45+V45+AA45</f>
        <v>0</v>
      </c>
      <c r="H16" s="1945">
        <f>D16/$D$6*100</f>
        <v>2.8527526228950717</v>
      </c>
      <c r="I16" s="1869">
        <v>55</v>
      </c>
      <c r="J16" s="1869">
        <v>0</v>
      </c>
      <c r="K16" s="1869">
        <v>0</v>
      </c>
      <c r="L16" s="1869">
        <v>0</v>
      </c>
      <c r="M16" s="1945">
        <v>1.2594458438287155</v>
      </c>
      <c r="N16" s="1869">
        <v>140</v>
      </c>
      <c r="O16" s="1869">
        <v>0</v>
      </c>
      <c r="P16" s="1869">
        <v>0</v>
      </c>
      <c r="Q16" s="1869">
        <v>0</v>
      </c>
      <c r="R16" s="1944">
        <v>2.8388928317955995</v>
      </c>
      <c r="S16" s="1946">
        <v>106</v>
      </c>
      <c r="T16" s="1869">
        <v>0</v>
      </c>
      <c r="U16" s="1869">
        <v>0</v>
      </c>
      <c r="V16" s="1869">
        <v>0</v>
      </c>
      <c r="W16" s="1945">
        <v>2.4281296529607146</v>
      </c>
      <c r="X16" s="1869">
        <v>11</v>
      </c>
      <c r="Y16" s="1869">
        <v>0</v>
      </c>
      <c r="Z16" s="1869">
        <v>0</v>
      </c>
      <c r="AA16" s="1869">
        <v>0</v>
      </c>
      <c r="AB16" s="1945">
        <v>0.24194435279885623</v>
      </c>
      <c r="AC16" s="1869">
        <v>153.5</v>
      </c>
      <c r="AD16" s="1869">
        <v>0</v>
      </c>
      <c r="AE16" s="1869">
        <v>0</v>
      </c>
      <c r="AF16" s="1869">
        <v>0</v>
      </c>
      <c r="AG16" s="1944">
        <v>4.865293185419968</v>
      </c>
    </row>
    <row r="17" spans="1:33" ht="14.25" customHeight="1">
      <c r="A17" s="1949"/>
      <c r="B17" s="1887"/>
      <c r="C17" s="1878" t="s">
        <v>1349</v>
      </c>
      <c r="D17" s="1869">
        <f>I17+N17+S17+X17+AC17+D46+I46+N46+S46+X46</f>
        <v>177.5</v>
      </c>
      <c r="E17" s="1869">
        <f>J17+O17+T17+Y17+AD17+E46+J46+O46+T46+Y46</f>
        <v>0</v>
      </c>
      <c r="F17" s="1869">
        <f>K17+P17+U17+Z17+AE17+F46+K46+P46+U46+Z46</f>
        <v>0</v>
      </c>
      <c r="G17" s="1869">
        <f>L17+Q17+V17+AA17+AF17+G46+L46+Q46+V46+AA46</f>
        <v>0</v>
      </c>
      <c r="H17" s="1945">
        <f>D17/$D$6*100</f>
        <v>0.4471201682683225</v>
      </c>
      <c r="I17" s="1869">
        <v>17</v>
      </c>
      <c r="J17" s="1869">
        <v>0</v>
      </c>
      <c r="K17" s="1869">
        <v>0</v>
      </c>
      <c r="L17" s="1869">
        <v>0</v>
      </c>
      <c r="M17" s="1945">
        <v>0.38928326081978476</v>
      </c>
      <c r="N17" s="1869">
        <v>10</v>
      </c>
      <c r="O17" s="1869">
        <v>0</v>
      </c>
      <c r="P17" s="1869">
        <v>0</v>
      </c>
      <c r="Q17" s="1869">
        <v>0</v>
      </c>
      <c r="R17" s="1944">
        <v>0.20277805941397142</v>
      </c>
      <c r="S17" s="1946">
        <v>24.5</v>
      </c>
      <c r="T17" s="1869">
        <v>0</v>
      </c>
      <c r="U17" s="1869">
        <v>0</v>
      </c>
      <c r="V17" s="1869">
        <v>0</v>
      </c>
      <c r="W17" s="1945">
        <v>0.5612186462031841</v>
      </c>
      <c r="X17" s="1869">
        <v>11.5</v>
      </c>
      <c r="Y17" s="1869">
        <v>0</v>
      </c>
      <c r="Z17" s="1869">
        <v>0</v>
      </c>
      <c r="AA17" s="1869">
        <v>0</v>
      </c>
      <c r="AB17" s="1945">
        <v>0.2529418233806225</v>
      </c>
      <c r="AC17" s="1869">
        <v>17</v>
      </c>
      <c r="AD17" s="1869">
        <v>0</v>
      </c>
      <c r="AE17" s="1869">
        <v>0</v>
      </c>
      <c r="AF17" s="1869">
        <v>0</v>
      </c>
      <c r="AG17" s="1944">
        <v>0.5388272583201268</v>
      </c>
    </row>
    <row r="18" spans="1:33" ht="14.25" customHeight="1">
      <c r="A18" s="1949"/>
      <c r="B18" s="1883"/>
      <c r="C18" s="1878" t="s">
        <v>591</v>
      </c>
      <c r="D18" s="1869">
        <f>I18+N18+S18+X18+AC18+D47+I47+N47+S47+X47</f>
        <v>57</v>
      </c>
      <c r="E18" s="1869">
        <f>J18+O18+T18+Y18+AD18+E47+J47+O47+T47+Y47</f>
        <v>0</v>
      </c>
      <c r="F18" s="1869">
        <f>K18+P18+U18+Z18+AE18+F47+K47+P47+U47+Z47</f>
        <v>0</v>
      </c>
      <c r="G18" s="1869">
        <f>L18+Q18+V18+AA18+AF18+G47+L47+Q47+V47+AA47</f>
        <v>0</v>
      </c>
      <c r="H18" s="1945">
        <f>D18/$D$6*100</f>
        <v>0.1435822512185599</v>
      </c>
      <c r="I18" s="1869">
        <v>7</v>
      </c>
      <c r="J18" s="1869">
        <v>0</v>
      </c>
      <c r="K18" s="1869">
        <v>0</v>
      </c>
      <c r="L18" s="1869">
        <v>0</v>
      </c>
      <c r="M18" s="1945">
        <v>0.16029310739638197</v>
      </c>
      <c r="N18" s="1869">
        <v>9</v>
      </c>
      <c r="O18" s="1869">
        <v>0</v>
      </c>
      <c r="P18" s="1869">
        <v>0</v>
      </c>
      <c r="Q18" s="1869">
        <v>0</v>
      </c>
      <c r="R18" s="1944">
        <v>0.18250025347257426</v>
      </c>
      <c r="S18" s="1946">
        <v>1</v>
      </c>
      <c r="T18" s="1869">
        <v>0</v>
      </c>
      <c r="U18" s="1869">
        <v>0</v>
      </c>
      <c r="V18" s="1869">
        <v>0</v>
      </c>
      <c r="W18" s="1945">
        <v>0.02290688351849731</v>
      </c>
      <c r="X18" s="1869">
        <v>1</v>
      </c>
      <c r="Y18" s="1869">
        <v>0</v>
      </c>
      <c r="Z18" s="1869">
        <v>0</v>
      </c>
      <c r="AA18" s="1869">
        <v>0</v>
      </c>
      <c r="AB18" s="1945">
        <v>0.02199494116353239</v>
      </c>
      <c r="AC18" s="1869">
        <v>0</v>
      </c>
      <c r="AD18" s="1869">
        <v>0</v>
      </c>
      <c r="AE18" s="1869">
        <v>0</v>
      </c>
      <c r="AF18" s="1869">
        <v>0</v>
      </c>
      <c r="AG18" s="1944">
        <v>0</v>
      </c>
    </row>
    <row r="19" spans="1:33" ht="14.25" customHeight="1">
      <c r="A19" s="1948" t="s">
        <v>1378</v>
      </c>
      <c r="B19" s="1919" t="s">
        <v>1346</v>
      </c>
      <c r="C19" s="1878" t="s">
        <v>1344</v>
      </c>
      <c r="D19" s="1869">
        <f>I19+N19+S19+X19+AC19+D48+I48+N48+S48+X48</f>
        <v>568.5</v>
      </c>
      <c r="E19" s="1869">
        <f>J19+O19+T19+Y19+AD19+E48+J48+O48+T48+Y48</f>
        <v>0</v>
      </c>
      <c r="F19" s="1869">
        <f>K19+P19+U19+Z19+AE19+F48+K48+P48+U48+Z48</f>
        <v>0</v>
      </c>
      <c r="G19" s="1869">
        <f>L19+Q19+V19+AA19+AF19+G48+L48+Q48+V48+AA48</f>
        <v>0</v>
      </c>
      <c r="H19" s="1945">
        <f>D19/$D$6*100</f>
        <v>1.4320440318903738</v>
      </c>
      <c r="I19" s="1869">
        <v>69</v>
      </c>
      <c r="J19" s="1869">
        <v>0</v>
      </c>
      <c r="K19" s="1869">
        <v>0</v>
      </c>
      <c r="L19" s="1869">
        <v>0</v>
      </c>
      <c r="M19" s="1945">
        <v>1.580032058621479</v>
      </c>
      <c r="N19" s="1869">
        <v>39</v>
      </c>
      <c r="O19" s="1869">
        <v>0</v>
      </c>
      <c r="P19" s="1869">
        <v>0</v>
      </c>
      <c r="Q19" s="1869">
        <v>0</v>
      </c>
      <c r="R19" s="1944">
        <v>0.7908344317144884</v>
      </c>
      <c r="S19" s="1946">
        <v>51.5</v>
      </c>
      <c r="T19" s="1869">
        <v>0</v>
      </c>
      <c r="U19" s="1869">
        <v>0</v>
      </c>
      <c r="V19" s="1869">
        <v>0</v>
      </c>
      <c r="W19" s="1945">
        <v>1.1797045012026113</v>
      </c>
      <c r="X19" s="1869">
        <v>73.5</v>
      </c>
      <c r="Y19" s="1869">
        <v>0</v>
      </c>
      <c r="Z19" s="1869">
        <v>0</v>
      </c>
      <c r="AA19" s="1869">
        <v>0</v>
      </c>
      <c r="AB19" s="1945">
        <v>1.6166281755196306</v>
      </c>
      <c r="AC19" s="1869">
        <v>14.5</v>
      </c>
      <c r="AD19" s="1869">
        <v>0</v>
      </c>
      <c r="AE19" s="1869">
        <v>0</v>
      </c>
      <c r="AF19" s="1869">
        <v>0</v>
      </c>
      <c r="AG19" s="1944">
        <v>0.45958795562599053</v>
      </c>
    </row>
    <row r="20" spans="1:33" ht="14.25" customHeight="1">
      <c r="A20" s="1881"/>
      <c r="B20" s="1919"/>
      <c r="C20" s="1878" t="s">
        <v>1343</v>
      </c>
      <c r="D20" s="1869">
        <f>I20+N20+S20+X20+AC20+D49+I49+N49+S49+X49</f>
        <v>2236.5</v>
      </c>
      <c r="E20" s="1869">
        <f>J20+O20+T20+Y20+AD20+E49+J49+O49+T49+Y49</f>
        <v>0</v>
      </c>
      <c r="F20" s="1869">
        <f>K20+P20+U20+Z20+AE20+F49+K49+P49+U49+Z49</f>
        <v>0</v>
      </c>
      <c r="G20" s="1869">
        <f>L20+Q20+V20+AA20+AF20+G49+L49+Q49+V49+AA49</f>
        <v>0</v>
      </c>
      <c r="H20" s="1945">
        <f>D20/$D$6*100</f>
        <v>5.633714120180863</v>
      </c>
      <c r="I20" s="1869">
        <v>311</v>
      </c>
      <c r="J20" s="1869">
        <v>0</v>
      </c>
      <c r="K20" s="1869">
        <v>0</v>
      </c>
      <c r="L20" s="1869">
        <v>0</v>
      </c>
      <c r="M20" s="1945">
        <v>7.121593771467827</v>
      </c>
      <c r="N20" s="1869">
        <v>300</v>
      </c>
      <c r="O20" s="1869">
        <v>0</v>
      </c>
      <c r="P20" s="1869">
        <v>0</v>
      </c>
      <c r="Q20" s="1869">
        <v>0</v>
      </c>
      <c r="R20" s="1944">
        <v>6.083341782419143</v>
      </c>
      <c r="S20" s="1946">
        <v>271.5</v>
      </c>
      <c r="T20" s="1869">
        <v>0</v>
      </c>
      <c r="U20" s="1869">
        <v>0</v>
      </c>
      <c r="V20" s="1869">
        <v>0</v>
      </c>
      <c r="W20" s="1945">
        <v>6.219218875272019</v>
      </c>
      <c r="X20" s="1869">
        <v>394</v>
      </c>
      <c r="Y20" s="1869">
        <v>0</v>
      </c>
      <c r="Z20" s="1869">
        <v>0</v>
      </c>
      <c r="AA20" s="1869">
        <v>0</v>
      </c>
      <c r="AB20" s="1945">
        <v>8.666006818431761</v>
      </c>
      <c r="AC20" s="1869">
        <v>91</v>
      </c>
      <c r="AD20" s="1869">
        <v>0</v>
      </c>
      <c r="AE20" s="1869">
        <v>0</v>
      </c>
      <c r="AF20" s="1869">
        <v>0</v>
      </c>
      <c r="AG20" s="1944">
        <v>2.884310618066561</v>
      </c>
    </row>
    <row r="21" spans="1:33" ht="14.25" customHeight="1">
      <c r="A21" s="1881"/>
      <c r="B21" s="1919" t="s">
        <v>1345</v>
      </c>
      <c r="C21" s="1878" t="s">
        <v>1344</v>
      </c>
      <c r="D21" s="1869">
        <f>I21+N21+S21+X21+AC21+D50+I50+N50+S50+X50</f>
        <v>431.5</v>
      </c>
      <c r="E21" s="1869">
        <f>J21+O21+T21+Y21+AD21+E50+J50+O50+T50+Y50</f>
        <v>0</v>
      </c>
      <c r="F21" s="1869">
        <f>K21+P21+U21+Z21+AE21+F50+K50+P50+U50+Z50</f>
        <v>0</v>
      </c>
      <c r="G21" s="1869">
        <f>L21+Q21+V21+AA21+AF21+G50+L50+Q50+V50+AA50</f>
        <v>0</v>
      </c>
      <c r="H21" s="1945">
        <f>D21/$D$6*100</f>
        <v>1.086942831593133</v>
      </c>
      <c r="I21" s="1869">
        <v>36</v>
      </c>
      <c r="J21" s="1869">
        <v>0</v>
      </c>
      <c r="K21" s="1869">
        <v>0</v>
      </c>
      <c r="L21" s="1869">
        <v>0</v>
      </c>
      <c r="M21" s="1945">
        <v>0.8243645523242501</v>
      </c>
      <c r="N21" s="1869">
        <v>51</v>
      </c>
      <c r="O21" s="1869">
        <v>0</v>
      </c>
      <c r="P21" s="1869">
        <v>0</v>
      </c>
      <c r="Q21" s="1869">
        <v>0</v>
      </c>
      <c r="R21" s="1944">
        <v>1.0341681030112542</v>
      </c>
      <c r="S21" s="1946">
        <v>50</v>
      </c>
      <c r="T21" s="1869">
        <v>0</v>
      </c>
      <c r="U21" s="1869">
        <v>0</v>
      </c>
      <c r="V21" s="1869">
        <v>0</v>
      </c>
      <c r="W21" s="1945">
        <v>1.1453441759248653</v>
      </c>
      <c r="X21" s="1869">
        <v>25</v>
      </c>
      <c r="Y21" s="1869">
        <v>0</v>
      </c>
      <c r="Z21" s="1869">
        <v>0</v>
      </c>
      <c r="AA21" s="1869">
        <v>0</v>
      </c>
      <c r="AB21" s="1945">
        <v>0.5498735290883097</v>
      </c>
      <c r="AC21" s="1869">
        <v>45.5</v>
      </c>
      <c r="AD21" s="1869">
        <v>0</v>
      </c>
      <c r="AE21" s="1869">
        <v>0</v>
      </c>
      <c r="AF21" s="1869">
        <v>0</v>
      </c>
      <c r="AG21" s="1944">
        <v>1.4421553090332806</v>
      </c>
    </row>
    <row r="22" spans="1:33" ht="14.25" customHeight="1">
      <c r="A22" s="1881"/>
      <c r="B22" s="1919"/>
      <c r="C22" s="1878" t="s">
        <v>1343</v>
      </c>
      <c r="D22" s="1869">
        <f>I22+N22+S22+X22+AC22+D51+I51+N51+S51+X51</f>
        <v>1461</v>
      </c>
      <c r="E22" s="1869">
        <f>J22+O22+T22+Y22+AD22+E51+J51+O51+T51+Y51</f>
        <v>0</v>
      </c>
      <c r="F22" s="1869">
        <f>K22+P22+U22+Z22+AE22+F51+K51+P51+U51+Z51</f>
        <v>0</v>
      </c>
      <c r="G22" s="1869">
        <f>L22+Q22+V22+AA22+AF22+G51+L51+Q51+V51+AA51</f>
        <v>0</v>
      </c>
      <c r="H22" s="1945">
        <f>D22/$D$6*100</f>
        <v>3.6802398075494036</v>
      </c>
      <c r="I22" s="1869">
        <v>214</v>
      </c>
      <c r="J22" s="1869">
        <v>0</v>
      </c>
      <c r="K22" s="1869">
        <v>0</v>
      </c>
      <c r="L22" s="1869">
        <v>0</v>
      </c>
      <c r="M22" s="1945">
        <v>4.90038928326082</v>
      </c>
      <c r="N22" s="1869">
        <v>95</v>
      </c>
      <c r="O22" s="1869">
        <v>0</v>
      </c>
      <c r="P22" s="1869">
        <v>0</v>
      </c>
      <c r="Q22" s="1869">
        <v>0</v>
      </c>
      <c r="R22" s="1944">
        <v>1.9263915644327285</v>
      </c>
      <c r="S22" s="1946">
        <v>108.5</v>
      </c>
      <c r="T22" s="1869">
        <v>0</v>
      </c>
      <c r="U22" s="1869">
        <v>0</v>
      </c>
      <c r="V22" s="1869">
        <v>0</v>
      </c>
      <c r="W22" s="1945">
        <v>2.485396861756958</v>
      </c>
      <c r="X22" s="1869">
        <v>140.5</v>
      </c>
      <c r="Y22" s="1869">
        <v>0</v>
      </c>
      <c r="Z22" s="1869">
        <v>0</v>
      </c>
      <c r="AA22" s="1869">
        <v>0</v>
      </c>
      <c r="AB22" s="1945">
        <v>3.0902892334763004</v>
      </c>
      <c r="AC22" s="1869">
        <v>242</v>
      </c>
      <c r="AD22" s="1869">
        <v>0</v>
      </c>
      <c r="AE22" s="1869">
        <v>0</v>
      </c>
      <c r="AF22" s="1869">
        <v>0</v>
      </c>
      <c r="AG22" s="1944">
        <v>7.670364500792393</v>
      </c>
    </row>
    <row r="23" spans="1:33" ht="14.25" customHeight="1">
      <c r="A23" s="1879" t="s">
        <v>1377</v>
      </c>
      <c r="B23" s="1879"/>
      <c r="C23" s="1878" t="s">
        <v>1341</v>
      </c>
      <c r="D23" s="1869">
        <f>I23+N23+S23+X23+AC23+D52+I52+N52+S52+X52</f>
        <v>43.5</v>
      </c>
      <c r="E23" s="1869">
        <f>J23+O23+T23+Y23+AD23+E52+J52+O52+T52+Y52</f>
        <v>0</v>
      </c>
      <c r="F23" s="1869">
        <f>K23+P23+U23+Z23+AE23+F52+K52+P52+U52+Z52</f>
        <v>0</v>
      </c>
      <c r="G23" s="1869">
        <f>L23+Q23+V23+AA23+AF23+G52+L52+Q52+V52+AA52</f>
        <v>0</v>
      </c>
      <c r="H23" s="1945">
        <f>D23/$D$6*100</f>
        <v>0.10957592856153255</v>
      </c>
      <c r="I23" s="1869">
        <v>10</v>
      </c>
      <c r="J23" s="1869">
        <v>0</v>
      </c>
      <c r="K23" s="1869">
        <v>0</v>
      </c>
      <c r="L23" s="1869">
        <v>0</v>
      </c>
      <c r="M23" s="1945">
        <v>0.22899015342340281</v>
      </c>
      <c r="N23" s="1869">
        <v>0</v>
      </c>
      <c r="O23" s="1869">
        <v>0</v>
      </c>
      <c r="P23" s="1869">
        <v>0</v>
      </c>
      <c r="Q23" s="1869">
        <v>0</v>
      </c>
      <c r="R23" s="1944">
        <v>0</v>
      </c>
      <c r="S23" s="1946">
        <v>2</v>
      </c>
      <c r="T23" s="1869">
        <v>0</v>
      </c>
      <c r="U23" s="1869">
        <v>0</v>
      </c>
      <c r="V23" s="1869">
        <v>0</v>
      </c>
      <c r="W23" s="1945">
        <v>0.04581376703699462</v>
      </c>
      <c r="X23" s="1869">
        <v>0</v>
      </c>
      <c r="Y23" s="1869">
        <v>0</v>
      </c>
      <c r="Z23" s="1869">
        <v>0</v>
      </c>
      <c r="AA23" s="1869">
        <v>0</v>
      </c>
      <c r="AB23" s="1945">
        <v>0</v>
      </c>
      <c r="AC23" s="1869">
        <v>10.5</v>
      </c>
      <c r="AD23" s="1869">
        <v>0</v>
      </c>
      <c r="AE23" s="1869">
        <v>0</v>
      </c>
      <c r="AF23" s="1869">
        <v>0</v>
      </c>
      <c r="AG23" s="1944">
        <v>0.33280507131537246</v>
      </c>
    </row>
    <row r="24" spans="1:33" ht="14.25" customHeight="1">
      <c r="A24" s="1879"/>
      <c r="B24" s="1879"/>
      <c r="C24" s="1878" t="s">
        <v>1340</v>
      </c>
      <c r="D24" s="1869">
        <f>I24+N24+S24+X24+AC24+D53+I53+N53+S53+X53</f>
        <v>497</v>
      </c>
      <c r="E24" s="1869">
        <f>J24+O24+T24+Y24+AD24+E53+J53+O53+T53+Y53</f>
        <v>0</v>
      </c>
      <c r="F24" s="1869">
        <f>K24+P24+U24+Z24+AE24+F53+K53+P53+U53+Z53</f>
        <v>0</v>
      </c>
      <c r="G24" s="1869">
        <f>L24+Q24+V24+AA24+AF24+G53+L53+Q53+V53+AA53</f>
        <v>0</v>
      </c>
      <c r="H24" s="1945">
        <f>D24/$D$6*100</f>
        <v>1.2519364711513028</v>
      </c>
      <c r="I24" s="1869">
        <v>47</v>
      </c>
      <c r="J24" s="1869">
        <v>0</v>
      </c>
      <c r="K24" s="1869">
        <v>0</v>
      </c>
      <c r="L24" s="1869">
        <v>0</v>
      </c>
      <c r="M24" s="1945">
        <v>1.0762537210899932</v>
      </c>
      <c r="N24" s="1869">
        <v>43</v>
      </c>
      <c r="O24" s="1869">
        <v>0</v>
      </c>
      <c r="P24" s="1869">
        <v>0</v>
      </c>
      <c r="Q24" s="1869">
        <v>0</v>
      </c>
      <c r="R24" s="1944">
        <v>0.871945655480077</v>
      </c>
      <c r="S24" s="1946">
        <v>57.5</v>
      </c>
      <c r="T24" s="1869">
        <v>0</v>
      </c>
      <c r="U24" s="1869">
        <v>0</v>
      </c>
      <c r="V24" s="1869">
        <v>0</v>
      </c>
      <c r="W24" s="1945">
        <v>1.3171458023135951</v>
      </c>
      <c r="X24" s="1869">
        <v>31.5</v>
      </c>
      <c r="Y24" s="1869">
        <v>0</v>
      </c>
      <c r="Z24" s="1869">
        <v>0</v>
      </c>
      <c r="AA24" s="1869">
        <v>0</v>
      </c>
      <c r="AB24" s="1945">
        <v>0.6928406466512702</v>
      </c>
      <c r="AC24" s="1869">
        <v>49</v>
      </c>
      <c r="AD24" s="1869">
        <v>0</v>
      </c>
      <c r="AE24" s="1869">
        <v>0</v>
      </c>
      <c r="AF24" s="1869">
        <v>0</v>
      </c>
      <c r="AG24" s="1944">
        <v>1.5530903328050714</v>
      </c>
    </row>
    <row r="25" spans="1:33" ht="14.25" customHeight="1">
      <c r="A25" s="1875" t="s">
        <v>1339</v>
      </c>
      <c r="B25" s="1875"/>
      <c r="C25" s="1875"/>
      <c r="D25" s="1869">
        <f>I25+N25+S25+X25+AC25+D54+I54+N54+S54+X54</f>
        <v>444</v>
      </c>
      <c r="E25" s="1869">
        <f>J25+O25+T25+Y25+AD25+E54+J54+O54+T54+Y54</f>
        <v>0</v>
      </c>
      <c r="F25" s="1869">
        <f>K25+P25+U25+Z25+AE25+F54+K54+P54+U54+Z54</f>
        <v>0</v>
      </c>
      <c r="G25" s="1869">
        <f>L25+Q25+V25+AA25+AF25+G54+L54+Q54+V54+AA54</f>
        <v>0</v>
      </c>
      <c r="H25" s="1945">
        <f>D25/$D$6*100</f>
        <v>1.118430167386677</v>
      </c>
      <c r="I25" s="1869">
        <v>90</v>
      </c>
      <c r="J25" s="1869">
        <v>0</v>
      </c>
      <c r="K25" s="1869">
        <v>0</v>
      </c>
      <c r="L25" s="1869">
        <v>0</v>
      </c>
      <c r="M25" s="1945">
        <v>2.060911380810625</v>
      </c>
      <c r="N25" s="1869">
        <v>0</v>
      </c>
      <c r="O25" s="1869">
        <v>0</v>
      </c>
      <c r="P25" s="1869">
        <v>0</v>
      </c>
      <c r="Q25" s="1869">
        <v>0</v>
      </c>
      <c r="R25" s="1944">
        <v>0</v>
      </c>
      <c r="S25" s="1946">
        <v>17.5</v>
      </c>
      <c r="T25" s="1869">
        <v>0</v>
      </c>
      <c r="U25" s="1869">
        <v>0</v>
      </c>
      <c r="V25" s="1869">
        <v>0</v>
      </c>
      <c r="W25" s="1945">
        <v>0.40087046157370293</v>
      </c>
      <c r="X25" s="1869">
        <v>12</v>
      </c>
      <c r="Y25" s="1869">
        <v>0</v>
      </c>
      <c r="Z25" s="1869">
        <v>0</v>
      </c>
      <c r="AA25" s="1869">
        <v>0</v>
      </c>
      <c r="AB25" s="1945">
        <v>0.26393929396238863</v>
      </c>
      <c r="AC25" s="1869">
        <v>102.5</v>
      </c>
      <c r="AD25" s="1869">
        <v>0</v>
      </c>
      <c r="AE25" s="1869">
        <v>0</v>
      </c>
      <c r="AF25" s="1869">
        <v>0</v>
      </c>
      <c r="AG25" s="1944">
        <v>3.248811410459588</v>
      </c>
    </row>
    <row r="26" spans="1:33" ht="14.25" customHeight="1">
      <c r="A26" s="1875" t="s">
        <v>1338</v>
      </c>
      <c r="B26" s="1875"/>
      <c r="C26" s="1875"/>
      <c r="D26" s="1869">
        <f>I26+N26+S26+X26+AC26+D55+I55+N55+S55+X55</f>
        <v>2403.5</v>
      </c>
      <c r="E26" s="1869">
        <f>J26+O26+T26+Y26+AD26+E55+J55+O55+T55+Y55</f>
        <v>0</v>
      </c>
      <c r="F26" s="1869">
        <f>K26+P26+U26+Z26+AE26+F55+K55+P55+U55+Z55</f>
        <v>0</v>
      </c>
      <c r="G26" s="1869">
        <f>L26+Q26+V26+AA26+AF26+G55+L55+Q55+V55+AA55</f>
        <v>0</v>
      </c>
      <c r="H26" s="1945">
        <f>D26/$D$6*100</f>
        <v>6.054384926382609</v>
      </c>
      <c r="I26" s="1869">
        <v>232</v>
      </c>
      <c r="J26" s="1869">
        <v>0</v>
      </c>
      <c r="K26" s="1869">
        <v>0</v>
      </c>
      <c r="L26" s="1869">
        <v>0</v>
      </c>
      <c r="M26" s="1945">
        <v>5.312571559422945</v>
      </c>
      <c r="N26" s="1869">
        <v>307</v>
      </c>
      <c r="O26" s="1869">
        <v>0</v>
      </c>
      <c r="P26" s="1869">
        <v>0</v>
      </c>
      <c r="Q26" s="1869">
        <v>0</v>
      </c>
      <c r="R26" s="1944">
        <v>6.225286424008923</v>
      </c>
      <c r="S26" s="1946">
        <v>212</v>
      </c>
      <c r="T26" s="1869">
        <v>0</v>
      </c>
      <c r="U26" s="1869">
        <v>0</v>
      </c>
      <c r="V26" s="1869">
        <v>0</v>
      </c>
      <c r="W26" s="1945">
        <v>4.856259305921429</v>
      </c>
      <c r="X26" s="1869">
        <v>437</v>
      </c>
      <c r="Y26" s="1869">
        <v>0</v>
      </c>
      <c r="Z26" s="1869">
        <v>0</v>
      </c>
      <c r="AA26" s="1869">
        <v>0</v>
      </c>
      <c r="AB26" s="1945">
        <v>9.611789288463653</v>
      </c>
      <c r="AC26" s="1869">
        <v>223.5</v>
      </c>
      <c r="AD26" s="1869">
        <v>0</v>
      </c>
      <c r="AE26" s="1869">
        <v>0</v>
      </c>
      <c r="AF26" s="1869">
        <v>0</v>
      </c>
      <c r="AG26" s="1944">
        <v>7.083993660855785</v>
      </c>
    </row>
    <row r="27" spans="1:33" ht="14.25" customHeight="1">
      <c r="A27" s="1875" t="s">
        <v>1337</v>
      </c>
      <c r="B27" s="1875"/>
      <c r="C27" s="1875"/>
      <c r="D27" s="1869">
        <f>I27+N27+S27+X27+AC27+D56+I56+N56+S56+X56</f>
        <v>1201</v>
      </c>
      <c r="E27" s="1869">
        <f>J27+O27+T27+Y27+AD27+E56+J56+O56+T56+Y56</f>
        <v>0</v>
      </c>
      <c r="F27" s="1869">
        <f>K27+P27+U27+Z27+AE27+F56+K56+P56+U56+Z56</f>
        <v>0</v>
      </c>
      <c r="G27" s="1869">
        <f>L27+Q27+V27+AA27+AF27+G56+L56+Q56+V56+AA56</f>
        <v>0</v>
      </c>
      <c r="H27" s="1945">
        <f>D27/$D$6*100</f>
        <v>3.025303223043692</v>
      </c>
      <c r="I27" s="1869">
        <v>94</v>
      </c>
      <c r="J27" s="1869">
        <v>0</v>
      </c>
      <c r="K27" s="1869">
        <v>0</v>
      </c>
      <c r="L27" s="1869">
        <v>0</v>
      </c>
      <c r="M27" s="1945">
        <v>2.1525074421799864</v>
      </c>
      <c r="N27" s="1869">
        <v>200</v>
      </c>
      <c r="O27" s="1869">
        <v>0</v>
      </c>
      <c r="P27" s="1869">
        <v>0</v>
      </c>
      <c r="Q27" s="1869">
        <v>0</v>
      </c>
      <c r="R27" s="1944">
        <v>4.0555611882794285</v>
      </c>
      <c r="S27" s="1946">
        <v>142</v>
      </c>
      <c r="T27" s="1869">
        <v>0</v>
      </c>
      <c r="U27" s="1869">
        <v>0</v>
      </c>
      <c r="V27" s="1869">
        <v>0</v>
      </c>
      <c r="W27" s="1945">
        <v>3.2527774596266177</v>
      </c>
      <c r="X27" s="1869">
        <v>117</v>
      </c>
      <c r="Y27" s="1869">
        <v>0</v>
      </c>
      <c r="Z27" s="1869">
        <v>0</v>
      </c>
      <c r="AA27" s="1869">
        <v>0</v>
      </c>
      <c r="AB27" s="1945">
        <v>2.5734081161332893</v>
      </c>
      <c r="AC27" s="1869">
        <v>146.5</v>
      </c>
      <c r="AD27" s="1869">
        <v>0</v>
      </c>
      <c r="AE27" s="1869">
        <v>0</v>
      </c>
      <c r="AF27" s="1869">
        <v>0</v>
      </c>
      <c r="AG27" s="1944">
        <v>4.643423137876387</v>
      </c>
    </row>
    <row r="28" spans="1:33" ht="14.25" customHeight="1">
      <c r="A28" s="1866" t="s">
        <v>1336</v>
      </c>
      <c r="B28" s="1866"/>
      <c r="C28" s="1866"/>
      <c r="D28" s="1860">
        <f>I28+N28+S28+X28+AC28+D57+I57+N57+S57+X57</f>
        <v>184.5</v>
      </c>
      <c r="E28" s="1860">
        <f>J28+O28+T28+Y28+AD28+E57+J57+O57+T57+Y57</f>
        <v>0</v>
      </c>
      <c r="F28" s="1860">
        <f>K28+P28+U28+Z28+AE28+F57+K57+P57+U57+Z57</f>
        <v>0</v>
      </c>
      <c r="G28" s="1860">
        <f>L28+Q28+V28+AA28+AF28+G57+L57+Q57+V57+AA57</f>
        <v>0</v>
      </c>
      <c r="H28" s="1995">
        <f>D28/$D$6*100</f>
        <v>0.46475307631270707</v>
      </c>
      <c r="I28" s="1860">
        <v>15</v>
      </c>
      <c r="J28" s="1860">
        <v>0</v>
      </c>
      <c r="K28" s="1860">
        <v>0</v>
      </c>
      <c r="L28" s="1860">
        <v>0</v>
      </c>
      <c r="M28" s="1942">
        <v>0.3434852301351042</v>
      </c>
      <c r="N28" s="1860">
        <v>27</v>
      </c>
      <c r="O28" s="1860">
        <v>0</v>
      </c>
      <c r="P28" s="1860">
        <v>0</v>
      </c>
      <c r="Q28" s="1860">
        <v>0</v>
      </c>
      <c r="R28" s="1942">
        <v>0.5475007604177228</v>
      </c>
      <c r="S28" s="1943">
        <v>65</v>
      </c>
      <c r="T28" s="1860">
        <v>0</v>
      </c>
      <c r="U28" s="1860">
        <v>0</v>
      </c>
      <c r="V28" s="1860">
        <v>0</v>
      </c>
      <c r="W28" s="1942">
        <v>1.488947428702325</v>
      </c>
      <c r="X28" s="1860">
        <v>7.5</v>
      </c>
      <c r="Y28" s="1860">
        <v>0</v>
      </c>
      <c r="Z28" s="1860">
        <v>0</v>
      </c>
      <c r="AA28" s="1860">
        <v>0</v>
      </c>
      <c r="AB28" s="1942">
        <v>0.16496205872649292</v>
      </c>
      <c r="AC28" s="1860">
        <v>11</v>
      </c>
      <c r="AD28" s="1860">
        <v>0</v>
      </c>
      <c r="AE28" s="1860">
        <v>0</v>
      </c>
      <c r="AF28" s="1860">
        <v>0</v>
      </c>
      <c r="AG28" s="1942">
        <v>0.3486529318541997</v>
      </c>
    </row>
    <row r="29" spans="4:28" ht="3" customHeight="1">
      <c r="D29" s="1852"/>
      <c r="E29" s="1852">
        <v>0</v>
      </c>
      <c r="F29" s="1852"/>
      <c r="G29" s="1852">
        <v>0</v>
      </c>
      <c r="H29" s="1968"/>
      <c r="I29" s="1852"/>
      <c r="J29" s="1852"/>
      <c r="K29" s="1852"/>
      <c r="L29" s="1852"/>
      <c r="M29" s="1968"/>
      <c r="N29" s="1852"/>
      <c r="O29" s="1852"/>
      <c r="P29" s="1852"/>
      <c r="Q29" s="1852"/>
      <c r="R29" s="1969"/>
      <c r="S29" s="1852"/>
      <c r="T29" s="1852"/>
      <c r="U29" s="1852"/>
      <c r="V29" s="1852"/>
      <c r="W29" s="1968"/>
      <c r="X29" s="1852"/>
      <c r="Y29" s="1852"/>
      <c r="Z29" s="1852"/>
      <c r="AA29" s="1852"/>
      <c r="AB29" s="1968"/>
    </row>
    <row r="30" spans="4:52" ht="3" customHeight="1">
      <c r="D30" s="1852"/>
      <c r="E30" s="1852">
        <v>0</v>
      </c>
      <c r="F30" s="1852"/>
      <c r="G30" s="1852">
        <v>0</v>
      </c>
      <c r="H30" s="1968"/>
      <c r="I30" s="1852"/>
      <c r="J30" s="1852"/>
      <c r="K30" s="1852"/>
      <c r="L30" s="1852"/>
      <c r="M30" s="1968"/>
      <c r="N30" s="1852"/>
      <c r="O30" s="1852"/>
      <c r="P30" s="1852"/>
      <c r="Q30" s="1852"/>
      <c r="R30" s="1969"/>
      <c r="S30" s="1852"/>
      <c r="T30" s="1852"/>
      <c r="U30" s="1852"/>
      <c r="V30" s="1852"/>
      <c r="W30" s="1968"/>
      <c r="X30" s="1856"/>
      <c r="Y30" s="1856"/>
      <c r="Z30" s="1856"/>
      <c r="AA30" s="1856"/>
      <c r="AB30" s="1968"/>
      <c r="AX30" s="1970"/>
      <c r="AY30" s="1970"/>
      <c r="AZ30" s="1970"/>
    </row>
    <row r="31" spans="4:27" ht="3" customHeight="1">
      <c r="D31" s="1852"/>
      <c r="E31" s="1852">
        <v>0</v>
      </c>
      <c r="F31" s="1852"/>
      <c r="G31" s="1852">
        <v>0</v>
      </c>
      <c r="H31" s="1968"/>
      <c r="I31" s="1852"/>
      <c r="J31" s="1852"/>
      <c r="K31" s="1852"/>
      <c r="L31" s="1852"/>
      <c r="M31" s="1968"/>
      <c r="N31" s="1852"/>
      <c r="O31" s="1852"/>
      <c r="P31" s="1852"/>
      <c r="Q31" s="1852"/>
      <c r="R31" s="1969"/>
      <c r="S31" s="1852"/>
      <c r="T31" s="1852"/>
      <c r="U31" s="1852"/>
      <c r="V31" s="1852"/>
      <c r="W31" s="1968"/>
      <c r="X31" s="1852"/>
      <c r="Y31" s="1852"/>
      <c r="Z31" s="1852"/>
      <c r="AA31" s="1852"/>
    </row>
    <row r="32" spans="1:28" ht="16.5" customHeight="1">
      <c r="A32" s="1922" t="s">
        <v>1116</v>
      </c>
      <c r="B32" s="1967"/>
      <c r="C32" s="1967"/>
      <c r="D32" s="1965" t="s">
        <v>1391</v>
      </c>
      <c r="E32" s="1965"/>
      <c r="F32" s="1965"/>
      <c r="G32" s="1965"/>
      <c r="H32" s="1965"/>
      <c r="I32" s="1965" t="s">
        <v>1390</v>
      </c>
      <c r="J32" s="1965"/>
      <c r="K32" s="1965"/>
      <c r="L32" s="1965"/>
      <c r="M32" s="1965"/>
      <c r="N32" s="1965" t="s">
        <v>1389</v>
      </c>
      <c r="O32" s="1965"/>
      <c r="P32" s="1965"/>
      <c r="Q32" s="1964"/>
      <c r="R32" s="1964"/>
      <c r="S32" s="1966" t="s">
        <v>1388</v>
      </c>
      <c r="T32" s="1965"/>
      <c r="U32" s="1965"/>
      <c r="V32" s="1965"/>
      <c r="W32" s="1965"/>
      <c r="X32" s="1965" t="s">
        <v>1387</v>
      </c>
      <c r="Y32" s="1965"/>
      <c r="Z32" s="1965"/>
      <c r="AA32" s="1964"/>
      <c r="AB32" s="1964"/>
    </row>
    <row r="33" spans="1:28" ht="14.25" customHeight="1">
      <c r="A33" s="1954"/>
      <c r="B33" s="1953"/>
      <c r="C33" s="1953"/>
      <c r="D33" s="1953" t="s">
        <v>1367</v>
      </c>
      <c r="E33" s="1961" t="s">
        <v>1366</v>
      </c>
      <c r="F33" s="1960"/>
      <c r="G33" s="1959"/>
      <c r="H33" s="1953" t="s">
        <v>1386</v>
      </c>
      <c r="I33" s="1962" t="s">
        <v>1367</v>
      </c>
      <c r="J33" s="1961" t="s">
        <v>1366</v>
      </c>
      <c r="K33" s="1960"/>
      <c r="L33" s="1959"/>
      <c r="M33" s="1953" t="s">
        <v>1386</v>
      </c>
      <c r="N33" s="1962" t="s">
        <v>1367</v>
      </c>
      <c r="O33" s="1961" t="s">
        <v>1366</v>
      </c>
      <c r="P33" s="1960"/>
      <c r="Q33" s="1959"/>
      <c r="R33" s="1956" t="s">
        <v>1386</v>
      </c>
      <c r="S33" s="1963" t="s">
        <v>1367</v>
      </c>
      <c r="T33" s="1961" t="s">
        <v>1366</v>
      </c>
      <c r="U33" s="1960"/>
      <c r="V33" s="1959"/>
      <c r="W33" s="1953" t="s">
        <v>1386</v>
      </c>
      <c r="X33" s="1962" t="s">
        <v>1367</v>
      </c>
      <c r="Y33" s="1961" t="s">
        <v>1366</v>
      </c>
      <c r="Z33" s="1960"/>
      <c r="AA33" s="1959"/>
      <c r="AB33" s="1956" t="s">
        <v>1386</v>
      </c>
    </row>
    <row r="34" spans="1:48" ht="21.75" customHeight="1">
      <c r="A34" s="1954"/>
      <c r="B34" s="1953"/>
      <c r="C34" s="1953"/>
      <c r="D34" s="1953"/>
      <c r="E34" s="1957" t="s">
        <v>1400</v>
      </c>
      <c r="F34" s="1958" t="s">
        <v>1385</v>
      </c>
      <c r="G34" s="1958" t="s">
        <v>1384</v>
      </c>
      <c r="H34" s="1953"/>
      <c r="I34" s="1953"/>
      <c r="J34" s="1957" t="s">
        <v>1400</v>
      </c>
      <c r="K34" s="1958" t="s">
        <v>1385</v>
      </c>
      <c r="L34" s="1958" t="s">
        <v>1384</v>
      </c>
      <c r="M34" s="1953"/>
      <c r="N34" s="1953"/>
      <c r="O34" s="1957" t="s">
        <v>1400</v>
      </c>
      <c r="P34" s="1958" t="s">
        <v>1385</v>
      </c>
      <c r="Q34" s="1958" t="s">
        <v>1384</v>
      </c>
      <c r="R34" s="1956"/>
      <c r="S34" s="1954"/>
      <c r="T34" s="1957" t="s">
        <v>1383</v>
      </c>
      <c r="U34" s="1957" t="s">
        <v>1382</v>
      </c>
      <c r="V34" s="1957" t="s">
        <v>1381</v>
      </c>
      <c r="W34" s="1953"/>
      <c r="X34" s="1953"/>
      <c r="Y34" s="1957" t="s">
        <v>1383</v>
      </c>
      <c r="Z34" s="1957" t="s">
        <v>1382</v>
      </c>
      <c r="AA34" s="1957" t="s">
        <v>1381</v>
      </c>
      <c r="AB34" s="1956"/>
      <c r="AT34" s="1955"/>
      <c r="AU34" s="1955"/>
      <c r="AV34" s="1955"/>
    </row>
    <row r="35" spans="1:28" ht="14.25" customHeight="1">
      <c r="A35" s="1954" t="s">
        <v>1361</v>
      </c>
      <c r="B35" s="1953"/>
      <c r="C35" s="1953"/>
      <c r="D35" s="1993">
        <v>3758.5</v>
      </c>
      <c r="E35" s="1993">
        <v>0</v>
      </c>
      <c r="F35" s="1993">
        <v>0</v>
      </c>
      <c r="G35" s="1993">
        <v>0</v>
      </c>
      <c r="H35" s="1993">
        <v>99.99999999999999</v>
      </c>
      <c r="I35" s="1993">
        <v>3511</v>
      </c>
      <c r="J35" s="1993">
        <v>0</v>
      </c>
      <c r="K35" s="1993">
        <v>0</v>
      </c>
      <c r="L35" s="1993">
        <v>0</v>
      </c>
      <c r="M35" s="1993">
        <v>100.00000000000003</v>
      </c>
      <c r="N35" s="1993">
        <v>3441.5</v>
      </c>
      <c r="O35" s="1993">
        <v>0</v>
      </c>
      <c r="P35" s="1993">
        <v>0</v>
      </c>
      <c r="Q35" s="1993">
        <v>0</v>
      </c>
      <c r="R35" s="1992">
        <v>100</v>
      </c>
      <c r="S35" s="1994">
        <v>4406</v>
      </c>
      <c r="T35" s="1993">
        <v>0</v>
      </c>
      <c r="U35" s="1993">
        <v>0</v>
      </c>
      <c r="V35" s="1993">
        <v>0</v>
      </c>
      <c r="W35" s="1993">
        <v>100.00000000000003</v>
      </c>
      <c r="X35" s="1993">
        <v>3216</v>
      </c>
      <c r="Y35" s="1993">
        <v>0</v>
      </c>
      <c r="Z35" s="1993">
        <v>0</v>
      </c>
      <c r="AA35" s="1993">
        <v>0</v>
      </c>
      <c r="AB35" s="1992">
        <v>100</v>
      </c>
    </row>
    <row r="36" spans="1:30" ht="14.25" customHeight="1">
      <c r="A36" s="1879" t="s">
        <v>1380</v>
      </c>
      <c r="B36" s="1879"/>
      <c r="C36" s="1878" t="s">
        <v>1360</v>
      </c>
      <c r="D36" s="1869">
        <v>26</v>
      </c>
      <c r="E36" s="1889">
        <v>0</v>
      </c>
      <c r="F36" s="1869">
        <v>0</v>
      </c>
      <c r="G36" s="1889">
        <v>0</v>
      </c>
      <c r="H36" s="1951">
        <v>0.6917653319143275</v>
      </c>
      <c r="I36" s="1889">
        <v>0</v>
      </c>
      <c r="J36" s="1889">
        <v>0</v>
      </c>
      <c r="K36" s="1869">
        <v>0</v>
      </c>
      <c r="L36" s="1889">
        <v>0</v>
      </c>
      <c r="M36" s="1951">
        <v>0</v>
      </c>
      <c r="N36" s="1868">
        <v>0</v>
      </c>
      <c r="O36" s="1889">
        <v>0</v>
      </c>
      <c r="P36" s="1869">
        <v>0</v>
      </c>
      <c r="Q36" s="1889">
        <v>0</v>
      </c>
      <c r="R36" s="1950">
        <v>0</v>
      </c>
      <c r="S36" s="1946">
        <v>6</v>
      </c>
      <c r="T36" s="1889">
        <v>0</v>
      </c>
      <c r="U36" s="1869">
        <v>0</v>
      </c>
      <c r="V36" s="1889">
        <v>0</v>
      </c>
      <c r="W36" s="1951">
        <v>0.13617793917385385</v>
      </c>
      <c r="X36" s="1868">
        <v>0</v>
      </c>
      <c r="Y36" s="1889">
        <v>0</v>
      </c>
      <c r="Z36" s="1869">
        <v>0</v>
      </c>
      <c r="AA36" s="1889">
        <v>0</v>
      </c>
      <c r="AB36" s="1950">
        <v>0</v>
      </c>
      <c r="AD36" s="1990"/>
    </row>
    <row r="37" spans="1:30" ht="14.25" customHeight="1">
      <c r="A37" s="1879"/>
      <c r="B37" s="1879"/>
      <c r="C37" s="1878" t="s">
        <v>1359</v>
      </c>
      <c r="D37" s="1869">
        <v>178</v>
      </c>
      <c r="E37" s="1868">
        <v>0</v>
      </c>
      <c r="F37" s="1869">
        <v>0</v>
      </c>
      <c r="G37" s="1868">
        <v>0</v>
      </c>
      <c r="H37" s="1945">
        <v>4.735931887721166</v>
      </c>
      <c r="I37" s="1868">
        <v>338</v>
      </c>
      <c r="J37" s="1868">
        <v>0</v>
      </c>
      <c r="K37" s="1869">
        <v>0</v>
      </c>
      <c r="L37" s="1868">
        <v>0</v>
      </c>
      <c r="M37" s="1945">
        <v>9.62688692680148</v>
      </c>
      <c r="N37" s="1868">
        <v>341.5</v>
      </c>
      <c r="O37" s="1868">
        <v>0</v>
      </c>
      <c r="P37" s="1869">
        <v>0</v>
      </c>
      <c r="Q37" s="1868">
        <v>0</v>
      </c>
      <c r="R37" s="1944">
        <v>9.922998692430626</v>
      </c>
      <c r="S37" s="1946">
        <v>117</v>
      </c>
      <c r="T37" s="1868">
        <v>0</v>
      </c>
      <c r="U37" s="1869">
        <v>0</v>
      </c>
      <c r="V37" s="1868">
        <v>0</v>
      </c>
      <c r="W37" s="1945">
        <v>2.65546981389015</v>
      </c>
      <c r="X37" s="1868">
        <v>407</v>
      </c>
      <c r="Y37" s="1868">
        <v>0</v>
      </c>
      <c r="Z37" s="1869">
        <v>0</v>
      </c>
      <c r="AA37" s="1868">
        <v>0</v>
      </c>
      <c r="AB37" s="1944">
        <v>12.65547263681592</v>
      </c>
      <c r="AD37" s="1990"/>
    </row>
    <row r="38" spans="1:30" ht="14.25" customHeight="1">
      <c r="A38" s="1884" t="s">
        <v>1379</v>
      </c>
      <c r="B38" s="1887"/>
      <c r="C38" s="1878" t="s">
        <v>1357</v>
      </c>
      <c r="D38" s="1869">
        <v>608</v>
      </c>
      <c r="E38" s="1868">
        <v>0</v>
      </c>
      <c r="F38" s="1869">
        <v>0</v>
      </c>
      <c r="G38" s="1868">
        <v>0</v>
      </c>
      <c r="H38" s="1945">
        <v>16.17666622322735</v>
      </c>
      <c r="I38" s="1868">
        <v>390</v>
      </c>
      <c r="J38" s="1868">
        <v>0</v>
      </c>
      <c r="K38" s="1869">
        <v>0</v>
      </c>
      <c r="L38" s="1868">
        <v>0</v>
      </c>
      <c r="M38" s="1945">
        <v>11.10794645400171</v>
      </c>
      <c r="N38" s="1868">
        <v>550</v>
      </c>
      <c r="O38" s="1868">
        <v>0</v>
      </c>
      <c r="P38" s="1869">
        <v>0</v>
      </c>
      <c r="Q38" s="1868">
        <v>0</v>
      </c>
      <c r="R38" s="1944">
        <v>15.981403457794565</v>
      </c>
      <c r="S38" s="1946">
        <v>747</v>
      </c>
      <c r="T38" s="1868">
        <v>0</v>
      </c>
      <c r="U38" s="1869">
        <v>0</v>
      </c>
      <c r="V38" s="1868">
        <v>0</v>
      </c>
      <c r="W38" s="1945">
        <v>16.954153427144803</v>
      </c>
      <c r="X38" s="1868">
        <v>419</v>
      </c>
      <c r="Y38" s="1868">
        <v>0</v>
      </c>
      <c r="Z38" s="1869">
        <v>0</v>
      </c>
      <c r="AA38" s="1868">
        <v>0</v>
      </c>
      <c r="AB38" s="1944">
        <v>13.02860696517413</v>
      </c>
      <c r="AD38" s="1990"/>
    </row>
    <row r="39" spans="1:30" ht="14.25" customHeight="1">
      <c r="A39" s="1949"/>
      <c r="B39" s="1887"/>
      <c r="C39" s="1878" t="s">
        <v>1356</v>
      </c>
      <c r="D39" s="1869">
        <v>495</v>
      </c>
      <c r="E39" s="1868">
        <v>0</v>
      </c>
      <c r="F39" s="1869">
        <v>0</v>
      </c>
      <c r="G39" s="1868">
        <v>0</v>
      </c>
      <c r="H39" s="1945">
        <v>13.170147665292003</v>
      </c>
      <c r="I39" s="1868">
        <v>746</v>
      </c>
      <c r="J39" s="1868">
        <v>0</v>
      </c>
      <c r="K39" s="1869">
        <v>0</v>
      </c>
      <c r="L39" s="1868">
        <v>0</v>
      </c>
      <c r="M39" s="1945">
        <v>21.247507832526345</v>
      </c>
      <c r="N39" s="1868">
        <v>576</v>
      </c>
      <c r="O39" s="1868">
        <v>0</v>
      </c>
      <c r="P39" s="1869">
        <v>0</v>
      </c>
      <c r="Q39" s="1868">
        <v>0</v>
      </c>
      <c r="R39" s="1944">
        <v>16.73688798489031</v>
      </c>
      <c r="S39" s="1946">
        <v>846</v>
      </c>
      <c r="T39" s="1868">
        <v>0</v>
      </c>
      <c r="U39" s="1869">
        <v>0</v>
      </c>
      <c r="V39" s="1868">
        <v>0</v>
      </c>
      <c r="W39" s="1945">
        <v>19.20108942351339</v>
      </c>
      <c r="X39" s="1868">
        <v>601</v>
      </c>
      <c r="Y39" s="1868">
        <v>0</v>
      </c>
      <c r="Z39" s="1869">
        <v>0</v>
      </c>
      <c r="AA39" s="1868">
        <v>0</v>
      </c>
      <c r="AB39" s="1944">
        <v>18.687810945273633</v>
      </c>
      <c r="AD39" s="1990"/>
    </row>
    <row r="40" spans="1:30" ht="14.25" customHeight="1">
      <c r="A40" s="1949"/>
      <c r="B40" s="1887"/>
      <c r="C40" s="1878" t="s">
        <v>1355</v>
      </c>
      <c r="D40" s="1869">
        <v>197</v>
      </c>
      <c r="E40" s="1868">
        <v>0</v>
      </c>
      <c r="F40" s="1869">
        <v>0</v>
      </c>
      <c r="G40" s="1868">
        <v>0</v>
      </c>
      <c r="H40" s="1945">
        <v>5.241452707197021</v>
      </c>
      <c r="I40" s="1868">
        <v>111</v>
      </c>
      <c r="J40" s="1868">
        <v>0</v>
      </c>
      <c r="K40" s="1869">
        <v>0</v>
      </c>
      <c r="L40" s="1868">
        <v>0</v>
      </c>
      <c r="M40" s="1945">
        <v>3.161492452292794</v>
      </c>
      <c r="N40" s="1868">
        <v>165.5</v>
      </c>
      <c r="O40" s="1868">
        <v>0</v>
      </c>
      <c r="P40" s="1869">
        <v>0</v>
      </c>
      <c r="Q40" s="1868">
        <v>0</v>
      </c>
      <c r="R40" s="1944">
        <v>4.808949585936365</v>
      </c>
      <c r="S40" s="1946">
        <v>220</v>
      </c>
      <c r="T40" s="1868">
        <v>0</v>
      </c>
      <c r="U40" s="1869">
        <v>0</v>
      </c>
      <c r="V40" s="1868">
        <v>0</v>
      </c>
      <c r="W40" s="1945">
        <v>4.993191103041307</v>
      </c>
      <c r="X40" s="1868">
        <v>254</v>
      </c>
      <c r="Y40" s="1868">
        <v>0</v>
      </c>
      <c r="Z40" s="1869">
        <v>0</v>
      </c>
      <c r="AA40" s="1868">
        <v>0</v>
      </c>
      <c r="AB40" s="1944">
        <v>7.898009950248756</v>
      </c>
      <c r="AD40" s="1990"/>
    </row>
    <row r="41" spans="1:30" ht="14.25" customHeight="1">
      <c r="A41" s="1949"/>
      <c r="B41" s="1887"/>
      <c r="C41" s="1878" t="s">
        <v>1354</v>
      </c>
      <c r="D41" s="1868">
        <v>988.5</v>
      </c>
      <c r="E41" s="1868">
        <v>0</v>
      </c>
      <c r="F41" s="1869">
        <v>0</v>
      </c>
      <c r="G41" s="1868">
        <v>0</v>
      </c>
      <c r="H41" s="1945">
        <v>26.300385792204338</v>
      </c>
      <c r="I41" s="1868">
        <v>492</v>
      </c>
      <c r="J41" s="1868">
        <v>0</v>
      </c>
      <c r="K41" s="1869">
        <v>0</v>
      </c>
      <c r="L41" s="1868">
        <v>0</v>
      </c>
      <c r="M41" s="1945">
        <v>14.013101680432923</v>
      </c>
      <c r="N41" s="1868">
        <v>513</v>
      </c>
      <c r="O41" s="1868">
        <v>0</v>
      </c>
      <c r="P41" s="1869">
        <v>0</v>
      </c>
      <c r="Q41" s="1868">
        <v>0</v>
      </c>
      <c r="R41" s="1944">
        <v>14.906290861542931</v>
      </c>
      <c r="S41" s="1871">
        <v>956</v>
      </c>
      <c r="T41" s="1868">
        <v>0</v>
      </c>
      <c r="U41" s="1869">
        <v>0</v>
      </c>
      <c r="V41" s="1868">
        <v>0</v>
      </c>
      <c r="W41" s="1945">
        <v>21.697684975034047</v>
      </c>
      <c r="X41" s="1868">
        <v>727</v>
      </c>
      <c r="Y41" s="1868">
        <v>0</v>
      </c>
      <c r="Z41" s="1869">
        <v>0</v>
      </c>
      <c r="AA41" s="1868">
        <v>0</v>
      </c>
      <c r="AB41" s="1944">
        <v>22.605721393034823</v>
      </c>
      <c r="AD41" s="1990"/>
    </row>
    <row r="42" spans="1:30" ht="14.25" customHeight="1">
      <c r="A42" s="1949"/>
      <c r="B42" s="1887"/>
      <c r="C42" s="1878" t="s">
        <v>1353</v>
      </c>
      <c r="D42" s="1869">
        <v>193.5</v>
      </c>
      <c r="E42" s="1868">
        <v>0</v>
      </c>
      <c r="F42" s="1869">
        <v>0</v>
      </c>
      <c r="G42" s="1868">
        <v>0</v>
      </c>
      <c r="H42" s="1945">
        <v>5.148330450977784</v>
      </c>
      <c r="I42" s="1868">
        <v>289</v>
      </c>
      <c r="J42" s="1868">
        <v>0</v>
      </c>
      <c r="K42" s="1869">
        <v>0</v>
      </c>
      <c r="L42" s="1868">
        <v>0</v>
      </c>
      <c r="M42" s="1945">
        <v>8.231273141555112</v>
      </c>
      <c r="N42" s="1868">
        <v>339</v>
      </c>
      <c r="O42" s="1868">
        <v>0</v>
      </c>
      <c r="P42" s="1869">
        <v>0</v>
      </c>
      <c r="Q42" s="1868">
        <v>0</v>
      </c>
      <c r="R42" s="1944">
        <v>9.850355949440651</v>
      </c>
      <c r="S42" s="1946">
        <v>172</v>
      </c>
      <c r="T42" s="1868">
        <v>0</v>
      </c>
      <c r="U42" s="1869">
        <v>0</v>
      </c>
      <c r="V42" s="1868">
        <v>0</v>
      </c>
      <c r="W42" s="1945">
        <v>3.9037675896504767</v>
      </c>
      <c r="X42" s="1868">
        <v>381</v>
      </c>
      <c r="Y42" s="1868">
        <v>0</v>
      </c>
      <c r="Z42" s="1869">
        <v>0</v>
      </c>
      <c r="AA42" s="1868">
        <v>0</v>
      </c>
      <c r="AB42" s="1944">
        <v>11.847014925373134</v>
      </c>
      <c r="AD42" s="1990"/>
    </row>
    <row r="43" spans="1:30" ht="14.25" customHeight="1">
      <c r="A43" s="1949"/>
      <c r="B43" s="1887"/>
      <c r="C43" s="1878" t="s">
        <v>1352</v>
      </c>
      <c r="D43" s="1868">
        <v>0</v>
      </c>
      <c r="E43" s="1868">
        <v>0</v>
      </c>
      <c r="F43" s="1869">
        <v>0</v>
      </c>
      <c r="G43" s="1868">
        <v>0</v>
      </c>
      <c r="H43" s="1945">
        <v>0</v>
      </c>
      <c r="I43" s="1868">
        <v>0</v>
      </c>
      <c r="J43" s="1868">
        <v>0</v>
      </c>
      <c r="K43" s="1869">
        <v>0</v>
      </c>
      <c r="L43" s="1868">
        <v>0</v>
      </c>
      <c r="M43" s="1945">
        <v>0</v>
      </c>
      <c r="N43" s="1868">
        <v>0</v>
      </c>
      <c r="O43" s="1868">
        <v>0</v>
      </c>
      <c r="P43" s="1869">
        <v>0</v>
      </c>
      <c r="Q43" s="1868">
        <v>0</v>
      </c>
      <c r="R43" s="1944">
        <v>0</v>
      </c>
      <c r="S43" s="1871">
        <v>0</v>
      </c>
      <c r="T43" s="1868">
        <v>0</v>
      </c>
      <c r="U43" s="1869">
        <v>0</v>
      </c>
      <c r="V43" s="1868">
        <v>0</v>
      </c>
      <c r="W43" s="1945">
        <v>0</v>
      </c>
      <c r="X43" s="1868">
        <v>0</v>
      </c>
      <c r="Y43" s="1868">
        <v>0</v>
      </c>
      <c r="Z43" s="1869">
        <v>0</v>
      </c>
      <c r="AA43" s="1868">
        <v>0</v>
      </c>
      <c r="AB43" s="1944">
        <v>0</v>
      </c>
      <c r="AD43" s="1990"/>
    </row>
    <row r="44" spans="1:30" ht="14.25" customHeight="1">
      <c r="A44" s="1949"/>
      <c r="B44" s="1887"/>
      <c r="C44" s="1878" t="s">
        <v>1351</v>
      </c>
      <c r="D44" s="1868">
        <v>0</v>
      </c>
      <c r="E44" s="1868">
        <v>0</v>
      </c>
      <c r="F44" s="1869">
        <v>0</v>
      </c>
      <c r="G44" s="1868">
        <v>0</v>
      </c>
      <c r="H44" s="1945">
        <v>0</v>
      </c>
      <c r="I44" s="1868">
        <v>0</v>
      </c>
      <c r="J44" s="1868">
        <v>0</v>
      </c>
      <c r="K44" s="1869">
        <v>0</v>
      </c>
      <c r="L44" s="1868">
        <v>0</v>
      </c>
      <c r="M44" s="1945">
        <v>0</v>
      </c>
      <c r="N44" s="1868">
        <v>0</v>
      </c>
      <c r="O44" s="1868">
        <v>0</v>
      </c>
      <c r="P44" s="1869">
        <v>0</v>
      </c>
      <c r="Q44" s="1868">
        <v>0</v>
      </c>
      <c r="R44" s="1944">
        <v>0</v>
      </c>
      <c r="S44" s="1871">
        <v>0</v>
      </c>
      <c r="T44" s="1868">
        <v>0</v>
      </c>
      <c r="U44" s="1869">
        <v>0</v>
      </c>
      <c r="V44" s="1868">
        <v>0</v>
      </c>
      <c r="W44" s="1945">
        <v>0</v>
      </c>
      <c r="X44" s="1868">
        <v>0</v>
      </c>
      <c r="Y44" s="1868">
        <v>0</v>
      </c>
      <c r="Z44" s="1869">
        <v>0</v>
      </c>
      <c r="AA44" s="1868">
        <v>0</v>
      </c>
      <c r="AB44" s="1944">
        <v>0</v>
      </c>
      <c r="AD44" s="1990"/>
    </row>
    <row r="45" spans="1:30" ht="14.25" customHeight="1">
      <c r="A45" s="1949"/>
      <c r="B45" s="1887"/>
      <c r="C45" s="1878" t="s">
        <v>1350</v>
      </c>
      <c r="D45" s="1869">
        <v>152</v>
      </c>
      <c r="E45" s="1868">
        <v>0</v>
      </c>
      <c r="F45" s="1869">
        <v>0</v>
      </c>
      <c r="G45" s="1868">
        <v>0</v>
      </c>
      <c r="H45" s="1945">
        <v>4.044166555806838</v>
      </c>
      <c r="I45" s="1868">
        <v>34</v>
      </c>
      <c r="J45" s="1868">
        <v>0</v>
      </c>
      <c r="K45" s="1869">
        <v>0</v>
      </c>
      <c r="L45" s="1868">
        <v>0</v>
      </c>
      <c r="M45" s="1945">
        <v>0.9683850754770721</v>
      </c>
      <c r="N45" s="1868">
        <v>312</v>
      </c>
      <c r="O45" s="1868">
        <v>0</v>
      </c>
      <c r="P45" s="1869">
        <v>0</v>
      </c>
      <c r="Q45" s="1868">
        <v>0</v>
      </c>
      <c r="R45" s="1944">
        <v>9.065814325148917</v>
      </c>
      <c r="S45" s="1946">
        <v>120</v>
      </c>
      <c r="T45" s="1868">
        <v>0</v>
      </c>
      <c r="U45" s="1869">
        <v>0</v>
      </c>
      <c r="V45" s="1868">
        <v>0</v>
      </c>
      <c r="W45" s="1945">
        <v>2.7235587834770767</v>
      </c>
      <c r="X45" s="1868">
        <v>49</v>
      </c>
      <c r="Y45" s="1868">
        <v>0</v>
      </c>
      <c r="Z45" s="1869">
        <v>0</v>
      </c>
      <c r="AA45" s="1868">
        <v>0</v>
      </c>
      <c r="AB45" s="1944">
        <v>1.5236318407960199</v>
      </c>
      <c r="AD45" s="1990"/>
    </row>
    <row r="46" spans="1:30" ht="14.25" customHeight="1">
      <c r="A46" s="1949"/>
      <c r="B46" s="1887"/>
      <c r="C46" s="1878" t="s">
        <v>1349</v>
      </c>
      <c r="D46" s="1868">
        <v>24.5</v>
      </c>
      <c r="E46" s="1868">
        <v>0</v>
      </c>
      <c r="F46" s="1869">
        <v>0</v>
      </c>
      <c r="G46" s="1868">
        <v>0</v>
      </c>
      <c r="H46" s="1945">
        <v>0.6518557935346548</v>
      </c>
      <c r="I46" s="1868">
        <v>20</v>
      </c>
      <c r="J46" s="1868">
        <v>0</v>
      </c>
      <c r="K46" s="1869">
        <v>0</v>
      </c>
      <c r="L46" s="1868">
        <v>0</v>
      </c>
      <c r="M46" s="1945">
        <v>0.5696382796923953</v>
      </c>
      <c r="N46" s="1868">
        <v>12</v>
      </c>
      <c r="O46" s="1868">
        <v>0</v>
      </c>
      <c r="P46" s="1869">
        <v>0</v>
      </c>
      <c r="Q46" s="1868">
        <v>0</v>
      </c>
      <c r="R46" s="1944">
        <v>0.34868516635188146</v>
      </c>
      <c r="S46" s="1871">
        <v>19</v>
      </c>
      <c r="T46" s="1868">
        <v>0</v>
      </c>
      <c r="U46" s="1869">
        <v>0</v>
      </c>
      <c r="V46" s="1868">
        <v>0</v>
      </c>
      <c r="W46" s="1945">
        <v>0.43123014071720384</v>
      </c>
      <c r="X46" s="1868">
        <v>22</v>
      </c>
      <c r="Y46" s="1868">
        <v>0</v>
      </c>
      <c r="Z46" s="1869">
        <v>0</v>
      </c>
      <c r="AA46" s="1868">
        <v>0</v>
      </c>
      <c r="AB46" s="1944">
        <v>0.6840796019900498</v>
      </c>
      <c r="AD46" s="1990"/>
    </row>
    <row r="47" spans="1:30" ht="14.25" customHeight="1">
      <c r="A47" s="1949"/>
      <c r="B47" s="1883"/>
      <c r="C47" s="1878" t="s">
        <v>591</v>
      </c>
      <c r="D47" s="1869">
        <v>8</v>
      </c>
      <c r="E47" s="1868">
        <v>0</v>
      </c>
      <c r="F47" s="1869">
        <v>0</v>
      </c>
      <c r="G47" s="1868">
        <v>0</v>
      </c>
      <c r="H47" s="1945">
        <v>0.21285087135825462</v>
      </c>
      <c r="I47" s="1868">
        <v>9</v>
      </c>
      <c r="J47" s="1868">
        <v>0</v>
      </c>
      <c r="K47" s="1869">
        <v>0</v>
      </c>
      <c r="L47" s="1868">
        <v>0</v>
      </c>
      <c r="M47" s="1945">
        <v>0.25633722586157787</v>
      </c>
      <c r="N47" s="1868">
        <v>1</v>
      </c>
      <c r="O47" s="1868">
        <v>0</v>
      </c>
      <c r="P47" s="1869">
        <v>0</v>
      </c>
      <c r="Q47" s="1868">
        <v>0</v>
      </c>
      <c r="R47" s="1944">
        <v>0.02905709719599012</v>
      </c>
      <c r="S47" s="1946">
        <v>21</v>
      </c>
      <c r="T47" s="1868">
        <v>0</v>
      </c>
      <c r="U47" s="1869">
        <v>0</v>
      </c>
      <c r="V47" s="1868">
        <v>0</v>
      </c>
      <c r="W47" s="1945">
        <v>0.47662278710848843</v>
      </c>
      <c r="X47" s="1868">
        <v>0</v>
      </c>
      <c r="Y47" s="1868">
        <v>0</v>
      </c>
      <c r="Z47" s="1869">
        <v>0</v>
      </c>
      <c r="AA47" s="1868">
        <v>0</v>
      </c>
      <c r="AB47" s="1944">
        <v>0</v>
      </c>
      <c r="AD47" s="1990"/>
    </row>
    <row r="48" spans="1:30" ht="14.25" customHeight="1">
      <c r="A48" s="1948" t="s">
        <v>1378</v>
      </c>
      <c r="B48" s="1919" t="s">
        <v>1346</v>
      </c>
      <c r="C48" s="1878" t="s">
        <v>1344</v>
      </c>
      <c r="D48" s="1869">
        <v>77</v>
      </c>
      <c r="E48" s="1868">
        <v>0</v>
      </c>
      <c r="F48" s="1869">
        <v>0</v>
      </c>
      <c r="G48" s="1868">
        <v>0</v>
      </c>
      <c r="H48" s="1945">
        <v>2.048689636823201</v>
      </c>
      <c r="I48" s="1868">
        <v>46</v>
      </c>
      <c r="J48" s="1868">
        <v>0</v>
      </c>
      <c r="K48" s="1869">
        <v>0</v>
      </c>
      <c r="L48" s="1868">
        <v>0</v>
      </c>
      <c r="M48" s="1945">
        <v>1.3101680432925094</v>
      </c>
      <c r="N48" s="1868">
        <v>76</v>
      </c>
      <c r="O48" s="1868">
        <v>0</v>
      </c>
      <c r="P48" s="1869">
        <v>0</v>
      </c>
      <c r="Q48" s="1868">
        <v>0</v>
      </c>
      <c r="R48" s="1944">
        <v>2.2083393868952492</v>
      </c>
      <c r="S48" s="1946">
        <v>111</v>
      </c>
      <c r="T48" s="1868">
        <v>0</v>
      </c>
      <c r="U48" s="1869">
        <v>0</v>
      </c>
      <c r="V48" s="1868">
        <v>0</v>
      </c>
      <c r="W48" s="1945">
        <v>2.519291874716296</v>
      </c>
      <c r="X48" s="1868">
        <v>11</v>
      </c>
      <c r="Y48" s="1868">
        <v>0</v>
      </c>
      <c r="Z48" s="1869">
        <v>0</v>
      </c>
      <c r="AA48" s="1868">
        <v>0</v>
      </c>
      <c r="AB48" s="1944">
        <v>0.3420398009950249</v>
      </c>
      <c r="AD48" s="1990"/>
    </row>
    <row r="49" spans="1:30" ht="14.25" customHeight="1">
      <c r="A49" s="1881"/>
      <c r="B49" s="1919"/>
      <c r="C49" s="1878" t="s">
        <v>1343</v>
      </c>
      <c r="D49" s="1869">
        <v>222</v>
      </c>
      <c r="E49" s="1868">
        <v>0</v>
      </c>
      <c r="F49" s="1869">
        <v>0</v>
      </c>
      <c r="G49" s="1868">
        <v>0</v>
      </c>
      <c r="H49" s="1945">
        <v>5.906611680191566</v>
      </c>
      <c r="I49" s="1869">
        <v>173</v>
      </c>
      <c r="J49" s="1868">
        <v>0</v>
      </c>
      <c r="K49" s="1869">
        <v>0</v>
      </c>
      <c r="L49" s="1868">
        <v>0</v>
      </c>
      <c r="M49" s="1945">
        <v>4.927371119339219</v>
      </c>
      <c r="N49" s="1868">
        <v>178</v>
      </c>
      <c r="O49" s="1868">
        <v>0</v>
      </c>
      <c r="P49" s="1869">
        <v>0</v>
      </c>
      <c r="Q49" s="1868">
        <v>0</v>
      </c>
      <c r="R49" s="1944">
        <v>5.1721633008862415</v>
      </c>
      <c r="S49" s="1946">
        <v>250</v>
      </c>
      <c r="T49" s="1868">
        <v>0</v>
      </c>
      <c r="U49" s="1869">
        <v>0</v>
      </c>
      <c r="V49" s="1868">
        <v>0</v>
      </c>
      <c r="W49" s="1945">
        <v>5.674080798910577</v>
      </c>
      <c r="X49" s="1869">
        <v>46</v>
      </c>
      <c r="Y49" s="1868">
        <v>0</v>
      </c>
      <c r="Z49" s="1869">
        <v>0</v>
      </c>
      <c r="AA49" s="1868">
        <v>0</v>
      </c>
      <c r="AB49" s="1944">
        <v>1.4303482587064678</v>
      </c>
      <c r="AD49" s="1990"/>
    </row>
    <row r="50" spans="1:30" ht="14.25" customHeight="1">
      <c r="A50" s="1881"/>
      <c r="B50" s="1919" t="s">
        <v>1345</v>
      </c>
      <c r="C50" s="1878" t="s">
        <v>1344</v>
      </c>
      <c r="D50" s="1869">
        <v>29.5</v>
      </c>
      <c r="E50" s="1868">
        <v>0</v>
      </c>
      <c r="F50" s="1869">
        <v>0</v>
      </c>
      <c r="G50" s="1868">
        <v>0</v>
      </c>
      <c r="H50" s="1945">
        <v>0.784887588133564</v>
      </c>
      <c r="I50" s="1868">
        <v>42</v>
      </c>
      <c r="J50" s="1868">
        <v>0</v>
      </c>
      <c r="K50" s="1869">
        <v>0</v>
      </c>
      <c r="L50" s="1868">
        <v>0</v>
      </c>
      <c r="M50" s="1945">
        <v>1.1962403873540302</v>
      </c>
      <c r="N50" s="1868">
        <v>43.5</v>
      </c>
      <c r="O50" s="1868">
        <v>0</v>
      </c>
      <c r="P50" s="1869">
        <v>0</v>
      </c>
      <c r="Q50" s="1868">
        <v>0</v>
      </c>
      <c r="R50" s="1944">
        <v>1.2639837280255704</v>
      </c>
      <c r="S50" s="1946">
        <v>85</v>
      </c>
      <c r="T50" s="1868">
        <v>0</v>
      </c>
      <c r="U50" s="1869">
        <v>0</v>
      </c>
      <c r="V50" s="1868">
        <v>0</v>
      </c>
      <c r="W50" s="1945">
        <v>1.929187471629596</v>
      </c>
      <c r="X50" s="1868">
        <v>24</v>
      </c>
      <c r="Y50" s="1868">
        <v>0</v>
      </c>
      <c r="Z50" s="1869">
        <v>0</v>
      </c>
      <c r="AA50" s="1868">
        <v>0</v>
      </c>
      <c r="AB50" s="1944">
        <v>0.7462686567164178</v>
      </c>
      <c r="AD50" s="1990"/>
    </row>
    <row r="51" spans="1:30" ht="14.25" customHeight="1">
      <c r="A51" s="1881"/>
      <c r="B51" s="1919"/>
      <c r="C51" s="1878" t="s">
        <v>1343</v>
      </c>
      <c r="D51" s="1869">
        <v>60</v>
      </c>
      <c r="E51" s="1868">
        <v>0</v>
      </c>
      <c r="F51" s="1869">
        <v>0</v>
      </c>
      <c r="G51" s="1868">
        <v>0</v>
      </c>
      <c r="H51" s="1945">
        <v>1.5963815351869095</v>
      </c>
      <c r="I51" s="1868">
        <v>341</v>
      </c>
      <c r="J51" s="1868">
        <v>0</v>
      </c>
      <c r="K51" s="1869">
        <v>0</v>
      </c>
      <c r="L51" s="1868">
        <v>0</v>
      </c>
      <c r="M51" s="1945">
        <v>9.712332668755339</v>
      </c>
      <c r="N51" s="1868">
        <v>114</v>
      </c>
      <c r="O51" s="1868">
        <v>0</v>
      </c>
      <c r="P51" s="1869">
        <v>0</v>
      </c>
      <c r="Q51" s="1868">
        <v>0</v>
      </c>
      <c r="R51" s="1944">
        <v>3.3125090803428736</v>
      </c>
      <c r="S51" s="1946">
        <v>144</v>
      </c>
      <c r="T51" s="1868">
        <v>0</v>
      </c>
      <c r="U51" s="1869">
        <v>0</v>
      </c>
      <c r="V51" s="1868">
        <v>0</v>
      </c>
      <c r="W51" s="1945">
        <v>3.2682705401724923</v>
      </c>
      <c r="X51" s="1868">
        <v>2</v>
      </c>
      <c r="Y51" s="1868">
        <v>0</v>
      </c>
      <c r="Z51" s="1869">
        <v>0</v>
      </c>
      <c r="AA51" s="1868">
        <v>0</v>
      </c>
      <c r="AB51" s="1944">
        <v>0.06218905472636816</v>
      </c>
      <c r="AD51" s="1990"/>
    </row>
    <row r="52" spans="1:30" ht="14.25" customHeight="1">
      <c r="A52" s="1879" t="s">
        <v>1377</v>
      </c>
      <c r="B52" s="1879"/>
      <c r="C52" s="1878" t="s">
        <v>1341</v>
      </c>
      <c r="D52" s="1869">
        <v>10</v>
      </c>
      <c r="E52" s="1868">
        <v>0</v>
      </c>
      <c r="F52" s="1869">
        <v>0</v>
      </c>
      <c r="G52" s="1868">
        <v>0</v>
      </c>
      <c r="H52" s="1945">
        <v>0.2660635891978183</v>
      </c>
      <c r="I52" s="1868">
        <v>1</v>
      </c>
      <c r="J52" s="1868">
        <v>0</v>
      </c>
      <c r="K52" s="1869">
        <v>0</v>
      </c>
      <c r="L52" s="1868">
        <v>0</v>
      </c>
      <c r="M52" s="1945">
        <v>0.02848191398461977</v>
      </c>
      <c r="N52" s="1868">
        <v>2</v>
      </c>
      <c r="O52" s="1868">
        <v>0</v>
      </c>
      <c r="P52" s="1869">
        <v>0</v>
      </c>
      <c r="Q52" s="1868">
        <v>0</v>
      </c>
      <c r="R52" s="1944">
        <v>0.05811419439198024</v>
      </c>
      <c r="S52" s="1946">
        <v>8</v>
      </c>
      <c r="T52" s="1868">
        <v>0</v>
      </c>
      <c r="U52" s="1869">
        <v>0</v>
      </c>
      <c r="V52" s="1868">
        <v>0</v>
      </c>
      <c r="W52" s="1945">
        <v>0.18157058556513844</v>
      </c>
      <c r="X52" s="1868">
        <v>0</v>
      </c>
      <c r="Y52" s="1868">
        <v>0</v>
      </c>
      <c r="Z52" s="1869">
        <v>0</v>
      </c>
      <c r="AA52" s="1868">
        <v>0</v>
      </c>
      <c r="AB52" s="1944">
        <v>0</v>
      </c>
      <c r="AC52" s="1975"/>
      <c r="AD52" s="1991"/>
    </row>
    <row r="53" spans="1:32" ht="14.25" customHeight="1">
      <c r="A53" s="1879"/>
      <c r="B53" s="1879"/>
      <c r="C53" s="1878" t="s">
        <v>1340</v>
      </c>
      <c r="D53" s="1869">
        <v>60</v>
      </c>
      <c r="E53" s="1868">
        <v>0</v>
      </c>
      <c r="F53" s="1869">
        <v>0</v>
      </c>
      <c r="G53" s="1868">
        <v>0</v>
      </c>
      <c r="H53" s="1945">
        <v>1.5963815351869095</v>
      </c>
      <c r="I53" s="1868">
        <v>48</v>
      </c>
      <c r="J53" s="1868">
        <v>0</v>
      </c>
      <c r="K53" s="1869">
        <v>0</v>
      </c>
      <c r="L53" s="1868">
        <v>0</v>
      </c>
      <c r="M53" s="1945">
        <v>1.3671318712617488</v>
      </c>
      <c r="N53" s="1868">
        <v>36</v>
      </c>
      <c r="O53" s="1868">
        <v>0</v>
      </c>
      <c r="P53" s="1869">
        <v>0</v>
      </c>
      <c r="Q53" s="1868">
        <v>0</v>
      </c>
      <c r="R53" s="1944">
        <v>1.0460554990556443</v>
      </c>
      <c r="S53" s="1946">
        <v>85</v>
      </c>
      <c r="T53" s="1868">
        <v>0</v>
      </c>
      <c r="U53" s="1869">
        <v>0</v>
      </c>
      <c r="V53" s="1868">
        <v>0</v>
      </c>
      <c r="W53" s="1945">
        <v>1.929187471629596</v>
      </c>
      <c r="X53" s="1868">
        <v>40</v>
      </c>
      <c r="Y53" s="1868">
        <v>0</v>
      </c>
      <c r="Z53" s="1869">
        <v>0</v>
      </c>
      <c r="AA53" s="1868">
        <v>0</v>
      </c>
      <c r="AB53" s="1944">
        <v>1.2437810945273633</v>
      </c>
      <c r="AD53" s="1990"/>
      <c r="AF53" s="1975"/>
    </row>
    <row r="54" spans="1:30" ht="14.25" customHeight="1">
      <c r="A54" s="1875" t="s">
        <v>1339</v>
      </c>
      <c r="B54" s="1875"/>
      <c r="C54" s="1875"/>
      <c r="D54" s="1869">
        <v>109</v>
      </c>
      <c r="E54" s="1868">
        <v>0</v>
      </c>
      <c r="F54" s="1869">
        <v>0</v>
      </c>
      <c r="G54" s="1868">
        <v>0</v>
      </c>
      <c r="H54" s="1945">
        <v>2.900093122256219</v>
      </c>
      <c r="I54" s="1868">
        <v>0</v>
      </c>
      <c r="J54" s="1868">
        <v>0</v>
      </c>
      <c r="K54" s="1869">
        <v>0</v>
      </c>
      <c r="L54" s="1868">
        <v>0</v>
      </c>
      <c r="M54" s="1945">
        <v>0</v>
      </c>
      <c r="N54" s="1868">
        <v>43</v>
      </c>
      <c r="O54" s="1868">
        <v>0</v>
      </c>
      <c r="P54" s="1869">
        <v>0</v>
      </c>
      <c r="Q54" s="1868">
        <v>0</v>
      </c>
      <c r="R54" s="1944">
        <v>1.2494551794275752</v>
      </c>
      <c r="S54" s="1946">
        <v>68</v>
      </c>
      <c r="T54" s="1868">
        <v>0</v>
      </c>
      <c r="U54" s="1869">
        <v>0</v>
      </c>
      <c r="V54" s="1868">
        <v>0</v>
      </c>
      <c r="W54" s="1945">
        <v>1.5433499773036767</v>
      </c>
      <c r="X54" s="1868">
        <v>2</v>
      </c>
      <c r="Y54" s="1868">
        <v>0</v>
      </c>
      <c r="Z54" s="1869">
        <v>0</v>
      </c>
      <c r="AA54" s="1868">
        <v>0</v>
      </c>
      <c r="AB54" s="1944">
        <v>0.06218905472636816</v>
      </c>
      <c r="AD54" s="1990"/>
    </row>
    <row r="55" spans="1:30" ht="14.25" customHeight="1">
      <c r="A55" s="1875" t="s">
        <v>1338</v>
      </c>
      <c r="B55" s="1875"/>
      <c r="C55" s="1875"/>
      <c r="D55" s="1869">
        <v>252</v>
      </c>
      <c r="E55" s="1868">
        <v>0</v>
      </c>
      <c r="F55" s="1869">
        <v>0</v>
      </c>
      <c r="G55" s="1868">
        <v>0</v>
      </c>
      <c r="H55" s="1945">
        <v>6.7048024477850205</v>
      </c>
      <c r="I55" s="1868">
        <v>354</v>
      </c>
      <c r="J55" s="1868">
        <v>0</v>
      </c>
      <c r="K55" s="1869">
        <v>0</v>
      </c>
      <c r="L55" s="1868">
        <v>0</v>
      </c>
      <c r="M55" s="1945">
        <v>10.082597550555397</v>
      </c>
      <c r="N55" s="1868">
        <v>53</v>
      </c>
      <c r="O55" s="1868">
        <v>0</v>
      </c>
      <c r="P55" s="1869">
        <v>0</v>
      </c>
      <c r="Q55" s="1868">
        <v>0</v>
      </c>
      <c r="R55" s="1944">
        <v>1.5400261513874764</v>
      </c>
      <c r="S55" s="1946">
        <v>231</v>
      </c>
      <c r="T55" s="1868">
        <v>0</v>
      </c>
      <c r="U55" s="1869">
        <v>0</v>
      </c>
      <c r="V55" s="1868">
        <v>0</v>
      </c>
      <c r="W55" s="1945">
        <v>5.242850658193373</v>
      </c>
      <c r="X55" s="1868">
        <v>102</v>
      </c>
      <c r="Y55" s="1868">
        <v>0</v>
      </c>
      <c r="Z55" s="1869">
        <v>0</v>
      </c>
      <c r="AA55" s="1868">
        <v>0</v>
      </c>
      <c r="AB55" s="1944">
        <v>3.171641791044776</v>
      </c>
      <c r="AD55" s="1990"/>
    </row>
    <row r="56" spans="1:30" ht="14.25" customHeight="1">
      <c r="A56" s="1875" t="s">
        <v>1337</v>
      </c>
      <c r="B56" s="1875"/>
      <c r="C56" s="1875"/>
      <c r="D56" s="1869">
        <v>59.5</v>
      </c>
      <c r="E56" s="1868">
        <v>0</v>
      </c>
      <c r="F56" s="1869">
        <v>0</v>
      </c>
      <c r="G56" s="1868">
        <v>0</v>
      </c>
      <c r="H56" s="1945">
        <v>1.5830783557270185</v>
      </c>
      <c r="I56" s="1868">
        <v>72</v>
      </c>
      <c r="J56" s="1868">
        <v>0</v>
      </c>
      <c r="K56" s="1869">
        <v>0</v>
      </c>
      <c r="L56" s="1868">
        <v>0</v>
      </c>
      <c r="M56" s="1945">
        <v>2.050697806892623</v>
      </c>
      <c r="N56" s="1868">
        <v>86</v>
      </c>
      <c r="O56" s="1868">
        <v>0</v>
      </c>
      <c r="P56" s="1869">
        <v>0</v>
      </c>
      <c r="Q56" s="1868">
        <v>0</v>
      </c>
      <c r="R56" s="1944">
        <v>2.4989103588551504</v>
      </c>
      <c r="S56" s="1946">
        <v>171</v>
      </c>
      <c r="T56" s="1868">
        <v>0</v>
      </c>
      <c r="U56" s="1869">
        <v>0</v>
      </c>
      <c r="V56" s="1868">
        <v>0</v>
      </c>
      <c r="W56" s="1945">
        <v>3.8810712664548346</v>
      </c>
      <c r="X56" s="1868">
        <v>113</v>
      </c>
      <c r="Y56" s="1868">
        <v>0</v>
      </c>
      <c r="Z56" s="1869">
        <v>0</v>
      </c>
      <c r="AA56" s="1868">
        <v>0</v>
      </c>
      <c r="AB56" s="1944">
        <v>3.513681592039801</v>
      </c>
      <c r="AD56" s="1990"/>
    </row>
    <row r="57" spans="1:30" ht="14.25" customHeight="1">
      <c r="A57" s="1866" t="s">
        <v>1336</v>
      </c>
      <c r="B57" s="1866"/>
      <c r="C57" s="1866"/>
      <c r="D57" s="1860">
        <v>9</v>
      </c>
      <c r="E57" s="1859">
        <v>0</v>
      </c>
      <c r="F57" s="1860">
        <v>0</v>
      </c>
      <c r="G57" s="1859">
        <v>0</v>
      </c>
      <c r="H57" s="1942">
        <v>0.23945723027803645</v>
      </c>
      <c r="I57" s="1859">
        <v>5</v>
      </c>
      <c r="J57" s="1859">
        <v>0</v>
      </c>
      <c r="K57" s="1860">
        <v>0</v>
      </c>
      <c r="L57" s="1859">
        <v>0</v>
      </c>
      <c r="M57" s="1942">
        <v>0.14240956992309883</v>
      </c>
      <c r="N57" s="1859">
        <v>0</v>
      </c>
      <c r="O57" s="1859">
        <v>0</v>
      </c>
      <c r="P57" s="1860">
        <v>0</v>
      </c>
      <c r="Q57" s="1859">
        <v>0</v>
      </c>
      <c r="R57" s="1942">
        <v>0</v>
      </c>
      <c r="S57" s="1943">
        <v>29</v>
      </c>
      <c r="T57" s="1859">
        <v>0</v>
      </c>
      <c r="U57" s="1860">
        <v>0</v>
      </c>
      <c r="V57" s="1859">
        <v>0</v>
      </c>
      <c r="W57" s="1942">
        <v>0.6581933726736269</v>
      </c>
      <c r="X57" s="1859">
        <v>16</v>
      </c>
      <c r="Y57" s="1859">
        <v>0</v>
      </c>
      <c r="Z57" s="1860">
        <v>0</v>
      </c>
      <c r="AA57" s="1859">
        <v>0</v>
      </c>
      <c r="AB57" s="1942">
        <v>0.4975124378109453</v>
      </c>
      <c r="AD57" s="1990"/>
    </row>
    <row r="58" spans="1:28" ht="16.5" customHeight="1">
      <c r="A58" s="1857" t="s">
        <v>1376</v>
      </c>
      <c r="S58" s="1989"/>
      <c r="AB58" s="1939" t="s">
        <v>816</v>
      </c>
    </row>
    <row r="61" spans="4:28" s="1987" customFormat="1" ht="11.25">
      <c r="D61" s="1988">
        <f>SUM(D7:D28)</f>
        <v>39698.5</v>
      </c>
      <c r="E61" s="1987">
        <f>SUM(E7:E28)</f>
        <v>0</v>
      </c>
      <c r="F61" s="1987">
        <f>SUM(F7:F28)</f>
        <v>0</v>
      </c>
      <c r="G61" s="1987">
        <f>SUM(G7:G28)</f>
        <v>1</v>
      </c>
      <c r="H61" s="1987">
        <f>SUM(H7:H28)</f>
        <v>99.99999999999999</v>
      </c>
      <c r="I61" s="1988">
        <f>SUM(I7:I28)</f>
        <v>4367</v>
      </c>
      <c r="J61" s="1987">
        <f>SUM(J7:J28)</f>
        <v>0</v>
      </c>
      <c r="K61" s="1987">
        <f>SUM(K7:K28)</f>
        <v>0</v>
      </c>
      <c r="L61" s="1987">
        <f>SUM(L7:L28)</f>
        <v>0</v>
      </c>
      <c r="M61" s="1987">
        <f>SUM(M7:M28)</f>
        <v>100</v>
      </c>
      <c r="N61" s="1988">
        <f>SUM(N7:N28)</f>
        <v>4931.5</v>
      </c>
      <c r="O61" s="1987">
        <f>SUM(O7:O28)</f>
        <v>0</v>
      </c>
      <c r="P61" s="1987">
        <f>SUM(P7:P28)</f>
        <v>0</v>
      </c>
      <c r="Q61" s="1987">
        <f>SUM(Q7:Q28)</f>
        <v>1</v>
      </c>
      <c r="R61" s="1987">
        <f>SUM(R7:R28)</f>
        <v>100</v>
      </c>
      <c r="S61" s="1988">
        <f>SUM(S7:S28)</f>
        <v>4365.5</v>
      </c>
      <c r="T61" s="1987">
        <f>SUM(T7:T28)</f>
        <v>0</v>
      </c>
      <c r="U61" s="1987">
        <f>SUM(U7:U28)</f>
        <v>0</v>
      </c>
      <c r="V61" s="1987">
        <f>SUM(V7:V28)</f>
        <v>0</v>
      </c>
      <c r="W61" s="1987">
        <f>SUM(W7:W28)</f>
        <v>100</v>
      </c>
      <c r="X61" s="1988">
        <f>SUM(X7:X28)</f>
        <v>4546.5</v>
      </c>
      <c r="Y61" s="1987">
        <f>SUM(Y7:Y28)</f>
        <v>0</v>
      </c>
      <c r="Z61" s="1987">
        <f>SUM(Z7:Z28)</f>
        <v>0</v>
      </c>
      <c r="AA61" s="1987">
        <f>SUM(AA7:AA28)</f>
        <v>0</v>
      </c>
      <c r="AB61" s="1987">
        <f>SUM(AB7:AB28)</f>
        <v>100.00000000000001</v>
      </c>
    </row>
    <row r="62" spans="4:28" s="1987" customFormat="1" ht="11.25">
      <c r="D62" s="1988">
        <f>SUM(D36:D57)</f>
        <v>3758.5</v>
      </c>
      <c r="E62" s="1987">
        <f>SUM(E36:E57)</f>
        <v>0</v>
      </c>
      <c r="F62" s="1987">
        <f>SUM(F36:F57)</f>
        <v>0</v>
      </c>
      <c r="G62" s="1987">
        <f>SUM(G36:G57)</f>
        <v>0</v>
      </c>
      <c r="H62" s="1987">
        <f>SUM(H36:H57)</f>
        <v>99.99999999999999</v>
      </c>
      <c r="I62" s="1988">
        <f>SUM(I36:I57)</f>
        <v>3511</v>
      </c>
      <c r="J62" s="1987">
        <f>SUM(J36:J57)</f>
        <v>0</v>
      </c>
      <c r="K62" s="1987">
        <f>SUM(K36:K57)</f>
        <v>0</v>
      </c>
      <c r="L62" s="1987">
        <f>SUM(L36:L57)</f>
        <v>0</v>
      </c>
      <c r="M62" s="1987">
        <f>SUM(M36:M57)</f>
        <v>99.99999999999997</v>
      </c>
      <c r="N62" s="1988">
        <f>SUM(N36:N57)</f>
        <v>3441.5</v>
      </c>
      <c r="O62" s="1987">
        <f>SUM(O36:O57)</f>
        <v>0</v>
      </c>
      <c r="P62" s="1987">
        <f>SUM(P36:P57)</f>
        <v>0</v>
      </c>
      <c r="Q62" s="1987">
        <f>SUM(Q36:Q57)</f>
        <v>0</v>
      </c>
      <c r="R62" s="1987">
        <f>SUM(R36:R57)</f>
        <v>100</v>
      </c>
      <c r="S62" s="1988">
        <f>SUM(S36:S57)</f>
        <v>4406</v>
      </c>
      <c r="T62" s="1987">
        <f>SUM(T36:T57)</f>
        <v>0</v>
      </c>
      <c r="U62" s="1987">
        <f>SUM(U36:U57)</f>
        <v>0</v>
      </c>
      <c r="V62" s="1987">
        <f>SUM(V36:V57)</f>
        <v>0</v>
      </c>
      <c r="W62" s="1987">
        <f>SUM(W36:W57)</f>
        <v>99.99999999999999</v>
      </c>
      <c r="X62" s="1988">
        <f>SUM(X36:X57)</f>
        <v>3216</v>
      </c>
      <c r="Y62" s="1987">
        <f>SUM(Y36:Y57)</f>
        <v>0</v>
      </c>
      <c r="Z62" s="1987">
        <f>SUM(Z36:Z57)</f>
        <v>0</v>
      </c>
      <c r="AA62" s="1987">
        <f>SUM(AA36:AA57)</f>
        <v>0</v>
      </c>
      <c r="AB62" s="1987">
        <f>SUM(AB36:AB57)</f>
        <v>100.00000000000001</v>
      </c>
    </row>
    <row r="86" ht="13.5">
      <c r="E86" s="1850">
        <f>H30*100</f>
        <v>0</v>
      </c>
    </row>
    <row r="87" ht="13.5">
      <c r="E87" s="1850">
        <f>H31*100</f>
        <v>0</v>
      </c>
    </row>
  </sheetData>
  <sheetProtection/>
  <mergeCells count="69">
    <mergeCell ref="A48:A51"/>
    <mergeCell ref="B48:B49"/>
    <mergeCell ref="B50:B51"/>
    <mergeCell ref="A57:C57"/>
    <mergeCell ref="A52:B53"/>
    <mergeCell ref="A54:C54"/>
    <mergeCell ref="A55:C55"/>
    <mergeCell ref="A56:C56"/>
    <mergeCell ref="A36:B37"/>
    <mergeCell ref="A38:A47"/>
    <mergeCell ref="E33:G33"/>
    <mergeCell ref="A32:C34"/>
    <mergeCell ref="A35:C35"/>
    <mergeCell ref="D32:H32"/>
    <mergeCell ref="H33:H34"/>
    <mergeCell ref="D33:D34"/>
    <mergeCell ref="A26:C26"/>
    <mergeCell ref="A27:C27"/>
    <mergeCell ref="A6:C6"/>
    <mergeCell ref="A7:B8"/>
    <mergeCell ref="A28:C28"/>
    <mergeCell ref="A25:C25"/>
    <mergeCell ref="A23:B24"/>
    <mergeCell ref="D3:H3"/>
    <mergeCell ref="A9:A18"/>
    <mergeCell ref="A19:A22"/>
    <mergeCell ref="B19:B20"/>
    <mergeCell ref="B21:B22"/>
    <mergeCell ref="E4:G4"/>
    <mergeCell ref="A3:C5"/>
    <mergeCell ref="D4:D5"/>
    <mergeCell ref="H4:H5"/>
    <mergeCell ref="I32:M32"/>
    <mergeCell ref="I33:I34"/>
    <mergeCell ref="M33:M34"/>
    <mergeCell ref="N33:N34"/>
    <mergeCell ref="R4:R5"/>
    <mergeCell ref="J33:L33"/>
    <mergeCell ref="O33:Q33"/>
    <mergeCell ref="R33:R34"/>
    <mergeCell ref="I4:I5"/>
    <mergeCell ref="J4:L4"/>
    <mergeCell ref="AF1:AG2"/>
    <mergeCell ref="AD4:AF4"/>
    <mergeCell ref="AG4:AG5"/>
    <mergeCell ref="X3:AB3"/>
    <mergeCell ref="AC3:AG3"/>
    <mergeCell ref="AB4:AB5"/>
    <mergeCell ref="AC4:AC5"/>
    <mergeCell ref="X33:X34"/>
    <mergeCell ref="AB33:AB34"/>
    <mergeCell ref="Y33:AA33"/>
    <mergeCell ref="I3:M3"/>
    <mergeCell ref="N3:R3"/>
    <mergeCell ref="O4:Q4"/>
    <mergeCell ref="M4:M5"/>
    <mergeCell ref="N4:N5"/>
    <mergeCell ref="S33:S34"/>
    <mergeCell ref="N32:R32"/>
    <mergeCell ref="T33:V33"/>
    <mergeCell ref="T4:V4"/>
    <mergeCell ref="X4:X5"/>
    <mergeCell ref="S3:W3"/>
    <mergeCell ref="W33:W34"/>
    <mergeCell ref="Y4:AA4"/>
    <mergeCell ref="S32:W32"/>
    <mergeCell ref="X32:AB32"/>
    <mergeCell ref="S4:S5"/>
    <mergeCell ref="W4:W5"/>
  </mergeCells>
  <printOptions horizontalCentered="1"/>
  <pageMargins left="0.3937007874015748" right="0.3937007874015748" top="0.7874015748031497" bottom="0.5905511811023623" header="0.3937007874015748" footer="0.2755905511811024"/>
  <pageSetup horizontalDpi="600" verticalDpi="600" orientation="portrait" paperSize="9" r:id="rId2"/>
  <colBreaks count="1" manualBreakCount="1">
    <brk id="18" max="58" man="1"/>
  </colBreaks>
  <drawing r:id="rId1"/>
</worksheet>
</file>

<file path=xl/worksheets/sheet76.xml><?xml version="1.0" encoding="utf-8"?>
<worksheet xmlns="http://schemas.openxmlformats.org/spreadsheetml/2006/main" xmlns:r="http://schemas.openxmlformats.org/officeDocument/2006/relationships">
  <sheetPr>
    <tabColor rgb="FFFF0000"/>
  </sheetPr>
  <dimension ref="A1:S58"/>
  <sheetViews>
    <sheetView view="pageBreakPreview" zoomScaleSheetLayoutView="100" zoomScalePageLayoutView="0" workbookViewId="0" topLeftCell="A1">
      <selection activeCell="J18" activeCellId="1" sqref="R12 J18"/>
    </sheetView>
  </sheetViews>
  <sheetFormatPr defaultColWidth="9.00390625" defaultRowHeight="13.5"/>
  <cols>
    <col min="1" max="1" width="3.125" style="1850" customWidth="1"/>
    <col min="2" max="2" width="3.25390625" style="1850" customWidth="1"/>
    <col min="3" max="3" width="14.75390625" style="1850" customWidth="1"/>
    <col min="4" max="4" width="5.125" style="1850" customWidth="1"/>
    <col min="5" max="5" width="0.6171875" style="1850" customWidth="1"/>
    <col min="6" max="6" width="8.375" style="1997" customWidth="1"/>
    <col min="7" max="7" width="13.625" style="1997" customWidth="1"/>
    <col min="8" max="8" width="8.375" style="1996" customWidth="1"/>
    <col min="9" max="9" width="8.375" style="1997" customWidth="1"/>
    <col min="10" max="10" width="13.625" style="1997" customWidth="1"/>
    <col min="11" max="11" width="8.375" style="1996" customWidth="1"/>
    <col min="12" max="12" width="10.625" style="1997" customWidth="1"/>
    <col min="13" max="13" width="13.625" style="1997" customWidth="1"/>
    <col min="14" max="14" width="8.625" style="1996" customWidth="1"/>
    <col min="15" max="15" width="10.625" style="1997" customWidth="1"/>
    <col min="16" max="16" width="13.625" style="1997" customWidth="1"/>
    <col min="17" max="17" width="8.625" style="1996" customWidth="1"/>
    <col min="18" max="16384" width="9.00390625" style="1850" customWidth="1"/>
  </cols>
  <sheetData>
    <row r="1" spans="1:5" ht="18.75" customHeight="1">
      <c r="A1" s="1935" t="s">
        <v>1436</v>
      </c>
      <c r="B1" s="1935"/>
      <c r="C1" s="1935"/>
      <c r="D1" s="1935"/>
      <c r="E1" s="1935"/>
    </row>
    <row r="2" spans="1:17" ht="18.75" customHeight="1">
      <c r="A2" s="1931" t="s">
        <v>1435</v>
      </c>
      <c r="B2" s="1931"/>
      <c r="C2" s="1931"/>
      <c r="P2" s="2069" t="s">
        <v>1434</v>
      </c>
      <c r="Q2" s="2069"/>
    </row>
    <row r="3" spans="1:17" ht="7.5" customHeight="1">
      <c r="A3" s="1931"/>
      <c r="B3" s="1931"/>
      <c r="C3" s="1931"/>
      <c r="O3" s="2068"/>
      <c r="P3" s="2067"/>
      <c r="Q3" s="2067"/>
    </row>
    <row r="4" spans="1:17" ht="18" customHeight="1">
      <c r="A4" s="2065" t="s">
        <v>1433</v>
      </c>
      <c r="B4" s="2064"/>
      <c r="C4" s="2064"/>
      <c r="D4" s="2063"/>
      <c r="E4" s="2066"/>
      <c r="F4" s="2064" t="s">
        <v>993</v>
      </c>
      <c r="G4" s="2064"/>
      <c r="H4" s="2064"/>
      <c r="I4" s="2064" t="s">
        <v>1371</v>
      </c>
      <c r="J4" s="2064"/>
      <c r="K4" s="2063"/>
      <c r="L4" s="2065" t="s">
        <v>1370</v>
      </c>
      <c r="M4" s="2064"/>
      <c r="N4" s="2064"/>
      <c r="O4" s="2064" t="s">
        <v>1432</v>
      </c>
      <c r="P4" s="2064"/>
      <c r="Q4" s="2063"/>
    </row>
    <row r="5" spans="1:17" ht="17.25" customHeight="1">
      <c r="A5" s="2060"/>
      <c r="B5" s="2059"/>
      <c r="C5" s="2059"/>
      <c r="D5" s="2058"/>
      <c r="E5" s="2062"/>
      <c r="F5" s="2054" t="s">
        <v>1431</v>
      </c>
      <c r="G5" s="2061" t="s">
        <v>1430</v>
      </c>
      <c r="H5" s="2055" t="s">
        <v>1429</v>
      </c>
      <c r="I5" s="2054" t="s">
        <v>1431</v>
      </c>
      <c r="J5" s="2061" t="s">
        <v>1430</v>
      </c>
      <c r="K5" s="2052" t="s">
        <v>1429</v>
      </c>
      <c r="L5" s="2056" t="s">
        <v>1431</v>
      </c>
      <c r="M5" s="2061" t="s">
        <v>1430</v>
      </c>
      <c r="N5" s="2055" t="s">
        <v>1429</v>
      </c>
      <c r="O5" s="2054" t="s">
        <v>1431</v>
      </c>
      <c r="P5" s="2061" t="s">
        <v>1430</v>
      </c>
      <c r="Q5" s="2052" t="s">
        <v>1429</v>
      </c>
    </row>
    <row r="6" spans="1:17" s="2024" customFormat="1" ht="22.5" customHeight="1">
      <c r="A6" s="2060"/>
      <c r="B6" s="2059"/>
      <c r="C6" s="2059"/>
      <c r="D6" s="2058"/>
      <c r="E6" s="2057"/>
      <c r="F6" s="2054"/>
      <c r="G6" s="2053" t="s">
        <v>1428</v>
      </c>
      <c r="H6" s="2055"/>
      <c r="I6" s="2054"/>
      <c r="J6" s="2053" t="s">
        <v>1428</v>
      </c>
      <c r="K6" s="2052"/>
      <c r="L6" s="2056"/>
      <c r="M6" s="2053" t="s">
        <v>1428</v>
      </c>
      <c r="N6" s="2055"/>
      <c r="O6" s="2054"/>
      <c r="P6" s="2053" t="s">
        <v>1428</v>
      </c>
      <c r="Q6" s="2052"/>
    </row>
    <row r="7" spans="1:17" ht="14.25" customHeight="1">
      <c r="A7" s="2015" t="s">
        <v>1427</v>
      </c>
      <c r="B7" s="2015"/>
      <c r="C7" s="2015"/>
      <c r="D7" s="2013" t="s">
        <v>1403</v>
      </c>
      <c r="E7" s="2013"/>
      <c r="F7" s="2047">
        <f>I7+L7+O7</f>
        <v>8222</v>
      </c>
      <c r="G7" s="2047">
        <f>J7+M7+P7</f>
        <v>3253</v>
      </c>
      <c r="H7" s="2010">
        <v>0</v>
      </c>
      <c r="I7" s="2047">
        <v>4884</v>
      </c>
      <c r="J7" s="2047">
        <v>3253</v>
      </c>
      <c r="K7" s="2046">
        <v>0</v>
      </c>
      <c r="L7" s="2048">
        <v>3182</v>
      </c>
      <c r="M7" s="2047">
        <v>0</v>
      </c>
      <c r="N7" s="2010">
        <v>0</v>
      </c>
      <c r="O7" s="2047">
        <v>156</v>
      </c>
      <c r="P7" s="2047">
        <v>0</v>
      </c>
      <c r="Q7" s="2046">
        <v>0</v>
      </c>
    </row>
    <row r="8" spans="1:17" ht="14.25" customHeight="1">
      <c r="A8" s="2015"/>
      <c r="B8" s="2015"/>
      <c r="C8" s="2015"/>
      <c r="D8" s="2021" t="s">
        <v>1402</v>
      </c>
      <c r="E8" s="2021"/>
      <c r="F8" s="2018">
        <f>I8+L8+O8</f>
        <v>11363</v>
      </c>
      <c r="G8" s="2018">
        <f>J8+M8+P8</f>
        <v>4040</v>
      </c>
      <c r="H8" s="2018">
        <v>0</v>
      </c>
      <c r="I8" s="2018">
        <v>6826</v>
      </c>
      <c r="J8" s="2018">
        <v>4040</v>
      </c>
      <c r="K8" s="2041">
        <v>0</v>
      </c>
      <c r="L8" s="2020">
        <v>4281</v>
      </c>
      <c r="M8" s="2018">
        <v>0</v>
      </c>
      <c r="N8" s="2018">
        <v>0</v>
      </c>
      <c r="O8" s="2018">
        <v>256</v>
      </c>
      <c r="P8" s="2018">
        <v>0</v>
      </c>
      <c r="Q8" s="2051">
        <v>0</v>
      </c>
    </row>
    <row r="9" spans="1:17" ht="14.25" customHeight="1">
      <c r="A9" s="2050" t="s">
        <v>1426</v>
      </c>
      <c r="B9" s="2050"/>
      <c r="C9" s="2050"/>
      <c r="D9" s="2049" t="s">
        <v>1403</v>
      </c>
      <c r="E9" s="2049"/>
      <c r="F9" s="2047">
        <f>I9+L9+O9</f>
        <v>912</v>
      </c>
      <c r="G9" s="2047">
        <f>J9+M9+P9</f>
        <v>83</v>
      </c>
      <c r="H9" s="2047">
        <v>0</v>
      </c>
      <c r="I9" s="2047">
        <v>255</v>
      </c>
      <c r="J9" s="2047">
        <v>83</v>
      </c>
      <c r="K9" s="2046">
        <v>0</v>
      </c>
      <c r="L9" s="2048">
        <v>656</v>
      </c>
      <c r="M9" s="2047">
        <v>0</v>
      </c>
      <c r="N9" s="2047">
        <v>0</v>
      </c>
      <c r="O9" s="2047">
        <v>1</v>
      </c>
      <c r="P9" s="2047">
        <v>0</v>
      </c>
      <c r="Q9" s="2046">
        <v>0</v>
      </c>
    </row>
    <row r="10" spans="1:17" ht="14.25" customHeight="1">
      <c r="A10" s="2045"/>
      <c r="B10" s="2045"/>
      <c r="C10" s="2045"/>
      <c r="D10" s="2044" t="s">
        <v>1402</v>
      </c>
      <c r="E10" s="2044"/>
      <c r="F10" s="2042">
        <f>I10+L10+O10</f>
        <v>1362</v>
      </c>
      <c r="G10" s="2042">
        <f>J10+M10+P10</f>
        <v>156</v>
      </c>
      <c r="H10" s="2042">
        <v>0</v>
      </c>
      <c r="I10" s="2042">
        <v>455</v>
      </c>
      <c r="J10" s="2042">
        <v>156</v>
      </c>
      <c r="K10" s="2041">
        <v>0</v>
      </c>
      <c r="L10" s="2043">
        <v>906</v>
      </c>
      <c r="M10" s="2042">
        <v>0</v>
      </c>
      <c r="N10" s="2042">
        <v>0</v>
      </c>
      <c r="O10" s="2042">
        <v>1</v>
      </c>
      <c r="P10" s="2042">
        <v>0</v>
      </c>
      <c r="Q10" s="2041">
        <v>0</v>
      </c>
    </row>
    <row r="11" spans="1:17" ht="14.25" customHeight="1">
      <c r="A11" s="2015" t="s">
        <v>1425</v>
      </c>
      <c r="B11" s="2015"/>
      <c r="C11" s="2015"/>
      <c r="D11" s="2013" t="s">
        <v>1403</v>
      </c>
      <c r="E11" s="2013"/>
      <c r="F11" s="2010">
        <f>I11+L11+O11</f>
        <v>13383</v>
      </c>
      <c r="G11" s="2010">
        <f>J11+M11+P11</f>
        <v>4994</v>
      </c>
      <c r="H11" s="2040">
        <v>100.00000000000003</v>
      </c>
      <c r="I11" s="2010">
        <v>7116</v>
      </c>
      <c r="J11" s="2010">
        <v>4994</v>
      </c>
      <c r="K11" s="2038">
        <v>100</v>
      </c>
      <c r="L11" s="2012">
        <v>6015</v>
      </c>
      <c r="M11" s="2010">
        <v>0</v>
      </c>
      <c r="N11" s="2039">
        <v>100</v>
      </c>
      <c r="O11" s="2010">
        <v>252</v>
      </c>
      <c r="P11" s="2010">
        <v>0</v>
      </c>
      <c r="Q11" s="2038">
        <v>100</v>
      </c>
    </row>
    <row r="12" spans="1:18" ht="14.25" customHeight="1">
      <c r="A12" s="2015"/>
      <c r="B12" s="2015"/>
      <c r="C12" s="2015"/>
      <c r="D12" s="2021" t="s">
        <v>1402</v>
      </c>
      <c r="E12" s="2021"/>
      <c r="F12" s="2018">
        <f>I12+L12+O12</f>
        <v>18006</v>
      </c>
      <c r="G12" s="2018">
        <f>J12+M12+P12</f>
        <v>6062</v>
      </c>
      <c r="H12" s="2037">
        <v>100</v>
      </c>
      <c r="I12" s="2018">
        <v>9678</v>
      </c>
      <c r="J12" s="2018">
        <v>6062</v>
      </c>
      <c r="K12" s="2035">
        <v>100</v>
      </c>
      <c r="L12" s="2020">
        <v>7912</v>
      </c>
      <c r="M12" s="2018">
        <v>0</v>
      </c>
      <c r="N12" s="2036">
        <v>100</v>
      </c>
      <c r="O12" s="2018">
        <v>416</v>
      </c>
      <c r="P12" s="2018">
        <v>0</v>
      </c>
      <c r="Q12" s="2035">
        <v>100</v>
      </c>
      <c r="R12" s="2024"/>
    </row>
    <row r="13" spans="1:17" ht="14.25" customHeight="1">
      <c r="A13" s="2022"/>
      <c r="B13" s="2015" t="s">
        <v>1424</v>
      </c>
      <c r="C13" s="2015"/>
      <c r="D13" s="2013" t="s">
        <v>1403</v>
      </c>
      <c r="E13" s="2013"/>
      <c r="F13" s="2010">
        <f>I13+L13+O13</f>
        <v>5</v>
      </c>
      <c r="G13" s="2010">
        <f>J13+M13+P13</f>
        <v>0</v>
      </c>
      <c r="H13" s="2011">
        <f>F13/$F$11*100</f>
        <v>0.03736083090487932</v>
      </c>
      <c r="I13" s="2010">
        <v>0</v>
      </c>
      <c r="J13" s="2010">
        <v>0</v>
      </c>
      <c r="K13" s="2017">
        <v>0</v>
      </c>
      <c r="L13" s="2012">
        <v>5</v>
      </c>
      <c r="M13" s="2010">
        <v>0</v>
      </c>
      <c r="N13" s="2011">
        <v>0.0831255195344971</v>
      </c>
      <c r="O13" s="2010">
        <v>0</v>
      </c>
      <c r="P13" s="2010">
        <v>0</v>
      </c>
      <c r="Q13" s="2009">
        <v>0</v>
      </c>
    </row>
    <row r="14" spans="1:18" ht="14.25" customHeight="1">
      <c r="A14" s="2022"/>
      <c r="B14" s="2015"/>
      <c r="C14" s="2015"/>
      <c r="D14" s="2021" t="s">
        <v>1402</v>
      </c>
      <c r="E14" s="2021"/>
      <c r="F14" s="2018">
        <f>I14+L14+O14</f>
        <v>5</v>
      </c>
      <c r="G14" s="2018">
        <f>J14+M14+P14</f>
        <v>0</v>
      </c>
      <c r="H14" s="2019">
        <f>F14/$F$12*100</f>
        <v>0.02776852160390981</v>
      </c>
      <c r="I14" s="2018">
        <v>0</v>
      </c>
      <c r="J14" s="2018">
        <v>0</v>
      </c>
      <c r="K14" s="2017">
        <v>0</v>
      </c>
      <c r="L14" s="2020">
        <v>5</v>
      </c>
      <c r="M14" s="2018">
        <v>0</v>
      </c>
      <c r="N14" s="2026">
        <v>0.06319514661274014</v>
      </c>
      <c r="O14" s="2018">
        <v>0</v>
      </c>
      <c r="P14" s="2018">
        <v>0</v>
      </c>
      <c r="Q14" s="2017">
        <v>0</v>
      </c>
      <c r="R14" s="2024"/>
    </row>
    <row r="15" spans="1:17" ht="14.25" customHeight="1">
      <c r="A15" s="2022"/>
      <c r="B15" s="2015" t="s">
        <v>275</v>
      </c>
      <c r="C15" s="2015"/>
      <c r="D15" s="2013" t="s">
        <v>1403</v>
      </c>
      <c r="E15" s="2013"/>
      <c r="F15" s="2010">
        <f>I15+L15+O15</f>
        <v>250</v>
      </c>
      <c r="G15" s="2010">
        <f>J15+M15+P15</f>
        <v>0</v>
      </c>
      <c r="H15" s="2011">
        <f>F15/$F$11*100</f>
        <v>1.868041545243966</v>
      </c>
      <c r="I15" s="2010">
        <v>0</v>
      </c>
      <c r="J15" s="2010">
        <v>0</v>
      </c>
      <c r="K15" s="2017">
        <v>0</v>
      </c>
      <c r="L15" s="2012">
        <v>1</v>
      </c>
      <c r="M15" s="2010">
        <v>0</v>
      </c>
      <c r="N15" s="2011">
        <v>0.01662510390689942</v>
      </c>
      <c r="O15" s="2010">
        <v>249</v>
      </c>
      <c r="P15" s="2010">
        <v>0</v>
      </c>
      <c r="Q15" s="2027">
        <v>98.80952380952381</v>
      </c>
    </row>
    <row r="16" spans="1:18" ht="14.25" customHeight="1">
      <c r="A16" s="2022"/>
      <c r="B16" s="2015"/>
      <c r="C16" s="2015"/>
      <c r="D16" s="2021" t="s">
        <v>1402</v>
      </c>
      <c r="E16" s="2021"/>
      <c r="F16" s="2018">
        <f>I16+L16+O16</f>
        <v>415</v>
      </c>
      <c r="G16" s="2018">
        <f>J16+M16+P16</f>
        <v>0</v>
      </c>
      <c r="H16" s="2019">
        <f>F16/$F$12*100</f>
        <v>2.304787293124514</v>
      </c>
      <c r="I16" s="2018">
        <v>0</v>
      </c>
      <c r="J16" s="2018">
        <v>0</v>
      </c>
      <c r="K16" s="2017">
        <v>0</v>
      </c>
      <c r="L16" s="2020">
        <v>2</v>
      </c>
      <c r="M16" s="2018">
        <v>0</v>
      </c>
      <c r="N16" s="2019">
        <v>0.02527805864509606</v>
      </c>
      <c r="O16" s="2018">
        <v>413</v>
      </c>
      <c r="P16" s="2018">
        <v>0</v>
      </c>
      <c r="Q16" s="2025">
        <v>99.27884615384616</v>
      </c>
      <c r="R16" s="2024"/>
    </row>
    <row r="17" spans="1:18" ht="14.25" customHeight="1">
      <c r="A17" s="2022"/>
      <c r="B17" s="2015" t="s">
        <v>1423</v>
      </c>
      <c r="C17" s="2015"/>
      <c r="D17" s="2013" t="s">
        <v>1403</v>
      </c>
      <c r="E17" s="2013"/>
      <c r="F17" s="2010">
        <f>I17+L17+O17</f>
        <v>2200</v>
      </c>
      <c r="G17" s="2010">
        <f>J17+M17+P17</f>
        <v>1340</v>
      </c>
      <c r="H17" s="2011">
        <f>F17/$F$11*100</f>
        <v>16.438765598146905</v>
      </c>
      <c r="I17" s="2010">
        <v>1955</v>
      </c>
      <c r="J17" s="2010">
        <v>1340</v>
      </c>
      <c r="K17" s="2017">
        <v>27.47329960652052</v>
      </c>
      <c r="L17" s="2012">
        <v>245</v>
      </c>
      <c r="M17" s="2010">
        <v>0</v>
      </c>
      <c r="N17" s="2028">
        <v>4.073150457190358</v>
      </c>
      <c r="O17" s="2010">
        <v>0</v>
      </c>
      <c r="P17" s="2010">
        <v>0</v>
      </c>
      <c r="Q17" s="2009">
        <v>0</v>
      </c>
      <c r="R17" s="1999"/>
    </row>
    <row r="18" spans="1:18" ht="14.25" customHeight="1">
      <c r="A18" s="2022"/>
      <c r="B18" s="2015"/>
      <c r="C18" s="2015"/>
      <c r="D18" s="2021" t="s">
        <v>1402</v>
      </c>
      <c r="E18" s="2021"/>
      <c r="F18" s="2018">
        <f>I18+L18+O18</f>
        <v>3624</v>
      </c>
      <c r="G18" s="2018">
        <f>J18+M18+P18</f>
        <v>1864</v>
      </c>
      <c r="H18" s="2019">
        <f>F18/$F$12*100</f>
        <v>20.126624458513827</v>
      </c>
      <c r="I18" s="2018">
        <v>3193</v>
      </c>
      <c r="J18" s="2018">
        <v>1864</v>
      </c>
      <c r="K18" s="2017">
        <v>32.9923537921058</v>
      </c>
      <c r="L18" s="2020">
        <v>431</v>
      </c>
      <c r="M18" s="2018">
        <v>0</v>
      </c>
      <c r="N18" s="2034">
        <v>5.4474216380182</v>
      </c>
      <c r="O18" s="2018">
        <v>0</v>
      </c>
      <c r="P18" s="2018">
        <v>0</v>
      </c>
      <c r="Q18" s="2017">
        <v>0</v>
      </c>
      <c r="R18" s="2024"/>
    </row>
    <row r="19" spans="1:18" ht="14.25" customHeight="1">
      <c r="A19" s="2022"/>
      <c r="B19" s="2022"/>
      <c r="C19" s="2033" t="s">
        <v>1422</v>
      </c>
      <c r="D19" s="2013" t="s">
        <v>1403</v>
      </c>
      <c r="E19" s="2013"/>
      <c r="F19" s="2010">
        <f>I19+L19+O19</f>
        <v>209</v>
      </c>
      <c r="G19" s="2010">
        <f>J19+M19+P19</f>
        <v>54</v>
      </c>
      <c r="H19" s="2011">
        <v>0</v>
      </c>
      <c r="I19" s="2010">
        <v>131</v>
      </c>
      <c r="J19" s="2010">
        <v>54</v>
      </c>
      <c r="K19" s="2017">
        <v>0</v>
      </c>
      <c r="L19" s="2012">
        <v>78</v>
      </c>
      <c r="M19" s="2010">
        <v>0</v>
      </c>
      <c r="N19" s="2011">
        <v>0</v>
      </c>
      <c r="O19" s="2010">
        <v>0</v>
      </c>
      <c r="P19" s="2010">
        <v>0</v>
      </c>
      <c r="Q19" s="2009">
        <v>0</v>
      </c>
      <c r="R19" s="1999"/>
    </row>
    <row r="20" spans="1:17" ht="14.25" customHeight="1">
      <c r="A20" s="2022"/>
      <c r="B20" s="2022"/>
      <c r="C20" s="2032" t="s">
        <v>1421</v>
      </c>
      <c r="D20" s="2021" t="s">
        <v>1402</v>
      </c>
      <c r="E20" s="2021"/>
      <c r="F20" s="2018">
        <f>I20+L20+O20</f>
        <v>348</v>
      </c>
      <c r="G20" s="2018">
        <f>J20+M20+P20</f>
        <v>80</v>
      </c>
      <c r="H20" s="2011">
        <v>0</v>
      </c>
      <c r="I20" s="2018">
        <v>215</v>
      </c>
      <c r="J20" s="2018">
        <v>80</v>
      </c>
      <c r="K20" s="2017">
        <v>0</v>
      </c>
      <c r="L20" s="2020">
        <v>133</v>
      </c>
      <c r="M20" s="2018">
        <v>0</v>
      </c>
      <c r="N20" s="2019">
        <v>0</v>
      </c>
      <c r="O20" s="2018">
        <v>0</v>
      </c>
      <c r="P20" s="2018">
        <v>0</v>
      </c>
      <c r="Q20" s="2017">
        <v>0</v>
      </c>
    </row>
    <row r="21" spans="1:18" ht="14.25" customHeight="1">
      <c r="A21" s="2022"/>
      <c r="B21" s="2022"/>
      <c r="C21" s="2033" t="s">
        <v>1419</v>
      </c>
      <c r="D21" s="2013" t="s">
        <v>1403</v>
      </c>
      <c r="E21" s="2013"/>
      <c r="F21" s="2010">
        <f>I21+L21+O21</f>
        <v>1676</v>
      </c>
      <c r="G21" s="2010">
        <f>J21+M21+P21</f>
        <v>1210</v>
      </c>
      <c r="H21" s="2011">
        <v>0</v>
      </c>
      <c r="I21" s="2010">
        <v>1676</v>
      </c>
      <c r="J21" s="2010">
        <v>1210</v>
      </c>
      <c r="K21" s="2017">
        <v>0</v>
      </c>
      <c r="L21" s="2012">
        <v>0</v>
      </c>
      <c r="M21" s="2010">
        <v>0</v>
      </c>
      <c r="N21" s="2011">
        <v>0</v>
      </c>
      <c r="O21" s="2010">
        <v>0</v>
      </c>
      <c r="P21" s="2010">
        <v>0</v>
      </c>
      <c r="Q21" s="2009">
        <v>0</v>
      </c>
      <c r="R21" s="1999"/>
    </row>
    <row r="22" spans="1:19" ht="14.25" customHeight="1">
      <c r="A22" s="2022"/>
      <c r="B22" s="2022"/>
      <c r="C22" s="2032" t="s">
        <v>1420</v>
      </c>
      <c r="D22" s="2021" t="s">
        <v>1402</v>
      </c>
      <c r="E22" s="2021"/>
      <c r="F22" s="2018">
        <f>I22+L22+O22</f>
        <v>2745</v>
      </c>
      <c r="G22" s="2018">
        <f>J22+M22+P22</f>
        <v>1664</v>
      </c>
      <c r="H22" s="2011">
        <v>0</v>
      </c>
      <c r="I22" s="2018">
        <v>2745</v>
      </c>
      <c r="J22" s="2018">
        <v>1664</v>
      </c>
      <c r="K22" s="2017">
        <v>0</v>
      </c>
      <c r="L22" s="2020">
        <v>0</v>
      </c>
      <c r="M22" s="2018">
        <v>0</v>
      </c>
      <c r="N22" s="2019">
        <v>0</v>
      </c>
      <c r="O22" s="2018">
        <v>0</v>
      </c>
      <c r="P22" s="2018">
        <v>0</v>
      </c>
      <c r="Q22" s="2017">
        <v>0</v>
      </c>
      <c r="R22" s="2024"/>
      <c r="S22" s="2024"/>
    </row>
    <row r="23" spans="1:18" ht="14.25" customHeight="1">
      <c r="A23" s="2022"/>
      <c r="B23" s="2022"/>
      <c r="C23" s="2033" t="s">
        <v>1419</v>
      </c>
      <c r="D23" s="2013" t="s">
        <v>1403</v>
      </c>
      <c r="E23" s="2013"/>
      <c r="F23" s="2010">
        <f>I23+L23+O23</f>
        <v>43</v>
      </c>
      <c r="G23" s="2010">
        <f>J23+M23+P23</f>
        <v>15</v>
      </c>
      <c r="H23" s="2011">
        <v>0</v>
      </c>
      <c r="I23" s="2010">
        <v>34</v>
      </c>
      <c r="J23" s="2010">
        <v>15</v>
      </c>
      <c r="K23" s="2017">
        <v>0</v>
      </c>
      <c r="L23" s="2012">
        <v>9</v>
      </c>
      <c r="M23" s="2010">
        <v>0</v>
      </c>
      <c r="N23" s="2011">
        <v>0</v>
      </c>
      <c r="O23" s="2010">
        <v>0</v>
      </c>
      <c r="P23" s="2010">
        <v>0</v>
      </c>
      <c r="Q23" s="2009">
        <v>0</v>
      </c>
      <c r="R23" s="1999"/>
    </row>
    <row r="24" spans="1:17" ht="14.25" customHeight="1">
      <c r="A24" s="2022"/>
      <c r="B24" s="2022"/>
      <c r="C24" s="2032" t="s">
        <v>1307</v>
      </c>
      <c r="D24" s="2021" t="s">
        <v>1402</v>
      </c>
      <c r="E24" s="2021"/>
      <c r="F24" s="2018">
        <f>I24+L24+O24</f>
        <v>87</v>
      </c>
      <c r="G24" s="2018">
        <f>J24+M24+P24</f>
        <v>18</v>
      </c>
      <c r="H24" s="2011">
        <v>0</v>
      </c>
      <c r="I24" s="2018">
        <v>53</v>
      </c>
      <c r="J24" s="2018">
        <v>18</v>
      </c>
      <c r="K24" s="2017">
        <v>0</v>
      </c>
      <c r="L24" s="2020">
        <v>34</v>
      </c>
      <c r="M24" s="2018">
        <v>0</v>
      </c>
      <c r="N24" s="2019">
        <v>0</v>
      </c>
      <c r="O24" s="2018">
        <v>0</v>
      </c>
      <c r="P24" s="2018">
        <v>0</v>
      </c>
      <c r="Q24" s="2017">
        <v>0</v>
      </c>
    </row>
    <row r="25" spans="1:18" ht="14.25" customHeight="1">
      <c r="A25" s="2022"/>
      <c r="B25" s="2015" t="s">
        <v>1418</v>
      </c>
      <c r="C25" s="2015"/>
      <c r="D25" s="2013" t="s">
        <v>1403</v>
      </c>
      <c r="E25" s="2013"/>
      <c r="F25" s="2010">
        <f>I25+L25+O25</f>
        <v>512</v>
      </c>
      <c r="G25" s="2010">
        <f>J25+M25+P25</f>
        <v>340</v>
      </c>
      <c r="H25" s="2011">
        <f>F25/$F$11*100</f>
        <v>3.825749084659643</v>
      </c>
      <c r="I25" s="2010">
        <v>456</v>
      </c>
      <c r="J25" s="2010">
        <v>340</v>
      </c>
      <c r="K25" s="2017">
        <v>6.408094435075886</v>
      </c>
      <c r="L25" s="2012">
        <v>56</v>
      </c>
      <c r="M25" s="2010">
        <v>0</v>
      </c>
      <c r="N25" s="2028">
        <v>0.9310058187863673</v>
      </c>
      <c r="O25" s="2010">
        <v>0</v>
      </c>
      <c r="P25" s="2010">
        <v>0</v>
      </c>
      <c r="Q25" s="2009">
        <v>0</v>
      </c>
      <c r="R25" s="1999"/>
    </row>
    <row r="26" spans="1:17" ht="14.25" customHeight="1">
      <c r="A26" s="2022"/>
      <c r="B26" s="2015"/>
      <c r="C26" s="2015"/>
      <c r="D26" s="2021" t="s">
        <v>1402</v>
      </c>
      <c r="E26" s="2021"/>
      <c r="F26" s="2018">
        <f>I26+L26+O26</f>
        <v>728</v>
      </c>
      <c r="G26" s="2018">
        <f>J26+M26+P26</f>
        <v>392</v>
      </c>
      <c r="H26" s="2019">
        <f>F26/$F$12*100</f>
        <v>4.043096745529268</v>
      </c>
      <c r="I26" s="2018">
        <v>607</v>
      </c>
      <c r="J26" s="2018">
        <v>392</v>
      </c>
      <c r="K26" s="2017">
        <v>6.2719570159123785</v>
      </c>
      <c r="L26" s="2020">
        <v>121</v>
      </c>
      <c r="M26" s="2018">
        <v>0</v>
      </c>
      <c r="N26" s="2026">
        <v>1.5293225480283115</v>
      </c>
      <c r="O26" s="2018">
        <v>0</v>
      </c>
      <c r="P26" s="2018">
        <v>0</v>
      </c>
      <c r="Q26" s="2017">
        <v>0</v>
      </c>
    </row>
    <row r="27" spans="1:18" ht="14.25" customHeight="1">
      <c r="A27" s="2022"/>
      <c r="B27" s="2015" t="s">
        <v>1417</v>
      </c>
      <c r="C27" s="2015"/>
      <c r="D27" s="2013" t="s">
        <v>1403</v>
      </c>
      <c r="E27" s="2013"/>
      <c r="F27" s="2010">
        <f>I27+L27+O27</f>
        <v>1878</v>
      </c>
      <c r="G27" s="2010">
        <f>J27+M27+P27</f>
        <v>1456</v>
      </c>
      <c r="H27" s="2011">
        <f>F27/$F$11*100</f>
        <v>14.032728087872675</v>
      </c>
      <c r="I27" s="2010">
        <v>1873</v>
      </c>
      <c r="J27" s="2010">
        <v>1456</v>
      </c>
      <c r="K27" s="2017">
        <v>26.32096683530073</v>
      </c>
      <c r="L27" s="2012">
        <v>5</v>
      </c>
      <c r="M27" s="2010">
        <v>0</v>
      </c>
      <c r="N27" s="2028">
        <v>0.0831255195344971</v>
      </c>
      <c r="O27" s="2010">
        <v>0</v>
      </c>
      <c r="P27" s="2010">
        <v>0</v>
      </c>
      <c r="Q27" s="2009">
        <v>0</v>
      </c>
      <c r="R27" s="1999"/>
    </row>
    <row r="28" spans="1:18" ht="14.25" customHeight="1">
      <c r="A28" s="2022"/>
      <c r="B28" s="2015"/>
      <c r="C28" s="2015"/>
      <c r="D28" s="2021" t="s">
        <v>1402</v>
      </c>
      <c r="E28" s="2021"/>
      <c r="F28" s="2018">
        <f>I28+L28+O28</f>
        <v>2255</v>
      </c>
      <c r="G28" s="2018">
        <f>J28+M28+P28</f>
        <v>1656</v>
      </c>
      <c r="H28" s="2019">
        <f>F28/$F$12*100</f>
        <v>12.523603243363324</v>
      </c>
      <c r="I28" s="2018">
        <v>2249</v>
      </c>
      <c r="J28" s="2018">
        <v>1656</v>
      </c>
      <c r="K28" s="2017">
        <v>23.23827237032445</v>
      </c>
      <c r="L28" s="2020">
        <v>6</v>
      </c>
      <c r="M28" s="2018">
        <v>0</v>
      </c>
      <c r="N28" s="2026">
        <v>0.07583417593528817</v>
      </c>
      <c r="O28" s="2018">
        <v>0</v>
      </c>
      <c r="P28" s="2018">
        <v>0</v>
      </c>
      <c r="Q28" s="2017">
        <v>0</v>
      </c>
      <c r="R28" s="2024"/>
    </row>
    <row r="29" spans="1:18" ht="14.25" customHeight="1">
      <c r="A29" s="2022"/>
      <c r="B29" s="2015" t="s">
        <v>1416</v>
      </c>
      <c r="C29" s="2015"/>
      <c r="D29" s="2013" t="s">
        <v>1403</v>
      </c>
      <c r="E29" s="2013"/>
      <c r="F29" s="2010">
        <f>I29+L29+O29</f>
        <v>225</v>
      </c>
      <c r="G29" s="2010">
        <f>J29+M29+P29</f>
        <v>146</v>
      </c>
      <c r="H29" s="2011">
        <f>F29/$F$11*100</f>
        <v>1.6812373907195695</v>
      </c>
      <c r="I29" s="2010">
        <v>201</v>
      </c>
      <c r="J29" s="2010">
        <v>146</v>
      </c>
      <c r="K29" s="2009">
        <v>2.824620573355818</v>
      </c>
      <c r="L29" s="2012">
        <v>24</v>
      </c>
      <c r="M29" s="2010">
        <v>0</v>
      </c>
      <c r="N29" s="2028">
        <v>0.399002493765586</v>
      </c>
      <c r="O29" s="2010">
        <v>0</v>
      </c>
      <c r="P29" s="2010">
        <v>0</v>
      </c>
      <c r="Q29" s="2009">
        <v>0</v>
      </c>
      <c r="R29" s="1999"/>
    </row>
    <row r="30" spans="1:18" ht="14.25" customHeight="1">
      <c r="A30" s="2022"/>
      <c r="B30" s="2015"/>
      <c r="C30" s="2015"/>
      <c r="D30" s="2021" t="s">
        <v>1402</v>
      </c>
      <c r="E30" s="2021"/>
      <c r="F30" s="2018">
        <f>I30+L30+O30</f>
        <v>303</v>
      </c>
      <c r="G30" s="2018">
        <f>J30+M30+P30</f>
        <v>185</v>
      </c>
      <c r="H30" s="2019">
        <f>F30/$F$12*100</f>
        <v>1.6827724091969345</v>
      </c>
      <c r="I30" s="2018">
        <v>276</v>
      </c>
      <c r="J30" s="2018">
        <v>185</v>
      </c>
      <c r="K30" s="2017">
        <v>2.8518288902665843</v>
      </c>
      <c r="L30" s="2020">
        <v>27</v>
      </c>
      <c r="M30" s="2018">
        <v>0</v>
      </c>
      <c r="N30" s="2026">
        <v>0.34125379170879677</v>
      </c>
      <c r="O30" s="2018">
        <v>0</v>
      </c>
      <c r="P30" s="2018">
        <v>0</v>
      </c>
      <c r="Q30" s="2017">
        <v>0</v>
      </c>
      <c r="R30" s="2024"/>
    </row>
    <row r="31" spans="1:18" ht="14.25" customHeight="1">
      <c r="A31" s="2022"/>
      <c r="B31" s="2015" t="s">
        <v>1415</v>
      </c>
      <c r="C31" s="2015"/>
      <c r="D31" s="2013" t="s">
        <v>1403</v>
      </c>
      <c r="E31" s="2013"/>
      <c r="F31" s="2010">
        <f>I31+L31+O31</f>
        <v>664</v>
      </c>
      <c r="G31" s="2010">
        <f>J31+M31+P31</f>
        <v>457</v>
      </c>
      <c r="H31" s="2011">
        <f>F31/$F$11*100</f>
        <v>4.961518344167974</v>
      </c>
      <c r="I31" s="2010">
        <v>658</v>
      </c>
      <c r="J31" s="2010">
        <v>457</v>
      </c>
      <c r="K31" s="2009">
        <v>9.246767847105115</v>
      </c>
      <c r="L31" s="2012">
        <v>6</v>
      </c>
      <c r="M31" s="2010">
        <v>0</v>
      </c>
      <c r="N31" s="2028">
        <v>0.0997506234413965</v>
      </c>
      <c r="O31" s="2010">
        <v>0</v>
      </c>
      <c r="P31" s="2010">
        <v>0</v>
      </c>
      <c r="Q31" s="2009">
        <v>0</v>
      </c>
      <c r="R31" s="1999"/>
    </row>
    <row r="32" spans="1:18" ht="14.25" customHeight="1">
      <c r="A32" s="2022"/>
      <c r="B32" s="2015"/>
      <c r="C32" s="2015"/>
      <c r="D32" s="2021" t="s">
        <v>1402</v>
      </c>
      <c r="E32" s="2021"/>
      <c r="F32" s="2018">
        <f>I32+L32+O32</f>
        <v>830</v>
      </c>
      <c r="G32" s="2018">
        <f>J32+M32+P32</f>
        <v>518</v>
      </c>
      <c r="H32" s="2019">
        <f>F32/$F$12*100</f>
        <v>4.609574586249028</v>
      </c>
      <c r="I32" s="2018">
        <v>816</v>
      </c>
      <c r="J32" s="2018">
        <v>518</v>
      </c>
      <c r="K32" s="2017">
        <v>8.431494110353379</v>
      </c>
      <c r="L32" s="2020">
        <v>14</v>
      </c>
      <c r="M32" s="2018">
        <v>0</v>
      </c>
      <c r="N32" s="2026">
        <v>0.1769464105156724</v>
      </c>
      <c r="O32" s="2018">
        <v>0</v>
      </c>
      <c r="P32" s="2018">
        <v>0</v>
      </c>
      <c r="Q32" s="2017">
        <v>0</v>
      </c>
      <c r="R32" s="2024"/>
    </row>
    <row r="33" spans="1:18" ht="14.25" customHeight="1">
      <c r="A33" s="2022"/>
      <c r="B33" s="2015" t="s">
        <v>727</v>
      </c>
      <c r="C33" s="2015"/>
      <c r="D33" s="2013" t="s">
        <v>1403</v>
      </c>
      <c r="E33" s="2013"/>
      <c r="F33" s="2010">
        <f>I33+L33+O33</f>
        <v>1704</v>
      </c>
      <c r="G33" s="2010">
        <f>J33+M33+P33</f>
        <v>0</v>
      </c>
      <c r="H33" s="2011">
        <f>F33/$F$11*100</f>
        <v>12.732571172382873</v>
      </c>
      <c r="I33" s="2010">
        <v>0</v>
      </c>
      <c r="J33" s="2010">
        <v>0</v>
      </c>
      <c r="K33" s="2009">
        <v>0</v>
      </c>
      <c r="L33" s="2012">
        <v>1704</v>
      </c>
      <c r="M33" s="2010">
        <v>0</v>
      </c>
      <c r="N33" s="2028">
        <v>28.32917705735661</v>
      </c>
      <c r="O33" s="2010">
        <v>0</v>
      </c>
      <c r="P33" s="2010">
        <v>0</v>
      </c>
      <c r="Q33" s="2009">
        <v>0</v>
      </c>
      <c r="R33" s="1999"/>
    </row>
    <row r="34" spans="1:18" ht="14.25" customHeight="1">
      <c r="A34" s="2022"/>
      <c r="B34" s="2015"/>
      <c r="C34" s="2015"/>
      <c r="D34" s="2021" t="s">
        <v>1402</v>
      </c>
      <c r="E34" s="2021"/>
      <c r="F34" s="2018">
        <f>I34+L34+O34</f>
        <v>2105</v>
      </c>
      <c r="G34" s="2018">
        <f>J34+M34+P34</f>
        <v>0</v>
      </c>
      <c r="H34" s="2019">
        <f>F34/$F$12*100</f>
        <v>11.690547595246029</v>
      </c>
      <c r="I34" s="2018">
        <v>0</v>
      </c>
      <c r="J34" s="2018">
        <v>0</v>
      </c>
      <c r="K34" s="2017">
        <v>0</v>
      </c>
      <c r="L34" s="2020">
        <v>2105</v>
      </c>
      <c r="M34" s="2018">
        <v>0</v>
      </c>
      <c r="N34" s="2026">
        <v>26.605156723963603</v>
      </c>
      <c r="O34" s="2018">
        <v>0</v>
      </c>
      <c r="P34" s="2018">
        <v>0</v>
      </c>
      <c r="Q34" s="2017">
        <v>0</v>
      </c>
      <c r="R34" s="2024"/>
    </row>
    <row r="35" spans="1:17" ht="14.25" customHeight="1">
      <c r="A35" s="2022"/>
      <c r="B35" s="2015" t="s">
        <v>1414</v>
      </c>
      <c r="C35" s="2015"/>
      <c r="D35" s="2013" t="s">
        <v>1403</v>
      </c>
      <c r="E35" s="2013"/>
      <c r="F35" s="2010">
        <f>I35+L35+O35</f>
        <v>339</v>
      </c>
      <c r="G35" s="2010">
        <f>J35+M35+P35</f>
        <v>0</v>
      </c>
      <c r="H35" s="2011">
        <f>F35/$F$11*100</f>
        <v>2.533064335350818</v>
      </c>
      <c r="I35" s="2010">
        <v>0</v>
      </c>
      <c r="J35" s="2010">
        <v>0</v>
      </c>
      <c r="K35" s="2009">
        <v>0</v>
      </c>
      <c r="L35" s="2012">
        <v>339</v>
      </c>
      <c r="M35" s="2010">
        <v>0</v>
      </c>
      <c r="N35" s="2028">
        <v>5.635910224438902</v>
      </c>
      <c r="O35" s="2010">
        <v>0</v>
      </c>
      <c r="P35" s="2010">
        <v>0</v>
      </c>
      <c r="Q35" s="2009">
        <v>0</v>
      </c>
    </row>
    <row r="36" spans="1:17" ht="14.25" customHeight="1">
      <c r="A36" s="2022"/>
      <c r="B36" s="2015"/>
      <c r="C36" s="2015"/>
      <c r="D36" s="2021" t="s">
        <v>1402</v>
      </c>
      <c r="E36" s="2021"/>
      <c r="F36" s="2018">
        <f>I36+L36+O36</f>
        <v>385</v>
      </c>
      <c r="G36" s="2018">
        <f>J36+M36+P36</f>
        <v>0</v>
      </c>
      <c r="H36" s="2019">
        <f>F36/$F$12*100</f>
        <v>2.1381761635010554</v>
      </c>
      <c r="I36" s="2018">
        <v>0</v>
      </c>
      <c r="J36" s="2018">
        <v>0</v>
      </c>
      <c r="K36" s="2017">
        <v>0</v>
      </c>
      <c r="L36" s="2020">
        <v>385</v>
      </c>
      <c r="M36" s="2018">
        <v>0</v>
      </c>
      <c r="N36" s="2026">
        <v>4.866026289180991</v>
      </c>
      <c r="O36" s="2018">
        <v>0</v>
      </c>
      <c r="P36" s="2018">
        <v>0</v>
      </c>
      <c r="Q36" s="2017">
        <v>0</v>
      </c>
    </row>
    <row r="37" spans="1:17" ht="14.25" customHeight="1">
      <c r="A37" s="2022"/>
      <c r="B37" s="2015" t="s">
        <v>1413</v>
      </c>
      <c r="C37" s="2015"/>
      <c r="D37" s="2013" t="s">
        <v>1403</v>
      </c>
      <c r="E37" s="2013"/>
      <c r="F37" s="2010">
        <f>I37+L37+O37</f>
        <v>1479</v>
      </c>
      <c r="G37" s="2010">
        <f>J37+M37+P37</f>
        <v>0</v>
      </c>
      <c r="H37" s="2011">
        <f>F37/$F$11*100</f>
        <v>11.051333781663304</v>
      </c>
      <c r="I37" s="2010">
        <v>0</v>
      </c>
      <c r="J37" s="2010">
        <v>0</v>
      </c>
      <c r="K37" s="2009">
        <v>0</v>
      </c>
      <c r="L37" s="2012">
        <v>1479</v>
      </c>
      <c r="M37" s="2010">
        <v>0</v>
      </c>
      <c r="N37" s="2028">
        <v>24.58852867830424</v>
      </c>
      <c r="O37" s="2010">
        <v>0</v>
      </c>
      <c r="P37" s="2010">
        <v>0</v>
      </c>
      <c r="Q37" s="2009">
        <v>0</v>
      </c>
    </row>
    <row r="38" spans="1:17" ht="14.25" customHeight="1">
      <c r="A38" s="2022"/>
      <c r="B38" s="2015"/>
      <c r="C38" s="2015"/>
      <c r="D38" s="2021" t="s">
        <v>1402</v>
      </c>
      <c r="E38" s="2021"/>
      <c r="F38" s="2018">
        <f>I38+L38+O38</f>
        <v>1869</v>
      </c>
      <c r="G38" s="2018">
        <f>J38+M38+P38</f>
        <v>0</v>
      </c>
      <c r="H38" s="2019">
        <f>F38/$F$12*100</f>
        <v>10.379873375541486</v>
      </c>
      <c r="I38" s="2018">
        <v>0</v>
      </c>
      <c r="J38" s="2018">
        <v>0</v>
      </c>
      <c r="K38" s="2017">
        <v>0</v>
      </c>
      <c r="L38" s="2020">
        <v>1869</v>
      </c>
      <c r="M38" s="2018">
        <v>0</v>
      </c>
      <c r="N38" s="2031">
        <v>23.622345803842265</v>
      </c>
      <c r="O38" s="2018">
        <v>0</v>
      </c>
      <c r="P38" s="2018">
        <v>0</v>
      </c>
      <c r="Q38" s="2017">
        <v>0</v>
      </c>
    </row>
    <row r="39" spans="1:17" ht="14.25" customHeight="1">
      <c r="A39" s="2022"/>
      <c r="B39" s="2022"/>
      <c r="C39" s="2030" t="s">
        <v>1412</v>
      </c>
      <c r="D39" s="2013" t="s">
        <v>1403</v>
      </c>
      <c r="E39" s="2013"/>
      <c r="F39" s="2010">
        <f>I39+L39+O39</f>
        <v>613</v>
      </c>
      <c r="G39" s="2010">
        <f>J39+M39+P39</f>
        <v>0</v>
      </c>
      <c r="H39" s="2011">
        <v>0</v>
      </c>
      <c r="I39" s="2010">
        <v>0</v>
      </c>
      <c r="J39" s="2010">
        <v>0</v>
      </c>
      <c r="K39" s="2009">
        <v>0</v>
      </c>
      <c r="L39" s="2012">
        <v>613</v>
      </c>
      <c r="M39" s="2010">
        <v>0</v>
      </c>
      <c r="N39" s="2011">
        <v>0</v>
      </c>
      <c r="O39" s="2010">
        <v>0</v>
      </c>
      <c r="P39" s="2010">
        <v>0</v>
      </c>
      <c r="Q39" s="2009">
        <v>0</v>
      </c>
    </row>
    <row r="40" spans="1:17" ht="14.25" customHeight="1">
      <c r="A40" s="2022"/>
      <c r="B40" s="2022"/>
      <c r="C40" s="2022" t="s">
        <v>1411</v>
      </c>
      <c r="D40" s="2021" t="s">
        <v>1402</v>
      </c>
      <c r="E40" s="2021"/>
      <c r="F40" s="2018">
        <f>I40+L40+O40</f>
        <v>707</v>
      </c>
      <c r="G40" s="2018">
        <f>J40+M40+P40</f>
        <v>0</v>
      </c>
      <c r="H40" s="2019">
        <v>0</v>
      </c>
      <c r="I40" s="2018">
        <v>0</v>
      </c>
      <c r="J40" s="2018">
        <v>0</v>
      </c>
      <c r="K40" s="2017">
        <v>0</v>
      </c>
      <c r="L40" s="2020">
        <v>707</v>
      </c>
      <c r="M40" s="2018">
        <v>0</v>
      </c>
      <c r="N40" s="2019">
        <v>0</v>
      </c>
      <c r="O40" s="2018">
        <v>0</v>
      </c>
      <c r="P40" s="2018">
        <v>0</v>
      </c>
      <c r="Q40" s="2017">
        <v>0</v>
      </c>
    </row>
    <row r="41" spans="1:17" ht="14.25" customHeight="1">
      <c r="A41" s="2022"/>
      <c r="B41" s="2015" t="s">
        <v>1410</v>
      </c>
      <c r="C41" s="2015"/>
      <c r="D41" s="2013" t="s">
        <v>1403</v>
      </c>
      <c r="E41" s="2013"/>
      <c r="F41" s="2010">
        <f>I41+L41+O41</f>
        <v>1424</v>
      </c>
      <c r="G41" s="2010">
        <f>J41+M41+P41</f>
        <v>0</v>
      </c>
      <c r="H41" s="2011">
        <f>F41/$F$11*100</f>
        <v>10.640364641709631</v>
      </c>
      <c r="I41" s="2010">
        <v>1</v>
      </c>
      <c r="J41" s="2010">
        <v>0</v>
      </c>
      <c r="K41" s="2009">
        <v>0.014052838673412029</v>
      </c>
      <c r="L41" s="2012">
        <v>1423</v>
      </c>
      <c r="M41" s="2010">
        <v>0</v>
      </c>
      <c r="N41" s="2028">
        <v>23.657522859517872</v>
      </c>
      <c r="O41" s="2010">
        <v>0</v>
      </c>
      <c r="P41" s="2010">
        <v>0</v>
      </c>
      <c r="Q41" s="2009">
        <v>0</v>
      </c>
    </row>
    <row r="42" spans="1:17" ht="14.25" customHeight="1">
      <c r="A42" s="2022"/>
      <c r="B42" s="2015"/>
      <c r="C42" s="2015"/>
      <c r="D42" s="2021" t="s">
        <v>1402</v>
      </c>
      <c r="E42" s="2021"/>
      <c r="F42" s="2018">
        <f>I42+L42+O42</f>
        <v>1945</v>
      </c>
      <c r="G42" s="2018">
        <f>J42+M42+P42</f>
        <v>0</v>
      </c>
      <c r="H42" s="2019">
        <f>F42/$F$12*100</f>
        <v>10.801954903920915</v>
      </c>
      <c r="I42" s="2018">
        <v>1</v>
      </c>
      <c r="J42" s="2018">
        <v>0</v>
      </c>
      <c r="K42" s="2017">
        <v>0.010332713370531103</v>
      </c>
      <c r="L42" s="2020">
        <v>1944</v>
      </c>
      <c r="M42" s="2018">
        <v>0</v>
      </c>
      <c r="N42" s="2026">
        <v>24.570273003033368</v>
      </c>
      <c r="O42" s="2018">
        <v>0</v>
      </c>
      <c r="P42" s="2018">
        <v>0</v>
      </c>
      <c r="Q42" s="2017">
        <v>0</v>
      </c>
    </row>
    <row r="43" spans="1:17" ht="14.25" customHeight="1">
      <c r="A43" s="2022"/>
      <c r="B43" s="2029" t="s">
        <v>1409</v>
      </c>
      <c r="C43" s="2015"/>
      <c r="D43" s="2013" t="s">
        <v>1403</v>
      </c>
      <c r="E43" s="2021"/>
      <c r="F43" s="2010">
        <f>I43+L43+O43</f>
        <v>127</v>
      </c>
      <c r="G43" s="2010">
        <f>J43+M43+P43</f>
        <v>0</v>
      </c>
      <c r="H43" s="2011">
        <v>0</v>
      </c>
      <c r="I43" s="2010">
        <v>0</v>
      </c>
      <c r="J43" s="2010">
        <v>0</v>
      </c>
      <c r="K43" s="2009">
        <v>0</v>
      </c>
      <c r="L43" s="2012">
        <v>127</v>
      </c>
      <c r="M43" s="2010">
        <v>0</v>
      </c>
      <c r="N43" s="2011">
        <v>0</v>
      </c>
      <c r="O43" s="2010">
        <v>0</v>
      </c>
      <c r="P43" s="2010">
        <v>0</v>
      </c>
      <c r="Q43" s="2009">
        <v>0</v>
      </c>
    </row>
    <row r="44" spans="1:17" ht="14.25" customHeight="1">
      <c r="A44" s="2022"/>
      <c r="B44" s="2015"/>
      <c r="C44" s="2015"/>
      <c r="D44" s="2021" t="s">
        <v>1402</v>
      </c>
      <c r="E44" s="2021"/>
      <c r="F44" s="2018">
        <f>I44+L44+O44</f>
        <v>171</v>
      </c>
      <c r="G44" s="2018">
        <f>J44+M44+P44</f>
        <v>0</v>
      </c>
      <c r="H44" s="2019">
        <v>0</v>
      </c>
      <c r="I44" s="2018">
        <v>0</v>
      </c>
      <c r="J44" s="2018">
        <v>0</v>
      </c>
      <c r="K44" s="2017">
        <v>0</v>
      </c>
      <c r="L44" s="2020">
        <v>171</v>
      </c>
      <c r="M44" s="2018">
        <v>0</v>
      </c>
      <c r="N44" s="2019">
        <v>0</v>
      </c>
      <c r="O44" s="2018">
        <v>0</v>
      </c>
      <c r="P44" s="2018">
        <v>0</v>
      </c>
      <c r="Q44" s="2017">
        <v>0</v>
      </c>
    </row>
    <row r="45" spans="1:17" ht="14.25" customHeight="1">
      <c r="A45" s="2022"/>
      <c r="B45" s="2015" t="s">
        <v>1408</v>
      </c>
      <c r="C45" s="2015"/>
      <c r="D45" s="2013" t="s">
        <v>1403</v>
      </c>
      <c r="E45" s="2013"/>
      <c r="F45" s="2010">
        <f>I45+L45+O45</f>
        <v>0</v>
      </c>
      <c r="G45" s="2010">
        <f>J45+M45+P45</f>
        <v>0</v>
      </c>
      <c r="H45" s="2011">
        <v>0</v>
      </c>
      <c r="I45" s="2010">
        <v>0</v>
      </c>
      <c r="J45" s="2010">
        <v>0</v>
      </c>
      <c r="K45" s="2009">
        <v>0</v>
      </c>
      <c r="L45" s="2012">
        <v>0</v>
      </c>
      <c r="M45" s="2010">
        <v>0</v>
      </c>
      <c r="N45" s="2028">
        <v>0</v>
      </c>
      <c r="O45" s="2010">
        <v>0</v>
      </c>
      <c r="P45" s="2010">
        <v>0</v>
      </c>
      <c r="Q45" s="2009">
        <v>0</v>
      </c>
    </row>
    <row r="46" spans="1:18" ht="14.25" customHeight="1">
      <c r="A46" s="2022"/>
      <c r="B46" s="2015"/>
      <c r="C46" s="2015"/>
      <c r="D46" s="2021" t="s">
        <v>1402</v>
      </c>
      <c r="E46" s="2021"/>
      <c r="F46" s="2018">
        <f>I46+L46+O46</f>
        <v>0</v>
      </c>
      <c r="G46" s="2018">
        <f>J46+M46+P46</f>
        <v>0</v>
      </c>
      <c r="H46" s="2019">
        <v>0</v>
      </c>
      <c r="I46" s="2018">
        <v>0</v>
      </c>
      <c r="J46" s="2018">
        <v>0</v>
      </c>
      <c r="K46" s="2017">
        <v>0</v>
      </c>
      <c r="L46" s="2020">
        <v>0</v>
      </c>
      <c r="M46" s="2018">
        <v>0</v>
      </c>
      <c r="N46" s="2026">
        <v>0</v>
      </c>
      <c r="O46" s="2018">
        <v>0</v>
      </c>
      <c r="P46" s="2018">
        <v>0</v>
      </c>
      <c r="Q46" s="2017">
        <v>0</v>
      </c>
      <c r="R46" s="2024"/>
    </row>
    <row r="47" spans="1:18" ht="14.25" customHeight="1">
      <c r="A47" s="2022"/>
      <c r="B47" s="2015" t="s">
        <v>1407</v>
      </c>
      <c r="C47" s="2015"/>
      <c r="D47" s="2013" t="s">
        <v>1403</v>
      </c>
      <c r="E47" s="2013"/>
      <c r="F47" s="2010">
        <f>I47+L47+O47</f>
        <v>3</v>
      </c>
      <c r="G47" s="2010">
        <f>J47+M47+P47</f>
        <v>2</v>
      </c>
      <c r="H47" s="2011">
        <f>F47/$F$11*100</f>
        <v>0.022416498542927595</v>
      </c>
      <c r="I47" s="2010">
        <v>2</v>
      </c>
      <c r="J47" s="2010">
        <v>2</v>
      </c>
      <c r="K47" s="2009">
        <v>0.028105677346824058</v>
      </c>
      <c r="L47" s="2012">
        <v>1</v>
      </c>
      <c r="M47" s="2010">
        <v>0</v>
      </c>
      <c r="N47" s="2028">
        <v>0.01662510390689942</v>
      </c>
      <c r="O47" s="2010">
        <v>0</v>
      </c>
      <c r="P47" s="2010">
        <v>0</v>
      </c>
      <c r="Q47" s="2009">
        <v>0</v>
      </c>
      <c r="R47" s="2024"/>
    </row>
    <row r="48" spans="1:18" ht="14.25" customHeight="1">
      <c r="A48" s="2022"/>
      <c r="B48" s="2015"/>
      <c r="C48" s="2015"/>
      <c r="D48" s="2021" t="s">
        <v>1402</v>
      </c>
      <c r="E48" s="2021"/>
      <c r="F48" s="2018">
        <f>I48+L48+O48</f>
        <v>3</v>
      </c>
      <c r="G48" s="2018">
        <f>J48+M48+P48</f>
        <v>2</v>
      </c>
      <c r="H48" s="2019">
        <f>F48/$F$12*100</f>
        <v>0.016661112962345886</v>
      </c>
      <c r="I48" s="2018">
        <v>2</v>
      </c>
      <c r="J48" s="2018">
        <v>2</v>
      </c>
      <c r="K48" s="2017">
        <v>0.020665426741062205</v>
      </c>
      <c r="L48" s="2020">
        <v>1</v>
      </c>
      <c r="M48" s="2018">
        <v>0</v>
      </c>
      <c r="N48" s="2026">
        <v>0.01263902932254803</v>
      </c>
      <c r="O48" s="2018">
        <v>0</v>
      </c>
      <c r="P48" s="2018">
        <v>0</v>
      </c>
      <c r="Q48" s="2017">
        <v>0</v>
      </c>
      <c r="R48" s="2024"/>
    </row>
    <row r="49" spans="1:17" ht="14.25" customHeight="1">
      <c r="A49" s="2022"/>
      <c r="B49" s="2015" t="s">
        <v>591</v>
      </c>
      <c r="C49" s="2015"/>
      <c r="D49" s="2013" t="s">
        <v>1403</v>
      </c>
      <c r="E49" s="2013"/>
      <c r="F49" s="2010">
        <f>I49+L49+O49</f>
        <v>2700</v>
      </c>
      <c r="G49" s="2010">
        <f>J49+M49+P49</f>
        <v>1253</v>
      </c>
      <c r="H49" s="2011">
        <f>F49/$F$11*100</f>
        <v>20.174848688634835</v>
      </c>
      <c r="I49" s="2010">
        <v>1970</v>
      </c>
      <c r="J49" s="2010">
        <v>1253</v>
      </c>
      <c r="K49" s="2009">
        <v>27.684092186621694</v>
      </c>
      <c r="L49" s="2012">
        <v>727</v>
      </c>
      <c r="M49" s="2010">
        <v>0</v>
      </c>
      <c r="N49" s="2028">
        <v>12.086450540315877</v>
      </c>
      <c r="O49" s="2010">
        <v>3</v>
      </c>
      <c r="P49" s="2010">
        <v>0</v>
      </c>
      <c r="Q49" s="2027">
        <v>1.1904761904761905</v>
      </c>
    </row>
    <row r="50" spans="1:18" ht="14.25" customHeight="1">
      <c r="A50" s="2022"/>
      <c r="B50" s="2015"/>
      <c r="C50" s="2015"/>
      <c r="D50" s="2021" t="s">
        <v>1402</v>
      </c>
      <c r="E50" s="2021"/>
      <c r="F50" s="2018">
        <f>I50+L50+O50</f>
        <v>3539</v>
      </c>
      <c r="G50" s="2018">
        <f>J50+M50+P50</f>
        <v>1445</v>
      </c>
      <c r="H50" s="2019">
        <f>F50/$F$12*100</f>
        <v>19.654559591247363</v>
      </c>
      <c r="I50" s="2018">
        <v>2534</v>
      </c>
      <c r="J50" s="2018">
        <v>1445</v>
      </c>
      <c r="K50" s="2017">
        <v>26.18309568092581</v>
      </c>
      <c r="L50" s="2020">
        <v>1002</v>
      </c>
      <c r="M50" s="2018">
        <v>0</v>
      </c>
      <c r="N50" s="2026">
        <v>12.664307381193124</v>
      </c>
      <c r="O50" s="2018">
        <v>3</v>
      </c>
      <c r="P50" s="2018">
        <v>0</v>
      </c>
      <c r="Q50" s="2025">
        <v>0.7211538461538461</v>
      </c>
      <c r="R50" s="2024"/>
    </row>
    <row r="51" spans="1:18" ht="14.25" customHeight="1">
      <c r="A51" s="2022"/>
      <c r="B51" s="2022"/>
      <c r="C51" s="2023" t="s">
        <v>1406</v>
      </c>
      <c r="D51" s="2013" t="s">
        <v>1403</v>
      </c>
      <c r="E51" s="2013"/>
      <c r="F51" s="2010">
        <f>I51+L51+O51</f>
        <v>1855</v>
      </c>
      <c r="G51" s="2010">
        <f>J51+M51+P51</f>
        <v>1196</v>
      </c>
      <c r="H51" s="2010">
        <v>0</v>
      </c>
      <c r="I51" s="2010">
        <v>1835</v>
      </c>
      <c r="J51" s="2010">
        <v>1196</v>
      </c>
      <c r="K51" s="2009">
        <v>0</v>
      </c>
      <c r="L51" s="2012">
        <v>19</v>
      </c>
      <c r="M51" s="2010">
        <v>0</v>
      </c>
      <c r="N51" s="2011">
        <v>0</v>
      </c>
      <c r="O51" s="2010">
        <v>1</v>
      </c>
      <c r="P51" s="2010">
        <v>0</v>
      </c>
      <c r="Q51" s="2009">
        <v>0</v>
      </c>
      <c r="R51" s="2016"/>
    </row>
    <row r="52" spans="1:18" ht="14.25" customHeight="1">
      <c r="A52" s="2022"/>
      <c r="B52" s="2022"/>
      <c r="C52" s="2022" t="s">
        <v>1405</v>
      </c>
      <c r="D52" s="2021" t="s">
        <v>1402</v>
      </c>
      <c r="E52" s="2021"/>
      <c r="F52" s="2018">
        <f>I52+L52+O52</f>
        <v>2377</v>
      </c>
      <c r="G52" s="2018">
        <f>J52+M52+P52</f>
        <v>1385</v>
      </c>
      <c r="H52" s="2018">
        <v>0</v>
      </c>
      <c r="I52" s="2018">
        <v>2354</v>
      </c>
      <c r="J52" s="2018">
        <v>1385</v>
      </c>
      <c r="K52" s="2017">
        <v>0</v>
      </c>
      <c r="L52" s="2020">
        <v>22</v>
      </c>
      <c r="M52" s="2018">
        <v>0</v>
      </c>
      <c r="N52" s="2019">
        <v>0</v>
      </c>
      <c r="O52" s="2018">
        <v>1</v>
      </c>
      <c r="P52" s="2018">
        <v>0</v>
      </c>
      <c r="Q52" s="2017">
        <v>0</v>
      </c>
      <c r="R52" s="2016"/>
    </row>
    <row r="53" spans="1:18" ht="14.25" customHeight="1">
      <c r="A53" s="2015" t="s">
        <v>1404</v>
      </c>
      <c r="B53" s="2014"/>
      <c r="C53" s="2014"/>
      <c r="D53" s="2013" t="s">
        <v>1403</v>
      </c>
      <c r="E53" s="2013"/>
      <c r="F53" s="2010">
        <f>I53+L53+O53</f>
        <v>5271</v>
      </c>
      <c r="G53" s="2010">
        <f>J53+M53+P53</f>
        <v>1097</v>
      </c>
      <c r="H53" s="2010">
        <v>0</v>
      </c>
      <c r="I53" s="2010">
        <v>1978</v>
      </c>
      <c r="J53" s="2010">
        <v>1097</v>
      </c>
      <c r="K53" s="2009">
        <v>0</v>
      </c>
      <c r="L53" s="2012">
        <v>3290</v>
      </c>
      <c r="M53" s="2010">
        <v>0</v>
      </c>
      <c r="N53" s="2011">
        <v>0</v>
      </c>
      <c r="O53" s="2010">
        <v>3</v>
      </c>
      <c r="P53" s="2010">
        <v>0</v>
      </c>
      <c r="Q53" s="2009">
        <v>0</v>
      </c>
      <c r="R53" s="1975"/>
    </row>
    <row r="54" spans="1:18" ht="14.25" customHeight="1">
      <c r="A54" s="2008"/>
      <c r="B54" s="2008"/>
      <c r="C54" s="2008"/>
      <c r="D54" s="2007" t="s">
        <v>1402</v>
      </c>
      <c r="E54" s="2007"/>
      <c r="F54" s="2004">
        <f>I54+L54+O54</f>
        <v>7073</v>
      </c>
      <c r="G54" s="2004">
        <f>J54+M54+P54</f>
        <v>1391</v>
      </c>
      <c r="H54" s="2004">
        <v>0</v>
      </c>
      <c r="I54" s="2004">
        <v>2639</v>
      </c>
      <c r="J54" s="2004">
        <v>1391</v>
      </c>
      <c r="K54" s="2003">
        <v>0</v>
      </c>
      <c r="L54" s="2006">
        <v>4431</v>
      </c>
      <c r="M54" s="2004">
        <v>0</v>
      </c>
      <c r="N54" s="2005">
        <v>0</v>
      </c>
      <c r="O54" s="2004">
        <v>3</v>
      </c>
      <c r="P54" s="2004">
        <v>0</v>
      </c>
      <c r="Q54" s="2003">
        <v>0</v>
      </c>
      <c r="R54" s="1975"/>
    </row>
    <row r="55" spans="6:17" s="1999" customFormat="1" ht="16.5" customHeight="1">
      <c r="F55" s="2002"/>
      <c r="G55" s="2002"/>
      <c r="H55" s="2001"/>
      <c r="I55" s="2002"/>
      <c r="J55" s="2002"/>
      <c r="K55" s="2001"/>
      <c r="L55" s="2002"/>
      <c r="M55" s="2002"/>
      <c r="N55" s="2001"/>
      <c r="O55" s="2000"/>
      <c r="P55" s="2000"/>
      <c r="Q55" s="1939" t="s">
        <v>816</v>
      </c>
    </row>
    <row r="56" spans="6:17" s="1999" customFormat="1" ht="16.5" customHeight="1">
      <c r="F56" s="2002"/>
      <c r="G56" s="2002"/>
      <c r="H56" s="2001"/>
      <c r="I56" s="2002"/>
      <c r="J56" s="2002"/>
      <c r="K56" s="2001"/>
      <c r="L56" s="2002"/>
      <c r="M56" s="2002"/>
      <c r="N56" s="2001"/>
      <c r="O56" s="2000"/>
      <c r="P56" s="2000"/>
      <c r="Q56" s="1939"/>
    </row>
    <row r="57" spans="6:17" s="1987" customFormat="1" ht="11.25">
      <c r="F57" s="1998">
        <f>F13+F15+F17+F25+F27+F29+F31+F33+F35+F37+F41+F45+F47+F49</f>
        <v>13383</v>
      </c>
      <c r="G57" s="1998">
        <f>G13+G15+G17+G25+G27+G29+G31+G33+G35+G37+G41+G45+G47+G49</f>
        <v>4994</v>
      </c>
      <c r="H57" s="1998">
        <f>H13+H15+H17+H25+H27+H29+H31+H33+H35+H37+H41+H45+H47+H49</f>
        <v>99.99999999999999</v>
      </c>
      <c r="I57" s="1998">
        <f>I13+I15+I17+I25+I27+I29+I31+I33+I35+I37+I41+I45+I47+I49</f>
        <v>7116</v>
      </c>
      <c r="J57" s="1998">
        <f>J13+J15+J17+J25+J27+J29+J31+J33+J35+J37+J41+J45+J47+J49</f>
        <v>4994</v>
      </c>
      <c r="K57" s="1998">
        <f>K13+K15+K17+K25+K27+K29+K31+K33+K35+K37+K41+K45+K47+K49</f>
        <v>100</v>
      </c>
      <c r="L57" s="1998">
        <f>L13+L15+L17+L25+L27+L29+L31+L33+L35+L37+L41+L45+L47+L49</f>
        <v>6015</v>
      </c>
      <c r="M57" s="1998">
        <f>M13+M15+M17+M25+M27+M29+M31+M33+M35+M37+M41+M45+M47+M49</f>
        <v>0</v>
      </c>
      <c r="N57" s="1998">
        <f>N13+N15+N17+N25+N27+N29+N31+N33+N35+N37+N41+N45+N47+N49</f>
        <v>100</v>
      </c>
      <c r="O57" s="1998">
        <f>O13+O15+O17+O25+O27+O29+O31+O33+O35+O37+O41+O45+O47+O49</f>
        <v>252</v>
      </c>
      <c r="P57" s="1998">
        <f>P13+P15+P17+P25+P27+P29+P31+P33+P35+P37+P41+P45+P47+P49</f>
        <v>0</v>
      </c>
      <c r="Q57" s="1998">
        <f>Q13+Q15+Q17+Q25+Q27+Q29+Q31+Q33+Q35+Q37+Q41+Q45+Q47+Q49</f>
        <v>100</v>
      </c>
    </row>
    <row r="58" spans="6:17" s="1987" customFormat="1" ht="11.25">
      <c r="F58" s="1998">
        <f>F14+F16+F18+F26+F28+F30+F32+F34+F36+F38+F42+F46+F48+F50</f>
        <v>18006</v>
      </c>
      <c r="G58" s="1998">
        <f>G14+G16+G18+G26+G28+G30+G32+G34+G36+G38+G42+G46+G48+G50</f>
        <v>6062</v>
      </c>
      <c r="H58" s="1998">
        <f>H14+H16+H18+H26+H28+H30+H32+H34+H36+H38+H42+H46+H48+H50</f>
        <v>100</v>
      </c>
      <c r="I58" s="1998">
        <f>I14+I16+I18+I26+I28+I30+I32+I34+I36+I38+I42+I46+I48+I50</f>
        <v>9678</v>
      </c>
      <c r="J58" s="1998">
        <f>J14+J16+J18+J26+J28+J30+J32+J34+J36+J38+J42+J46+J48+J50</f>
        <v>6062</v>
      </c>
      <c r="K58" s="1998">
        <f>K14+K16+K18+K26+K28+K30+K32+K34+K36+K38+K42+K46+K48+K50</f>
        <v>100</v>
      </c>
      <c r="L58" s="1998">
        <f>L14+L16+L18+L26+L28+L30+L32+L34+L36+L38+L42+L46+L48+L50</f>
        <v>7912</v>
      </c>
      <c r="M58" s="1998">
        <f>M14+M16+M18+M26+M28+M30+M32+M34+M36+M38+M42+M46+M48+M50</f>
        <v>0</v>
      </c>
      <c r="N58" s="1998">
        <f>N14+N16+N18+N26+N28+N30+N32+N34+N36+N38+N42+N46+N48+N50</f>
        <v>100</v>
      </c>
      <c r="O58" s="1998">
        <f>O14+O16+O18+O26+O28+O30+O32+O34+O36+O38+O42+O46+O48+O50</f>
        <v>416</v>
      </c>
      <c r="P58" s="1998">
        <f>P14+P16+P18+P26+P28+P30+P32+P34+P36+P38+P42+P46+P48+P50</f>
        <v>0</v>
      </c>
      <c r="Q58" s="1998">
        <f>Q14+Q16+Q18+Q26+Q28+Q30+Q32+Q34+Q36+Q38+Q42+Q46+Q48+Q50</f>
        <v>100</v>
      </c>
    </row>
  </sheetData>
  <sheetProtection/>
  <mergeCells count="33">
    <mergeCell ref="I4:K4"/>
    <mergeCell ref="B13:C14"/>
    <mergeCell ref="B15:C16"/>
    <mergeCell ref="H5:H6"/>
    <mergeCell ref="I5:I6"/>
    <mergeCell ref="K5:K6"/>
    <mergeCell ref="A7:C8"/>
    <mergeCell ref="F5:F6"/>
    <mergeCell ref="A4:D6"/>
    <mergeCell ref="F4:H4"/>
    <mergeCell ref="B25:C26"/>
    <mergeCell ref="B27:C28"/>
    <mergeCell ref="B29:C30"/>
    <mergeCell ref="B35:C36"/>
    <mergeCell ref="B17:C18"/>
    <mergeCell ref="A9:C10"/>
    <mergeCell ref="A11:C12"/>
    <mergeCell ref="A53:C54"/>
    <mergeCell ref="B49:C50"/>
    <mergeCell ref="B33:C34"/>
    <mergeCell ref="B31:C32"/>
    <mergeCell ref="B47:C48"/>
    <mergeCell ref="B41:C42"/>
    <mergeCell ref="B45:C46"/>
    <mergeCell ref="B37:C38"/>
    <mergeCell ref="B43:C44"/>
    <mergeCell ref="P2:Q3"/>
    <mergeCell ref="L5:L6"/>
    <mergeCell ref="N5:N6"/>
    <mergeCell ref="O5:O6"/>
    <mergeCell ref="Q5:Q6"/>
    <mergeCell ref="O4:Q4"/>
    <mergeCell ref="L4:N4"/>
  </mergeCells>
  <printOptions/>
  <pageMargins left="0.7874015748031497" right="0.7086614173228347" top="0.7874015748031497" bottom="0.7874015748031497" header="0.4330708661417323" footer="0.3937007874015748"/>
  <pageSetup horizontalDpi="600" verticalDpi="600" orientation="portrait" paperSize="9" r:id="rId1"/>
  <colBreaks count="1" manualBreakCount="1">
    <brk id="11" max="65535" man="1"/>
  </colBreaks>
</worksheet>
</file>

<file path=xl/worksheets/sheet77.xml><?xml version="1.0" encoding="utf-8"?>
<worksheet xmlns="http://schemas.openxmlformats.org/spreadsheetml/2006/main" xmlns:r="http://schemas.openxmlformats.org/officeDocument/2006/relationships">
  <sheetPr>
    <tabColor rgb="FFFF0000"/>
  </sheetPr>
  <dimension ref="A1:AL70"/>
  <sheetViews>
    <sheetView view="pageBreakPreview" zoomScaleSheetLayoutView="100" zoomScalePageLayoutView="0" workbookViewId="0" topLeftCell="A1">
      <selection activeCell="J18" activeCellId="1" sqref="R12 J18"/>
    </sheetView>
  </sheetViews>
  <sheetFormatPr defaultColWidth="9.00390625" defaultRowHeight="13.5"/>
  <cols>
    <col min="1" max="1" width="1.00390625" style="1850" customWidth="1"/>
    <col min="2" max="2" width="0.875" style="1850" customWidth="1"/>
    <col min="3" max="3" width="9.125" style="1850" customWidth="1"/>
    <col min="4" max="4" width="3.375" style="1850" customWidth="1"/>
    <col min="5" max="5" width="5.875" style="1850" customWidth="1"/>
    <col min="6" max="6" width="5.125" style="1850" customWidth="1"/>
    <col min="7" max="7" width="5.625" style="1850" customWidth="1"/>
    <col min="8" max="9" width="5.125" style="1850" customWidth="1"/>
    <col min="10" max="10" width="5.625" style="1850" customWidth="1"/>
    <col min="11" max="11" width="5.25390625" style="1850" customWidth="1"/>
    <col min="12" max="12" width="5.50390625" style="1850" customWidth="1"/>
    <col min="13" max="13" width="5.625" style="1850" customWidth="1"/>
    <col min="14" max="14" width="5.50390625" style="1850" customWidth="1"/>
    <col min="15" max="15" width="5.125" style="1850" customWidth="1"/>
    <col min="16" max="16" width="5.625" style="1850" customWidth="1"/>
    <col min="17" max="18" width="5.125" style="1850" customWidth="1"/>
    <col min="19" max="19" width="5.625" style="1975" customWidth="1"/>
    <col min="20" max="21" width="5.125" style="1850" customWidth="1"/>
    <col min="22" max="22" width="5.625" style="1850" customWidth="1"/>
    <col min="23" max="23" width="5.375" style="1850" customWidth="1"/>
    <col min="24" max="24" width="5.125" style="1850" customWidth="1"/>
    <col min="25" max="25" width="5.625" style="1850" customWidth="1"/>
    <col min="26" max="27" width="5.125" style="1850" customWidth="1"/>
    <col min="28" max="28" width="5.625" style="1850" customWidth="1"/>
    <col min="29" max="29" width="5.875" style="1850" customWidth="1"/>
    <col min="30" max="30" width="5.125" style="1850" customWidth="1"/>
    <col min="31" max="31" width="5.625" style="1850" customWidth="1"/>
    <col min="32" max="32" width="5.50390625" style="1850" customWidth="1"/>
    <col min="33" max="33" width="6.00390625" style="1850" customWidth="1"/>
    <col min="34" max="34" width="5.625" style="1850" customWidth="1"/>
    <col min="35" max="36" width="5.125" style="1850" customWidth="1"/>
    <col min="37" max="37" width="5.625" style="1850" customWidth="1"/>
    <col min="38" max="16384" width="9.00390625" style="1850" customWidth="1"/>
  </cols>
  <sheetData>
    <row r="1" spans="1:37" ht="18" customHeight="1">
      <c r="A1" s="1931" t="s">
        <v>1450</v>
      </c>
      <c r="B1" s="1931"/>
      <c r="C1" s="1931"/>
      <c r="D1" s="1931"/>
      <c r="AJ1" s="1986" t="s">
        <v>1449</v>
      </c>
      <c r="AK1" s="1986"/>
    </row>
    <row r="2" spans="1:37" ht="7.5" customHeight="1">
      <c r="A2" s="1931"/>
      <c r="B2" s="1931"/>
      <c r="C2" s="1931"/>
      <c r="D2" s="1931"/>
      <c r="AI2" s="1984"/>
      <c r="AJ2" s="1985"/>
      <c r="AK2" s="1985"/>
    </row>
    <row r="3" spans="1:37" ht="16.5" customHeight="1">
      <c r="A3" s="2138" t="s">
        <v>1433</v>
      </c>
      <c r="B3" s="2137"/>
      <c r="C3" s="2137"/>
      <c r="D3" s="2137"/>
      <c r="E3" s="2137" t="s">
        <v>1398</v>
      </c>
      <c r="F3" s="2137"/>
      <c r="G3" s="2137"/>
      <c r="H3" s="2137" t="s">
        <v>1397</v>
      </c>
      <c r="I3" s="2137"/>
      <c r="J3" s="2137"/>
      <c r="K3" s="2137" t="s">
        <v>1396</v>
      </c>
      <c r="L3" s="2137"/>
      <c r="M3" s="2137"/>
      <c r="N3" s="2137" t="s">
        <v>1448</v>
      </c>
      <c r="O3" s="2137"/>
      <c r="P3" s="2137"/>
      <c r="Q3" s="2135" t="s">
        <v>1394</v>
      </c>
      <c r="R3" s="2135"/>
      <c r="S3" s="2134"/>
      <c r="T3" s="2136" t="s">
        <v>1393</v>
      </c>
      <c r="U3" s="2135"/>
      <c r="V3" s="2135"/>
      <c r="W3" s="2135" t="s">
        <v>1391</v>
      </c>
      <c r="X3" s="2135"/>
      <c r="Y3" s="2135"/>
      <c r="Z3" s="2135" t="s">
        <v>1390</v>
      </c>
      <c r="AA3" s="2135"/>
      <c r="AB3" s="2135"/>
      <c r="AC3" s="2135" t="s">
        <v>1447</v>
      </c>
      <c r="AD3" s="2135"/>
      <c r="AE3" s="2135"/>
      <c r="AF3" s="2135" t="s">
        <v>1388</v>
      </c>
      <c r="AG3" s="2135"/>
      <c r="AH3" s="2135"/>
      <c r="AI3" s="2135" t="s">
        <v>1387</v>
      </c>
      <c r="AJ3" s="2135"/>
      <c r="AK3" s="2134"/>
    </row>
    <row r="4" spans="1:37" s="1999" customFormat="1" ht="12.75" customHeight="1">
      <c r="A4" s="2130"/>
      <c r="B4" s="2129"/>
      <c r="C4" s="2129"/>
      <c r="D4" s="2129"/>
      <c r="E4" s="2124" t="s">
        <v>1446</v>
      </c>
      <c r="F4" s="2131" t="s">
        <v>1445</v>
      </c>
      <c r="G4" s="2129" t="s">
        <v>1444</v>
      </c>
      <c r="H4" s="2124" t="s">
        <v>1446</v>
      </c>
      <c r="I4" s="2131" t="s">
        <v>1445</v>
      </c>
      <c r="J4" s="2132" t="s">
        <v>1444</v>
      </c>
      <c r="K4" s="2124" t="s">
        <v>1446</v>
      </c>
      <c r="L4" s="2131" t="s">
        <v>1445</v>
      </c>
      <c r="M4" s="2132" t="s">
        <v>1444</v>
      </c>
      <c r="N4" s="2124" t="s">
        <v>1446</v>
      </c>
      <c r="O4" s="2131" t="s">
        <v>1445</v>
      </c>
      <c r="P4" s="2132" t="s">
        <v>1444</v>
      </c>
      <c r="Q4" s="2124" t="s">
        <v>1446</v>
      </c>
      <c r="R4" s="2131" t="s">
        <v>1445</v>
      </c>
      <c r="S4" s="2133" t="s">
        <v>1444</v>
      </c>
      <c r="T4" s="2126" t="s">
        <v>1446</v>
      </c>
      <c r="U4" s="2131" t="s">
        <v>1445</v>
      </c>
      <c r="V4" s="2132" t="s">
        <v>1444</v>
      </c>
      <c r="W4" s="2124" t="s">
        <v>1446</v>
      </c>
      <c r="X4" s="2131" t="s">
        <v>1445</v>
      </c>
      <c r="Y4" s="2132" t="s">
        <v>1444</v>
      </c>
      <c r="Z4" s="2124" t="s">
        <v>1446</v>
      </c>
      <c r="AA4" s="2131" t="s">
        <v>1445</v>
      </c>
      <c r="AB4" s="2132" t="s">
        <v>1444</v>
      </c>
      <c r="AC4" s="2124" t="s">
        <v>1446</v>
      </c>
      <c r="AD4" s="2131" t="s">
        <v>1445</v>
      </c>
      <c r="AE4" s="2132" t="s">
        <v>1444</v>
      </c>
      <c r="AF4" s="2124" t="s">
        <v>1446</v>
      </c>
      <c r="AG4" s="2131" t="s">
        <v>1445</v>
      </c>
      <c r="AH4" s="2132" t="s">
        <v>1444</v>
      </c>
      <c r="AI4" s="2124" t="s">
        <v>1446</v>
      </c>
      <c r="AJ4" s="2131" t="s">
        <v>1445</v>
      </c>
      <c r="AK4" s="2122" t="s">
        <v>1444</v>
      </c>
    </row>
    <row r="5" spans="1:37" s="2121" customFormat="1" ht="21.75" customHeight="1">
      <c r="A5" s="2130"/>
      <c r="B5" s="2129"/>
      <c r="C5" s="2129"/>
      <c r="D5" s="2129"/>
      <c r="E5" s="2124"/>
      <c r="F5" s="2123" t="s">
        <v>1443</v>
      </c>
      <c r="G5" s="2128"/>
      <c r="H5" s="2124"/>
      <c r="I5" s="2123" t="s">
        <v>1443</v>
      </c>
      <c r="J5" s="2125"/>
      <c r="K5" s="2124"/>
      <c r="L5" s="2123" t="s">
        <v>1443</v>
      </c>
      <c r="M5" s="2125"/>
      <c r="N5" s="2124"/>
      <c r="O5" s="2123" t="s">
        <v>1443</v>
      </c>
      <c r="P5" s="2125"/>
      <c r="Q5" s="2124"/>
      <c r="R5" s="2123" t="s">
        <v>1443</v>
      </c>
      <c r="S5" s="2127"/>
      <c r="T5" s="2126"/>
      <c r="U5" s="2123" t="s">
        <v>1443</v>
      </c>
      <c r="V5" s="2125"/>
      <c r="W5" s="2124"/>
      <c r="X5" s="2123" t="s">
        <v>1443</v>
      </c>
      <c r="Y5" s="2125"/>
      <c r="Z5" s="2124"/>
      <c r="AA5" s="2123" t="s">
        <v>1443</v>
      </c>
      <c r="AB5" s="2125"/>
      <c r="AC5" s="2124"/>
      <c r="AD5" s="2123" t="s">
        <v>1443</v>
      </c>
      <c r="AE5" s="2125"/>
      <c r="AF5" s="2124"/>
      <c r="AG5" s="2123" t="s">
        <v>1443</v>
      </c>
      <c r="AH5" s="2125"/>
      <c r="AI5" s="2124"/>
      <c r="AJ5" s="2123" t="s">
        <v>1443</v>
      </c>
      <c r="AK5" s="2122"/>
    </row>
    <row r="6" spans="1:37" ht="14.25" customHeight="1">
      <c r="A6" s="2087" t="s">
        <v>1427</v>
      </c>
      <c r="B6" s="2087"/>
      <c r="C6" s="2087"/>
      <c r="D6" s="2085" t="s">
        <v>1403</v>
      </c>
      <c r="E6" s="2116">
        <f>H6+K6+N6+Q6+T6+W6+Z6+AC6+AF6+AI6</f>
        <v>4884</v>
      </c>
      <c r="F6" s="2116">
        <f>I6+L6+O6+R6+U6+X6+AA6+AD6+AG6+AJ6</f>
        <v>3253</v>
      </c>
      <c r="G6" s="2046">
        <v>0</v>
      </c>
      <c r="H6" s="2113">
        <v>425</v>
      </c>
      <c r="I6" s="2113">
        <v>313</v>
      </c>
      <c r="J6" s="2081">
        <v>0</v>
      </c>
      <c r="K6" s="2113">
        <v>778</v>
      </c>
      <c r="L6" s="2113">
        <v>672</v>
      </c>
      <c r="M6" s="2081">
        <v>0</v>
      </c>
      <c r="N6" s="2113">
        <v>667</v>
      </c>
      <c r="O6" s="2113">
        <v>483</v>
      </c>
      <c r="P6" s="2081">
        <v>0</v>
      </c>
      <c r="Q6" s="2113">
        <v>404</v>
      </c>
      <c r="R6" s="2113">
        <v>290</v>
      </c>
      <c r="S6" s="2112">
        <v>0</v>
      </c>
      <c r="T6" s="2115">
        <v>266</v>
      </c>
      <c r="U6" s="2113">
        <v>109</v>
      </c>
      <c r="V6" s="2081">
        <v>0</v>
      </c>
      <c r="W6" s="2113">
        <v>574</v>
      </c>
      <c r="X6" s="2113">
        <v>413</v>
      </c>
      <c r="Y6" s="2081">
        <v>0</v>
      </c>
      <c r="Z6" s="2113">
        <v>245</v>
      </c>
      <c r="AA6" s="2113">
        <v>142</v>
      </c>
      <c r="AB6" s="2081">
        <v>0</v>
      </c>
      <c r="AC6" s="2113">
        <v>678</v>
      </c>
      <c r="AD6" s="2113">
        <v>428</v>
      </c>
      <c r="AE6" s="2081">
        <v>0</v>
      </c>
      <c r="AF6" s="2113">
        <v>613</v>
      </c>
      <c r="AG6" s="2113">
        <v>218</v>
      </c>
      <c r="AH6" s="2081">
        <v>0</v>
      </c>
      <c r="AI6" s="2113">
        <v>234</v>
      </c>
      <c r="AJ6" s="2113">
        <v>185</v>
      </c>
      <c r="AK6" s="2112">
        <v>0</v>
      </c>
    </row>
    <row r="7" spans="1:37" ht="14.25" customHeight="1">
      <c r="A7" s="2087"/>
      <c r="B7" s="2087"/>
      <c r="C7" s="2087"/>
      <c r="D7" s="2093" t="s">
        <v>1402</v>
      </c>
      <c r="E7" s="2092">
        <f>H7+K7+N7+Q7+T7+W7+Z7+AC7+AF7+AI7</f>
        <v>6826</v>
      </c>
      <c r="F7" s="2092">
        <f>I7+L7+O7+R7+U7+X7+AA7+AD7+AG7+AJ7</f>
        <v>4040</v>
      </c>
      <c r="G7" s="2051">
        <v>0</v>
      </c>
      <c r="H7" s="2089">
        <v>620</v>
      </c>
      <c r="I7" s="2089">
        <v>441</v>
      </c>
      <c r="J7" s="2120">
        <v>0</v>
      </c>
      <c r="K7" s="2089">
        <v>1032</v>
      </c>
      <c r="L7" s="2089">
        <v>878</v>
      </c>
      <c r="M7" s="2120">
        <v>0</v>
      </c>
      <c r="N7" s="2089">
        <v>815</v>
      </c>
      <c r="O7" s="2089">
        <v>545</v>
      </c>
      <c r="P7" s="2120">
        <v>0</v>
      </c>
      <c r="Q7" s="2089">
        <v>644</v>
      </c>
      <c r="R7" s="2089">
        <v>433</v>
      </c>
      <c r="S7" s="2119">
        <v>0</v>
      </c>
      <c r="T7" s="2091">
        <v>417</v>
      </c>
      <c r="U7" s="2089">
        <v>138</v>
      </c>
      <c r="V7" s="2120">
        <v>0</v>
      </c>
      <c r="W7" s="2089">
        <v>727</v>
      </c>
      <c r="X7" s="2089">
        <v>435</v>
      </c>
      <c r="Y7" s="2120">
        <v>0</v>
      </c>
      <c r="Z7" s="2089">
        <v>368</v>
      </c>
      <c r="AA7" s="2089">
        <v>163</v>
      </c>
      <c r="AB7" s="2120">
        <v>0</v>
      </c>
      <c r="AC7" s="2089">
        <v>929</v>
      </c>
      <c r="AD7" s="2089">
        <v>471</v>
      </c>
      <c r="AE7" s="2120">
        <v>0</v>
      </c>
      <c r="AF7" s="2089">
        <v>938</v>
      </c>
      <c r="AG7" s="2089">
        <v>255</v>
      </c>
      <c r="AH7" s="2120">
        <v>0</v>
      </c>
      <c r="AI7" s="2089">
        <v>336</v>
      </c>
      <c r="AJ7" s="2089">
        <v>281</v>
      </c>
      <c r="AK7" s="2119">
        <v>0</v>
      </c>
    </row>
    <row r="8" spans="1:37" ht="14.25" customHeight="1">
      <c r="A8" s="2118" t="s">
        <v>1426</v>
      </c>
      <c r="B8" s="2118"/>
      <c r="C8" s="2118"/>
      <c r="D8" s="2117" t="s">
        <v>1403</v>
      </c>
      <c r="E8" s="2116">
        <f>H8+K8+N8+Q8+T8+W8+Z8+AC8+AF8+AI8</f>
        <v>255</v>
      </c>
      <c r="F8" s="2116">
        <f>I8+L8+O8+R8+U8+X8+AA8+AD8+AG8+AJ8</f>
        <v>83</v>
      </c>
      <c r="G8" s="2046">
        <v>0</v>
      </c>
      <c r="H8" s="2113">
        <v>52</v>
      </c>
      <c r="I8" s="2113">
        <v>37</v>
      </c>
      <c r="J8" s="2114">
        <v>0</v>
      </c>
      <c r="K8" s="2113">
        <v>24</v>
      </c>
      <c r="L8" s="2113">
        <v>13</v>
      </c>
      <c r="M8" s="2114">
        <v>0</v>
      </c>
      <c r="N8" s="2113">
        <v>36</v>
      </c>
      <c r="O8" s="2113">
        <v>7</v>
      </c>
      <c r="P8" s="2114">
        <v>0</v>
      </c>
      <c r="Q8" s="2113">
        <v>14</v>
      </c>
      <c r="R8" s="2113">
        <v>6</v>
      </c>
      <c r="S8" s="2112">
        <v>0</v>
      </c>
      <c r="T8" s="2115">
        <v>22</v>
      </c>
      <c r="U8" s="2113">
        <v>3</v>
      </c>
      <c r="V8" s="2114">
        <v>0</v>
      </c>
      <c r="W8" s="2113">
        <v>16</v>
      </c>
      <c r="X8" s="2113">
        <v>1</v>
      </c>
      <c r="Y8" s="2114">
        <v>0</v>
      </c>
      <c r="Z8" s="2113">
        <v>8</v>
      </c>
      <c r="AA8" s="2113">
        <v>0</v>
      </c>
      <c r="AB8" s="2114">
        <v>0</v>
      </c>
      <c r="AC8" s="2113">
        <v>20</v>
      </c>
      <c r="AD8" s="2113">
        <v>6</v>
      </c>
      <c r="AE8" s="2114">
        <v>0</v>
      </c>
      <c r="AF8" s="2113">
        <v>50</v>
      </c>
      <c r="AG8" s="2113">
        <v>1</v>
      </c>
      <c r="AH8" s="2114">
        <v>0</v>
      </c>
      <c r="AI8" s="2113">
        <v>13</v>
      </c>
      <c r="AJ8" s="2113">
        <v>9</v>
      </c>
      <c r="AK8" s="2112">
        <v>0</v>
      </c>
    </row>
    <row r="9" spans="1:37" ht="14.25" customHeight="1">
      <c r="A9" s="2111"/>
      <c r="B9" s="2111"/>
      <c r="C9" s="2111"/>
      <c r="D9" s="2110" t="s">
        <v>1402</v>
      </c>
      <c r="E9" s="2109">
        <f>H9+K9+N9+Q9+T9+W9+Z9+AC9+AF9+AI9</f>
        <v>455</v>
      </c>
      <c r="F9" s="2109">
        <f>I9+L9+O9+R9+U9+X9+AA9+AD9+AG9+AJ9</f>
        <v>156</v>
      </c>
      <c r="G9" s="2041">
        <v>0</v>
      </c>
      <c r="H9" s="2107">
        <v>69</v>
      </c>
      <c r="I9" s="2107">
        <v>50</v>
      </c>
      <c r="J9" s="2090">
        <v>0</v>
      </c>
      <c r="K9" s="2107">
        <v>51</v>
      </c>
      <c r="L9" s="2107">
        <v>30</v>
      </c>
      <c r="M9" s="2090">
        <v>0</v>
      </c>
      <c r="N9" s="2107">
        <v>65</v>
      </c>
      <c r="O9" s="2107">
        <v>9</v>
      </c>
      <c r="P9" s="2090">
        <v>0</v>
      </c>
      <c r="Q9" s="2107">
        <v>51</v>
      </c>
      <c r="R9" s="2107">
        <v>25</v>
      </c>
      <c r="S9" s="2088">
        <v>0</v>
      </c>
      <c r="T9" s="2108">
        <v>44</v>
      </c>
      <c r="U9" s="2107">
        <v>6</v>
      </c>
      <c r="V9" s="2090">
        <v>0</v>
      </c>
      <c r="W9" s="2107">
        <v>23</v>
      </c>
      <c r="X9" s="2107">
        <v>1</v>
      </c>
      <c r="Y9" s="2090">
        <v>0</v>
      </c>
      <c r="Z9" s="2107">
        <v>9</v>
      </c>
      <c r="AA9" s="2107">
        <v>0</v>
      </c>
      <c r="AB9" s="2090">
        <v>0</v>
      </c>
      <c r="AC9" s="2107">
        <v>37</v>
      </c>
      <c r="AD9" s="2107">
        <v>10</v>
      </c>
      <c r="AE9" s="2090">
        <v>0</v>
      </c>
      <c r="AF9" s="2107">
        <v>91</v>
      </c>
      <c r="AG9" s="2107">
        <v>14</v>
      </c>
      <c r="AH9" s="2090">
        <v>0</v>
      </c>
      <c r="AI9" s="2107">
        <v>15</v>
      </c>
      <c r="AJ9" s="2107">
        <v>11</v>
      </c>
      <c r="AK9" s="2088">
        <v>0</v>
      </c>
    </row>
    <row r="10" spans="1:37" ht="14.25" customHeight="1">
      <c r="A10" s="2087" t="s">
        <v>1425</v>
      </c>
      <c r="B10" s="2087"/>
      <c r="C10" s="2087"/>
      <c r="D10" s="2085" t="s">
        <v>1403</v>
      </c>
      <c r="E10" s="2095">
        <f>H10+K10+N10+Q10+T10+W10+Z10+AC10+AF10+AI10</f>
        <v>7116</v>
      </c>
      <c r="F10" s="2095">
        <f>I10+L10+O10+R10+U10+X10+AA10+AD10+AG10+AJ10</f>
        <v>4994</v>
      </c>
      <c r="G10" s="2106">
        <v>100.00000000000003</v>
      </c>
      <c r="H10" s="2080">
        <v>485</v>
      </c>
      <c r="I10" s="2080">
        <v>382</v>
      </c>
      <c r="J10" s="2105">
        <v>100</v>
      </c>
      <c r="K10" s="2080">
        <v>1055</v>
      </c>
      <c r="L10" s="2080">
        <v>935</v>
      </c>
      <c r="M10" s="2105">
        <v>100</v>
      </c>
      <c r="N10" s="2080">
        <v>870</v>
      </c>
      <c r="O10" s="2080">
        <v>622</v>
      </c>
      <c r="P10" s="2105">
        <v>100.00000000000003</v>
      </c>
      <c r="Q10" s="2080">
        <v>629</v>
      </c>
      <c r="R10" s="2080">
        <v>444</v>
      </c>
      <c r="S10" s="2104">
        <v>99.99999999999999</v>
      </c>
      <c r="T10" s="2082">
        <v>377</v>
      </c>
      <c r="U10" s="2080">
        <v>167</v>
      </c>
      <c r="V10" s="2105">
        <v>100</v>
      </c>
      <c r="W10" s="2080">
        <v>920</v>
      </c>
      <c r="X10" s="2080">
        <v>708</v>
      </c>
      <c r="Y10" s="2105">
        <v>100</v>
      </c>
      <c r="Z10" s="2080">
        <v>441</v>
      </c>
      <c r="AA10" s="2080">
        <v>327</v>
      </c>
      <c r="AB10" s="2105">
        <v>100</v>
      </c>
      <c r="AC10" s="2080">
        <v>1087</v>
      </c>
      <c r="AD10" s="2080">
        <v>834</v>
      </c>
      <c r="AE10" s="2105">
        <v>100</v>
      </c>
      <c r="AF10" s="2080">
        <v>903</v>
      </c>
      <c r="AG10" s="2080">
        <v>288</v>
      </c>
      <c r="AH10" s="2105">
        <v>100</v>
      </c>
      <c r="AI10" s="2080">
        <v>349</v>
      </c>
      <c r="AJ10" s="2080">
        <v>287</v>
      </c>
      <c r="AK10" s="2104">
        <v>100</v>
      </c>
    </row>
    <row r="11" spans="1:37" ht="14.25" customHeight="1">
      <c r="A11" s="2087"/>
      <c r="B11" s="2087"/>
      <c r="C11" s="2087"/>
      <c r="D11" s="2093" t="s">
        <v>1402</v>
      </c>
      <c r="E11" s="2092">
        <f>H11+K11+N11+Q11+T11+W11+Z11+AC11+AF11+AI11</f>
        <v>9678</v>
      </c>
      <c r="F11" s="2092">
        <f>I11+L11+O11+R11+U11+X11+AA11+AD11+AG11+AJ11</f>
        <v>6062</v>
      </c>
      <c r="G11" s="2103">
        <v>100</v>
      </c>
      <c r="H11" s="2089">
        <v>687</v>
      </c>
      <c r="I11" s="2089">
        <v>521</v>
      </c>
      <c r="J11" s="2102">
        <v>100</v>
      </c>
      <c r="K11" s="2089">
        <v>1366</v>
      </c>
      <c r="L11" s="2089">
        <v>1201</v>
      </c>
      <c r="M11" s="2102">
        <v>99.99999999999999</v>
      </c>
      <c r="N11" s="2089">
        <v>1060</v>
      </c>
      <c r="O11" s="2089">
        <v>707</v>
      </c>
      <c r="P11" s="2102">
        <v>100</v>
      </c>
      <c r="Q11" s="2089">
        <v>930</v>
      </c>
      <c r="R11" s="2089">
        <v>607</v>
      </c>
      <c r="S11" s="2101">
        <v>100</v>
      </c>
      <c r="T11" s="2091">
        <v>561</v>
      </c>
      <c r="U11" s="2089">
        <v>205</v>
      </c>
      <c r="V11" s="2102">
        <v>100</v>
      </c>
      <c r="W11" s="2089">
        <v>1135</v>
      </c>
      <c r="X11" s="2089">
        <v>746</v>
      </c>
      <c r="Y11" s="2102">
        <v>99.99999999999999</v>
      </c>
      <c r="Z11" s="2089">
        <v>680</v>
      </c>
      <c r="AA11" s="2089">
        <v>376</v>
      </c>
      <c r="AB11" s="2102">
        <v>100</v>
      </c>
      <c r="AC11" s="2089">
        <v>1437</v>
      </c>
      <c r="AD11" s="2089">
        <v>913</v>
      </c>
      <c r="AE11" s="2102">
        <v>100</v>
      </c>
      <c r="AF11" s="2089">
        <v>1307</v>
      </c>
      <c r="AG11" s="2089">
        <v>347</v>
      </c>
      <c r="AH11" s="2102">
        <v>100</v>
      </c>
      <c r="AI11" s="2089">
        <v>515</v>
      </c>
      <c r="AJ11" s="2089">
        <v>439</v>
      </c>
      <c r="AK11" s="2101">
        <v>100</v>
      </c>
    </row>
    <row r="12" spans="1:37" ht="14.25" customHeight="1">
      <c r="A12" s="2094"/>
      <c r="B12" s="2087" t="s">
        <v>1424</v>
      </c>
      <c r="C12" s="2087"/>
      <c r="D12" s="2085" t="s">
        <v>1403</v>
      </c>
      <c r="E12" s="2095">
        <f>H12+K12+N12+Q12+T12+W12+Z12+AC12+AF12+AI12</f>
        <v>0</v>
      </c>
      <c r="F12" s="2095">
        <f>I12+L12+O12+R12+U12+X12+AA12+AD12+AG12+AJ12</f>
        <v>0</v>
      </c>
      <c r="G12" s="2081">
        <f>E12/$E$10*100</f>
        <v>0</v>
      </c>
      <c r="H12" s="2080">
        <v>0</v>
      </c>
      <c r="I12" s="2080">
        <v>0</v>
      </c>
      <c r="J12" s="2081">
        <v>0</v>
      </c>
      <c r="K12" s="2080">
        <v>0</v>
      </c>
      <c r="L12" s="2080">
        <v>0</v>
      </c>
      <c r="M12" s="2081">
        <v>0</v>
      </c>
      <c r="N12" s="2080">
        <v>0</v>
      </c>
      <c r="O12" s="2080">
        <v>0</v>
      </c>
      <c r="P12" s="2081">
        <v>0</v>
      </c>
      <c r="Q12" s="2080">
        <v>0</v>
      </c>
      <c r="R12" s="2080">
        <v>0</v>
      </c>
      <c r="S12" s="2079">
        <v>0</v>
      </c>
      <c r="T12" s="2082">
        <v>0</v>
      </c>
      <c r="U12" s="2080">
        <v>0</v>
      </c>
      <c r="V12" s="2081">
        <v>0</v>
      </c>
      <c r="W12" s="2080">
        <v>0</v>
      </c>
      <c r="X12" s="2080">
        <v>0</v>
      </c>
      <c r="Y12" s="2081">
        <v>0</v>
      </c>
      <c r="Z12" s="2080">
        <v>0</v>
      </c>
      <c r="AA12" s="2080">
        <v>0</v>
      </c>
      <c r="AB12" s="2081">
        <v>0</v>
      </c>
      <c r="AC12" s="2080">
        <v>0</v>
      </c>
      <c r="AD12" s="2080">
        <v>0</v>
      </c>
      <c r="AE12" s="2081">
        <v>0</v>
      </c>
      <c r="AF12" s="2080">
        <v>0</v>
      </c>
      <c r="AG12" s="2080">
        <v>0</v>
      </c>
      <c r="AH12" s="2081">
        <v>0</v>
      </c>
      <c r="AI12" s="2080">
        <v>0</v>
      </c>
      <c r="AJ12" s="2080">
        <v>0</v>
      </c>
      <c r="AK12" s="2079">
        <v>0</v>
      </c>
    </row>
    <row r="13" spans="1:37" ht="14.25" customHeight="1">
      <c r="A13" s="2094"/>
      <c r="B13" s="2087"/>
      <c r="C13" s="2087"/>
      <c r="D13" s="2093" t="s">
        <v>1402</v>
      </c>
      <c r="E13" s="2092">
        <f>H13+K13+N13+Q13+T13+W13+Z13+AC13+AF13+AI13</f>
        <v>0</v>
      </c>
      <c r="F13" s="2092">
        <f>I13+L13+O13+R13+U13+X13+AA13+AD13+AG13+AJ13</f>
        <v>0</v>
      </c>
      <c r="G13" s="2090">
        <f>E13/$E$11*100</f>
        <v>0</v>
      </c>
      <c r="H13" s="2089">
        <v>0</v>
      </c>
      <c r="I13" s="2089">
        <v>0</v>
      </c>
      <c r="J13" s="2090">
        <v>0</v>
      </c>
      <c r="K13" s="2089">
        <v>0</v>
      </c>
      <c r="L13" s="2089">
        <v>0</v>
      </c>
      <c r="M13" s="2090">
        <v>0</v>
      </c>
      <c r="N13" s="2089">
        <v>0</v>
      </c>
      <c r="O13" s="2089">
        <v>0</v>
      </c>
      <c r="P13" s="2090">
        <v>0</v>
      </c>
      <c r="Q13" s="2089">
        <v>0</v>
      </c>
      <c r="R13" s="2089">
        <v>0</v>
      </c>
      <c r="S13" s="2088">
        <v>0</v>
      </c>
      <c r="T13" s="2091">
        <v>0</v>
      </c>
      <c r="U13" s="2089">
        <v>0</v>
      </c>
      <c r="V13" s="2090">
        <v>0</v>
      </c>
      <c r="W13" s="2089">
        <v>0</v>
      </c>
      <c r="X13" s="2089">
        <v>0</v>
      </c>
      <c r="Y13" s="2090">
        <v>0</v>
      </c>
      <c r="Z13" s="2089">
        <v>0</v>
      </c>
      <c r="AA13" s="2089">
        <v>0</v>
      </c>
      <c r="AB13" s="2090">
        <v>0</v>
      </c>
      <c r="AC13" s="2089">
        <v>0</v>
      </c>
      <c r="AD13" s="2089">
        <v>0</v>
      </c>
      <c r="AE13" s="2090">
        <v>0</v>
      </c>
      <c r="AF13" s="2089">
        <v>0</v>
      </c>
      <c r="AG13" s="2089">
        <v>0</v>
      </c>
      <c r="AH13" s="2090">
        <v>0</v>
      </c>
      <c r="AI13" s="2089">
        <v>0</v>
      </c>
      <c r="AJ13" s="2089">
        <v>0</v>
      </c>
      <c r="AK13" s="2088">
        <v>0</v>
      </c>
    </row>
    <row r="14" spans="1:37" ht="14.25" customHeight="1">
      <c r="A14" s="2094"/>
      <c r="B14" s="2087" t="s">
        <v>275</v>
      </c>
      <c r="C14" s="2087"/>
      <c r="D14" s="2085" t="s">
        <v>1403</v>
      </c>
      <c r="E14" s="2095">
        <f>H14+K14+N14+Q14+T14+W14+Z14+AC14+AF14+AI14</f>
        <v>0</v>
      </c>
      <c r="F14" s="2095">
        <f>I14+L14+O14+R14+U14+X14+AA14+AD14+AG14+AJ14</f>
        <v>0</v>
      </c>
      <c r="G14" s="2081">
        <f>E14/$E$10*100</f>
        <v>0</v>
      </c>
      <c r="H14" s="2080">
        <v>0</v>
      </c>
      <c r="I14" s="2080">
        <v>0</v>
      </c>
      <c r="J14" s="2081">
        <v>0</v>
      </c>
      <c r="K14" s="2080">
        <v>0</v>
      </c>
      <c r="L14" s="2080">
        <v>0</v>
      </c>
      <c r="M14" s="2081">
        <v>0</v>
      </c>
      <c r="N14" s="2080">
        <v>0</v>
      </c>
      <c r="O14" s="2080">
        <v>0</v>
      </c>
      <c r="P14" s="2081">
        <v>0</v>
      </c>
      <c r="Q14" s="2080">
        <v>0</v>
      </c>
      <c r="R14" s="2080">
        <v>0</v>
      </c>
      <c r="S14" s="2079">
        <v>0</v>
      </c>
      <c r="T14" s="2082">
        <v>0</v>
      </c>
      <c r="U14" s="2080">
        <v>0</v>
      </c>
      <c r="V14" s="2081">
        <v>0</v>
      </c>
      <c r="W14" s="2080">
        <v>0</v>
      </c>
      <c r="X14" s="2080">
        <v>0</v>
      </c>
      <c r="Y14" s="2081">
        <v>0</v>
      </c>
      <c r="Z14" s="2080">
        <v>0</v>
      </c>
      <c r="AA14" s="2080">
        <v>0</v>
      </c>
      <c r="AB14" s="2081">
        <v>0</v>
      </c>
      <c r="AC14" s="2080">
        <v>0</v>
      </c>
      <c r="AD14" s="2080">
        <v>0</v>
      </c>
      <c r="AE14" s="2081">
        <v>0</v>
      </c>
      <c r="AF14" s="2080">
        <v>0</v>
      </c>
      <c r="AG14" s="2080">
        <v>0</v>
      </c>
      <c r="AH14" s="2081">
        <v>0</v>
      </c>
      <c r="AI14" s="2080">
        <v>0</v>
      </c>
      <c r="AJ14" s="2080">
        <v>0</v>
      </c>
      <c r="AK14" s="2079">
        <v>0</v>
      </c>
    </row>
    <row r="15" spans="1:37" ht="14.25" customHeight="1">
      <c r="A15" s="2094"/>
      <c r="B15" s="2087"/>
      <c r="C15" s="2087"/>
      <c r="D15" s="2093" t="s">
        <v>1402</v>
      </c>
      <c r="E15" s="2092">
        <f>H15+K15+N15+Q15+T15+W15+Z15+AC15+AF15+AI15</f>
        <v>0</v>
      </c>
      <c r="F15" s="2092">
        <f>I15+L15+O15+R15+U15+X15+AA15+AD15+AG15+AJ15</f>
        <v>0</v>
      </c>
      <c r="G15" s="2090">
        <f>E15/$E$11*100</f>
        <v>0</v>
      </c>
      <c r="H15" s="2089">
        <v>0</v>
      </c>
      <c r="I15" s="2089">
        <v>0</v>
      </c>
      <c r="J15" s="2090">
        <v>0</v>
      </c>
      <c r="K15" s="2089">
        <v>0</v>
      </c>
      <c r="L15" s="2089">
        <v>0</v>
      </c>
      <c r="M15" s="2090">
        <v>0</v>
      </c>
      <c r="N15" s="2089">
        <v>0</v>
      </c>
      <c r="O15" s="2089">
        <v>0</v>
      </c>
      <c r="P15" s="2090">
        <v>0</v>
      </c>
      <c r="Q15" s="2089">
        <v>0</v>
      </c>
      <c r="R15" s="2089">
        <v>0</v>
      </c>
      <c r="S15" s="2088">
        <v>0</v>
      </c>
      <c r="T15" s="2091">
        <v>0</v>
      </c>
      <c r="U15" s="2089">
        <v>0</v>
      </c>
      <c r="V15" s="2090">
        <v>0</v>
      </c>
      <c r="W15" s="2089">
        <v>0</v>
      </c>
      <c r="X15" s="2089">
        <v>0</v>
      </c>
      <c r="Y15" s="2090">
        <v>0</v>
      </c>
      <c r="Z15" s="2089">
        <v>0</v>
      </c>
      <c r="AA15" s="2089">
        <v>0</v>
      </c>
      <c r="AB15" s="2090">
        <v>0</v>
      </c>
      <c r="AC15" s="2089">
        <v>0</v>
      </c>
      <c r="AD15" s="2089">
        <v>0</v>
      </c>
      <c r="AE15" s="2090">
        <v>0</v>
      </c>
      <c r="AF15" s="2089">
        <v>0</v>
      </c>
      <c r="AG15" s="2089">
        <v>0</v>
      </c>
      <c r="AH15" s="2090">
        <v>0</v>
      </c>
      <c r="AI15" s="2089">
        <v>0</v>
      </c>
      <c r="AJ15" s="2089">
        <v>0</v>
      </c>
      <c r="AK15" s="2088">
        <v>0</v>
      </c>
    </row>
    <row r="16" spans="1:37" ht="14.25" customHeight="1">
      <c r="A16" s="2094"/>
      <c r="B16" s="2087" t="s">
        <v>1423</v>
      </c>
      <c r="C16" s="2087"/>
      <c r="D16" s="2085" t="s">
        <v>1403</v>
      </c>
      <c r="E16" s="2095">
        <f>H16+K16+N16+Q16+T16+W16+Z16+AC16+AF16+AI16</f>
        <v>1955</v>
      </c>
      <c r="F16" s="2095">
        <f>I16+L16+O16+R16+U16+X16+AA16+AD16+AG16+AJ16</f>
        <v>1340</v>
      </c>
      <c r="G16" s="2081">
        <f>E16/$E$10*100</f>
        <v>27.47329960652052</v>
      </c>
      <c r="H16" s="2080">
        <v>167</v>
      </c>
      <c r="I16" s="2080">
        <v>120</v>
      </c>
      <c r="J16" s="2081">
        <v>34.43298969072165</v>
      </c>
      <c r="K16" s="2080">
        <v>248</v>
      </c>
      <c r="L16" s="2080">
        <v>225</v>
      </c>
      <c r="M16" s="2081">
        <v>23.507109004739338</v>
      </c>
      <c r="N16" s="2080">
        <v>381</v>
      </c>
      <c r="O16" s="2080">
        <v>276</v>
      </c>
      <c r="P16" s="2081">
        <v>43.79310344827586</v>
      </c>
      <c r="Q16" s="2080">
        <v>171</v>
      </c>
      <c r="R16" s="2080">
        <v>102</v>
      </c>
      <c r="S16" s="2079">
        <v>27.186009538950717</v>
      </c>
      <c r="T16" s="2082">
        <v>109</v>
      </c>
      <c r="U16" s="2080">
        <v>48</v>
      </c>
      <c r="V16" s="2081">
        <v>28.912466843501328</v>
      </c>
      <c r="W16" s="2080">
        <v>170</v>
      </c>
      <c r="X16" s="2080">
        <v>118</v>
      </c>
      <c r="Y16" s="2081">
        <v>18.478260869565215</v>
      </c>
      <c r="Z16" s="2080">
        <v>116</v>
      </c>
      <c r="AA16" s="2080">
        <v>83</v>
      </c>
      <c r="AB16" s="2081">
        <v>26.303854875283445</v>
      </c>
      <c r="AC16" s="2080">
        <v>264</v>
      </c>
      <c r="AD16" s="2080">
        <v>185</v>
      </c>
      <c r="AE16" s="2081">
        <v>24.28702851885925</v>
      </c>
      <c r="AF16" s="2080">
        <v>222</v>
      </c>
      <c r="AG16" s="2080">
        <v>86</v>
      </c>
      <c r="AH16" s="2081">
        <v>24.58471760797342</v>
      </c>
      <c r="AI16" s="2080">
        <v>107</v>
      </c>
      <c r="AJ16" s="2080">
        <v>97</v>
      </c>
      <c r="AK16" s="2079">
        <v>30.659025787965614</v>
      </c>
    </row>
    <row r="17" spans="1:37" ht="14.25" customHeight="1">
      <c r="A17" s="2094"/>
      <c r="B17" s="2087"/>
      <c r="C17" s="2087"/>
      <c r="D17" s="2093" t="s">
        <v>1402</v>
      </c>
      <c r="E17" s="2092">
        <f>H17+K17+N17+Q17+T17+W17+Z17+AC17+AF17+AI17</f>
        <v>3193</v>
      </c>
      <c r="F17" s="2092">
        <f>I17+L17+O17+R17+U17+X17+AA17+AD17+AG17+AJ17</f>
        <v>1864</v>
      </c>
      <c r="G17" s="2090">
        <f>E17/$E$11*100</f>
        <v>32.9923537921058</v>
      </c>
      <c r="H17" s="2089">
        <v>294</v>
      </c>
      <c r="I17" s="2089">
        <v>201</v>
      </c>
      <c r="J17" s="2090">
        <v>42.79475982532751</v>
      </c>
      <c r="K17" s="2089">
        <v>396</v>
      </c>
      <c r="L17" s="2089">
        <v>350</v>
      </c>
      <c r="M17" s="2090">
        <v>28.989751098096633</v>
      </c>
      <c r="N17" s="2089">
        <v>501</v>
      </c>
      <c r="O17" s="2089">
        <v>327</v>
      </c>
      <c r="P17" s="2090">
        <v>47.264150943396224</v>
      </c>
      <c r="Q17" s="2089">
        <v>300</v>
      </c>
      <c r="R17" s="2089">
        <v>168</v>
      </c>
      <c r="S17" s="2088">
        <v>32.25806451612903</v>
      </c>
      <c r="T17" s="2091">
        <v>205</v>
      </c>
      <c r="U17" s="2089">
        <v>73</v>
      </c>
      <c r="V17" s="2090">
        <v>36.54188948306595</v>
      </c>
      <c r="W17" s="2089">
        <v>265</v>
      </c>
      <c r="X17" s="2089">
        <v>131</v>
      </c>
      <c r="Y17" s="2090">
        <v>23.348017621145374</v>
      </c>
      <c r="Z17" s="2089">
        <v>203</v>
      </c>
      <c r="AA17" s="2089">
        <v>109</v>
      </c>
      <c r="AB17" s="2090">
        <v>29.852941176470587</v>
      </c>
      <c r="AC17" s="2089">
        <v>429</v>
      </c>
      <c r="AD17" s="2089">
        <v>207</v>
      </c>
      <c r="AE17" s="2090">
        <v>29.853862212943632</v>
      </c>
      <c r="AF17" s="2089">
        <v>406</v>
      </c>
      <c r="AG17" s="2089">
        <v>121</v>
      </c>
      <c r="AH17" s="2090">
        <v>31.063504208110178</v>
      </c>
      <c r="AI17" s="2089">
        <v>194</v>
      </c>
      <c r="AJ17" s="2089">
        <v>177</v>
      </c>
      <c r="AK17" s="2088">
        <v>37.66990291262136</v>
      </c>
    </row>
    <row r="18" spans="1:37" ht="13.5" customHeight="1">
      <c r="A18" s="2094"/>
      <c r="B18" s="2094"/>
      <c r="C18" s="2100" t="s">
        <v>1442</v>
      </c>
      <c r="D18" s="2085" t="s">
        <v>1403</v>
      </c>
      <c r="E18" s="2095">
        <f>H18+K18+N18+Q18+T18+W18+Z18+AC18+AF18+AI18</f>
        <v>131</v>
      </c>
      <c r="F18" s="2095">
        <f>I18+L18+O18+R18+U18+X18+AA18+AD18+AG18+AJ18</f>
        <v>54</v>
      </c>
      <c r="G18" s="2081">
        <v>0</v>
      </c>
      <c r="H18" s="2080">
        <v>10</v>
      </c>
      <c r="I18" s="2080">
        <v>2</v>
      </c>
      <c r="J18" s="2081">
        <v>0</v>
      </c>
      <c r="K18" s="2080">
        <v>37</v>
      </c>
      <c r="L18" s="2080">
        <v>27</v>
      </c>
      <c r="M18" s="2081">
        <v>0</v>
      </c>
      <c r="N18" s="2080">
        <v>10</v>
      </c>
      <c r="O18" s="2080">
        <v>5</v>
      </c>
      <c r="P18" s="2081">
        <v>0</v>
      </c>
      <c r="Q18" s="2080">
        <v>23</v>
      </c>
      <c r="R18" s="2080">
        <v>4</v>
      </c>
      <c r="S18" s="2079">
        <v>0</v>
      </c>
      <c r="T18" s="2082">
        <v>12</v>
      </c>
      <c r="U18" s="2080">
        <v>0</v>
      </c>
      <c r="V18" s="2081">
        <v>0</v>
      </c>
      <c r="W18" s="2080">
        <v>10</v>
      </c>
      <c r="X18" s="2080">
        <v>4</v>
      </c>
      <c r="Y18" s="2081">
        <v>0</v>
      </c>
      <c r="Z18" s="2080">
        <v>2</v>
      </c>
      <c r="AA18" s="2080">
        <v>1</v>
      </c>
      <c r="AB18" s="2081">
        <v>0</v>
      </c>
      <c r="AC18" s="2080">
        <v>15</v>
      </c>
      <c r="AD18" s="2080">
        <v>8</v>
      </c>
      <c r="AE18" s="2081">
        <v>0</v>
      </c>
      <c r="AF18" s="2080">
        <v>7</v>
      </c>
      <c r="AG18" s="2080">
        <v>0</v>
      </c>
      <c r="AH18" s="2081">
        <v>0</v>
      </c>
      <c r="AI18" s="2080">
        <v>5</v>
      </c>
      <c r="AJ18" s="2080">
        <v>3</v>
      </c>
      <c r="AK18" s="2079">
        <v>0</v>
      </c>
    </row>
    <row r="19" spans="1:37" ht="14.25" customHeight="1">
      <c r="A19" s="2094"/>
      <c r="B19" s="2094"/>
      <c r="C19" s="2098" t="s">
        <v>1441</v>
      </c>
      <c r="D19" s="2093" t="s">
        <v>1402</v>
      </c>
      <c r="E19" s="2092">
        <f>H19+K19+N19+Q19+T19+W19+Z19+AC19+AF19+AI19</f>
        <v>215</v>
      </c>
      <c r="F19" s="2092">
        <f>I19+L19+O19+R19+U19+X19+AA19+AD19+AG19+AJ19</f>
        <v>80</v>
      </c>
      <c r="G19" s="2090">
        <v>0</v>
      </c>
      <c r="H19" s="2089">
        <v>14</v>
      </c>
      <c r="I19" s="2089">
        <v>4</v>
      </c>
      <c r="J19" s="2090">
        <v>0</v>
      </c>
      <c r="K19" s="2089">
        <v>60</v>
      </c>
      <c r="L19" s="2089">
        <v>43</v>
      </c>
      <c r="M19" s="2090">
        <v>0</v>
      </c>
      <c r="N19" s="2089">
        <v>18</v>
      </c>
      <c r="O19" s="2089">
        <v>8</v>
      </c>
      <c r="P19" s="2090">
        <v>0</v>
      </c>
      <c r="Q19" s="2089">
        <v>24</v>
      </c>
      <c r="R19" s="2089">
        <v>5</v>
      </c>
      <c r="S19" s="2088">
        <v>0</v>
      </c>
      <c r="T19" s="2091">
        <v>19</v>
      </c>
      <c r="U19" s="2089">
        <v>0</v>
      </c>
      <c r="V19" s="2090">
        <v>0</v>
      </c>
      <c r="W19" s="2089">
        <v>25</v>
      </c>
      <c r="X19" s="2089">
        <v>6</v>
      </c>
      <c r="Y19" s="2090">
        <v>0</v>
      </c>
      <c r="Z19" s="2089">
        <v>2</v>
      </c>
      <c r="AA19" s="2089">
        <v>1</v>
      </c>
      <c r="AB19" s="2090">
        <v>0</v>
      </c>
      <c r="AC19" s="2089">
        <v>27</v>
      </c>
      <c r="AD19" s="2089">
        <v>10</v>
      </c>
      <c r="AE19" s="2090">
        <v>0</v>
      </c>
      <c r="AF19" s="2089">
        <v>21</v>
      </c>
      <c r="AG19" s="2089">
        <v>0</v>
      </c>
      <c r="AH19" s="2090">
        <v>0</v>
      </c>
      <c r="AI19" s="2089">
        <v>5</v>
      </c>
      <c r="AJ19" s="2089">
        <v>3</v>
      </c>
      <c r="AK19" s="2088">
        <v>0</v>
      </c>
    </row>
    <row r="20" spans="1:37" ht="14.25" customHeight="1">
      <c r="A20" s="2094"/>
      <c r="B20" s="2094"/>
      <c r="C20" s="2100" t="s">
        <v>1419</v>
      </c>
      <c r="D20" s="2085" t="s">
        <v>1403</v>
      </c>
      <c r="E20" s="2095">
        <f>H20+K20+N20+Q20+T20+W20+Z20+AC20+AF20+AI20</f>
        <v>1676</v>
      </c>
      <c r="F20" s="2095">
        <f>I20+L20+O20+R20+U20+X20+AA20+AD20+AG20+AJ20</f>
        <v>1210</v>
      </c>
      <c r="G20" s="2081">
        <v>0</v>
      </c>
      <c r="H20" s="2080">
        <v>149</v>
      </c>
      <c r="I20" s="2080">
        <v>114</v>
      </c>
      <c r="J20" s="2081">
        <v>0</v>
      </c>
      <c r="K20" s="2080">
        <v>200</v>
      </c>
      <c r="L20" s="2080">
        <v>191</v>
      </c>
      <c r="M20" s="2081">
        <v>0</v>
      </c>
      <c r="N20" s="2080">
        <v>330</v>
      </c>
      <c r="O20" s="2080">
        <v>248</v>
      </c>
      <c r="P20" s="2081">
        <v>0</v>
      </c>
      <c r="Q20" s="2080">
        <v>129</v>
      </c>
      <c r="R20" s="2080">
        <v>88</v>
      </c>
      <c r="S20" s="2079">
        <v>0</v>
      </c>
      <c r="T20" s="2082">
        <v>81</v>
      </c>
      <c r="U20" s="2080">
        <v>45</v>
      </c>
      <c r="V20" s="2081">
        <v>0</v>
      </c>
      <c r="W20" s="2080">
        <v>131</v>
      </c>
      <c r="X20" s="2080">
        <v>98</v>
      </c>
      <c r="Y20" s="2081">
        <v>0</v>
      </c>
      <c r="Z20" s="2080">
        <v>111</v>
      </c>
      <c r="AA20" s="2080">
        <v>78</v>
      </c>
      <c r="AB20" s="2081">
        <v>0</v>
      </c>
      <c r="AC20" s="2080">
        <v>243</v>
      </c>
      <c r="AD20" s="2080">
        <v>174</v>
      </c>
      <c r="AE20" s="2081">
        <v>0</v>
      </c>
      <c r="AF20" s="2080">
        <v>206</v>
      </c>
      <c r="AG20" s="2080">
        <v>85</v>
      </c>
      <c r="AH20" s="2081">
        <v>0</v>
      </c>
      <c r="AI20" s="2080">
        <v>96</v>
      </c>
      <c r="AJ20" s="2080">
        <v>89</v>
      </c>
      <c r="AK20" s="2079">
        <v>0</v>
      </c>
    </row>
    <row r="21" spans="1:37" ht="14.25" customHeight="1">
      <c r="A21" s="2094"/>
      <c r="B21" s="2094"/>
      <c r="C21" s="2098" t="s">
        <v>1440</v>
      </c>
      <c r="D21" s="2093" t="s">
        <v>1402</v>
      </c>
      <c r="E21" s="2092">
        <f>H21+K21+N21+Q21+T21+W21+Z21+AC21+AF21+AI21</f>
        <v>2745</v>
      </c>
      <c r="F21" s="2092">
        <f>I21+L21+O21+R21+U21+X21+AA21+AD21+AG21+AJ21</f>
        <v>1664</v>
      </c>
      <c r="G21" s="2090">
        <v>0</v>
      </c>
      <c r="H21" s="2089">
        <v>263</v>
      </c>
      <c r="I21" s="2089">
        <v>184</v>
      </c>
      <c r="J21" s="2090">
        <v>0</v>
      </c>
      <c r="K21" s="2089">
        <v>317</v>
      </c>
      <c r="L21" s="2089">
        <v>293</v>
      </c>
      <c r="M21" s="2090">
        <v>0</v>
      </c>
      <c r="N21" s="2089">
        <v>430</v>
      </c>
      <c r="O21" s="2089">
        <v>295</v>
      </c>
      <c r="P21" s="2090">
        <v>0</v>
      </c>
      <c r="Q21" s="2089">
        <v>233</v>
      </c>
      <c r="R21" s="2089">
        <v>132</v>
      </c>
      <c r="S21" s="2088">
        <v>0</v>
      </c>
      <c r="T21" s="2091">
        <v>157</v>
      </c>
      <c r="U21" s="2089">
        <v>66</v>
      </c>
      <c r="V21" s="2090">
        <v>0</v>
      </c>
      <c r="W21" s="2089">
        <v>202</v>
      </c>
      <c r="X21" s="2089">
        <v>108</v>
      </c>
      <c r="Y21" s="2090">
        <v>0</v>
      </c>
      <c r="Z21" s="2089">
        <v>198</v>
      </c>
      <c r="AA21" s="2089">
        <v>105</v>
      </c>
      <c r="AB21" s="2090">
        <v>0</v>
      </c>
      <c r="AC21" s="2089">
        <v>394</v>
      </c>
      <c r="AD21" s="2089">
        <v>197</v>
      </c>
      <c r="AE21" s="2090">
        <v>0</v>
      </c>
      <c r="AF21" s="2089">
        <v>371</v>
      </c>
      <c r="AG21" s="2089">
        <v>118</v>
      </c>
      <c r="AH21" s="2090">
        <v>0</v>
      </c>
      <c r="AI21" s="2089">
        <v>180</v>
      </c>
      <c r="AJ21" s="2089">
        <v>166</v>
      </c>
      <c r="AK21" s="2088">
        <v>0</v>
      </c>
    </row>
    <row r="22" spans="1:37" ht="14.25" customHeight="1">
      <c r="A22" s="2094"/>
      <c r="B22" s="2094"/>
      <c r="C22" s="2100" t="s">
        <v>1419</v>
      </c>
      <c r="D22" s="2085" t="s">
        <v>1403</v>
      </c>
      <c r="E22" s="2095">
        <f>H22+K22+N22+Q22+T22+W22+Z22+AC22+AF22+AI22</f>
        <v>34</v>
      </c>
      <c r="F22" s="2095">
        <f>I22+L22+O22+R22+U22+X22+AA22+AD22+AG22+AJ22</f>
        <v>15</v>
      </c>
      <c r="G22" s="2081">
        <v>0</v>
      </c>
      <c r="H22" s="2080">
        <v>3</v>
      </c>
      <c r="I22" s="2080">
        <v>2</v>
      </c>
      <c r="J22" s="2081">
        <v>0</v>
      </c>
      <c r="K22" s="2080">
        <v>1</v>
      </c>
      <c r="L22" s="2080">
        <v>0</v>
      </c>
      <c r="M22" s="2081">
        <v>0</v>
      </c>
      <c r="N22" s="2080">
        <v>11</v>
      </c>
      <c r="O22" s="2080">
        <v>6</v>
      </c>
      <c r="P22" s="2081">
        <v>0</v>
      </c>
      <c r="Q22" s="2080">
        <v>2</v>
      </c>
      <c r="R22" s="2080">
        <v>1</v>
      </c>
      <c r="S22" s="2079">
        <v>0</v>
      </c>
      <c r="T22" s="2082">
        <v>3</v>
      </c>
      <c r="U22" s="2080">
        <v>1</v>
      </c>
      <c r="V22" s="2081">
        <v>0</v>
      </c>
      <c r="W22" s="2080">
        <v>1</v>
      </c>
      <c r="X22" s="2080">
        <v>0</v>
      </c>
      <c r="Y22" s="2081">
        <v>0</v>
      </c>
      <c r="Z22" s="2080">
        <v>1</v>
      </c>
      <c r="AA22" s="2080">
        <v>0</v>
      </c>
      <c r="AB22" s="2081">
        <v>0</v>
      </c>
      <c r="AC22" s="2080">
        <v>6</v>
      </c>
      <c r="AD22" s="2080">
        <v>3</v>
      </c>
      <c r="AE22" s="2081">
        <v>0</v>
      </c>
      <c r="AF22" s="2080">
        <v>4</v>
      </c>
      <c r="AG22" s="2080">
        <v>0</v>
      </c>
      <c r="AH22" s="2081">
        <v>0</v>
      </c>
      <c r="AI22" s="2080">
        <v>2</v>
      </c>
      <c r="AJ22" s="2080">
        <v>2</v>
      </c>
      <c r="AK22" s="2079">
        <v>0</v>
      </c>
    </row>
    <row r="23" spans="1:37" ht="14.25" customHeight="1">
      <c r="A23" s="2094"/>
      <c r="B23" s="2094"/>
      <c r="C23" s="2098" t="s">
        <v>1439</v>
      </c>
      <c r="D23" s="2093" t="s">
        <v>1402</v>
      </c>
      <c r="E23" s="2092">
        <f>H23+K23+N23+Q23+T23+W23+Z23+AC23+AF23+AI23</f>
        <v>53</v>
      </c>
      <c r="F23" s="2092">
        <f>I23+L23+O23+R23+U23+X23+AA23+AD23+AG23+AJ23</f>
        <v>18</v>
      </c>
      <c r="G23" s="2090">
        <v>0</v>
      </c>
      <c r="H23" s="2089">
        <v>3</v>
      </c>
      <c r="I23" s="2089">
        <v>2</v>
      </c>
      <c r="J23" s="2090">
        <v>0</v>
      </c>
      <c r="K23" s="2089">
        <v>2</v>
      </c>
      <c r="L23" s="2089">
        <v>0</v>
      </c>
      <c r="M23" s="2090">
        <v>0</v>
      </c>
      <c r="N23" s="2089">
        <v>13</v>
      </c>
      <c r="O23" s="2089">
        <v>6</v>
      </c>
      <c r="P23" s="2090">
        <v>0</v>
      </c>
      <c r="Q23" s="2089">
        <v>2</v>
      </c>
      <c r="R23" s="2089">
        <v>1</v>
      </c>
      <c r="S23" s="2088">
        <v>0</v>
      </c>
      <c r="T23" s="2091">
        <v>11</v>
      </c>
      <c r="U23" s="2089">
        <v>3</v>
      </c>
      <c r="V23" s="2090">
        <v>0</v>
      </c>
      <c r="W23" s="2089">
        <v>6</v>
      </c>
      <c r="X23" s="2089">
        <v>1</v>
      </c>
      <c r="Y23" s="2090">
        <v>0</v>
      </c>
      <c r="Z23" s="2089">
        <v>1</v>
      </c>
      <c r="AA23" s="2089">
        <v>0</v>
      </c>
      <c r="AB23" s="2090">
        <v>0</v>
      </c>
      <c r="AC23" s="2089">
        <v>8</v>
      </c>
      <c r="AD23" s="2089">
        <v>3</v>
      </c>
      <c r="AE23" s="2090">
        <v>0</v>
      </c>
      <c r="AF23" s="2089">
        <v>5</v>
      </c>
      <c r="AG23" s="2089">
        <v>0</v>
      </c>
      <c r="AH23" s="2090">
        <v>0</v>
      </c>
      <c r="AI23" s="2089">
        <v>2</v>
      </c>
      <c r="AJ23" s="2089">
        <v>2</v>
      </c>
      <c r="AK23" s="2088">
        <v>0</v>
      </c>
    </row>
    <row r="24" spans="1:37" ht="14.25" customHeight="1">
      <c r="A24" s="2094"/>
      <c r="B24" s="2087" t="s">
        <v>1418</v>
      </c>
      <c r="C24" s="2087"/>
      <c r="D24" s="2085" t="s">
        <v>1403</v>
      </c>
      <c r="E24" s="2095">
        <f>H24+K24+N24+Q24+T24+W24+Z24+AC24+AF24+AI24</f>
        <v>456</v>
      </c>
      <c r="F24" s="2095">
        <f>I24+L24+O24+R24+U24+X24+AA24+AD24+AG24+AJ24</f>
        <v>340</v>
      </c>
      <c r="G24" s="2081">
        <f>E24/$E$10*100</f>
        <v>6.408094435075886</v>
      </c>
      <c r="H24" s="2080">
        <v>60</v>
      </c>
      <c r="I24" s="2080">
        <v>54</v>
      </c>
      <c r="J24" s="2081">
        <v>12.371134020618557</v>
      </c>
      <c r="K24" s="2080">
        <v>37</v>
      </c>
      <c r="L24" s="2080">
        <v>30</v>
      </c>
      <c r="M24" s="2081">
        <v>3.5071090047393367</v>
      </c>
      <c r="N24" s="2080">
        <v>59</v>
      </c>
      <c r="O24" s="2080">
        <v>51</v>
      </c>
      <c r="P24" s="2081">
        <v>6.781609195402299</v>
      </c>
      <c r="Q24" s="2080">
        <v>88</v>
      </c>
      <c r="R24" s="2080">
        <v>66</v>
      </c>
      <c r="S24" s="2079">
        <v>13.990461049284578</v>
      </c>
      <c r="T24" s="2082">
        <v>40</v>
      </c>
      <c r="U24" s="2080">
        <v>24</v>
      </c>
      <c r="V24" s="2081">
        <v>10.610079575596817</v>
      </c>
      <c r="W24" s="2080">
        <v>3</v>
      </c>
      <c r="X24" s="2080">
        <v>3</v>
      </c>
      <c r="Y24" s="2081">
        <v>0.32608695652173914</v>
      </c>
      <c r="Z24" s="2080">
        <v>23</v>
      </c>
      <c r="AA24" s="2080">
        <v>10</v>
      </c>
      <c r="AB24" s="2081">
        <v>5.215419501133787</v>
      </c>
      <c r="AC24" s="2080">
        <v>100</v>
      </c>
      <c r="AD24" s="2080">
        <v>75</v>
      </c>
      <c r="AE24" s="2081">
        <v>9.19963201471941</v>
      </c>
      <c r="AF24" s="2080">
        <v>30</v>
      </c>
      <c r="AG24" s="2080">
        <v>14</v>
      </c>
      <c r="AH24" s="2081">
        <v>3.322259136212625</v>
      </c>
      <c r="AI24" s="2080">
        <v>16</v>
      </c>
      <c r="AJ24" s="2080">
        <v>13</v>
      </c>
      <c r="AK24" s="2079">
        <v>4.584527220630372</v>
      </c>
    </row>
    <row r="25" spans="1:37" ht="14.25" customHeight="1">
      <c r="A25" s="2094"/>
      <c r="B25" s="2087"/>
      <c r="C25" s="2087"/>
      <c r="D25" s="2093" t="s">
        <v>1402</v>
      </c>
      <c r="E25" s="2092">
        <f>H25+K25+N25+Q25+T25+W25+Z25+AC25+AF25+AI25</f>
        <v>607</v>
      </c>
      <c r="F25" s="2092">
        <f>I25+L25+O25+R25+U25+X25+AA25+AD25+AG25+AJ25</f>
        <v>392</v>
      </c>
      <c r="G25" s="2090">
        <f>E25/$E$11*100</f>
        <v>6.2719570159123785</v>
      </c>
      <c r="H25" s="2089">
        <v>65</v>
      </c>
      <c r="I25" s="2089">
        <v>58</v>
      </c>
      <c r="J25" s="2090">
        <v>9.461426491994178</v>
      </c>
      <c r="K25" s="2089">
        <v>43</v>
      </c>
      <c r="L25" s="2089">
        <v>36</v>
      </c>
      <c r="M25" s="2090">
        <v>3.1478770131771596</v>
      </c>
      <c r="N25" s="2089">
        <v>71</v>
      </c>
      <c r="O25" s="2089">
        <v>59</v>
      </c>
      <c r="P25" s="2090">
        <v>6.69811320754717</v>
      </c>
      <c r="Q25" s="2089">
        <v>119</v>
      </c>
      <c r="R25" s="2089">
        <v>81</v>
      </c>
      <c r="S25" s="2088">
        <v>12.795698924731184</v>
      </c>
      <c r="T25" s="2091">
        <v>65</v>
      </c>
      <c r="U25" s="2089">
        <v>30</v>
      </c>
      <c r="V25" s="2090">
        <v>11.58645276292335</v>
      </c>
      <c r="W25" s="2089">
        <v>3</v>
      </c>
      <c r="X25" s="2089">
        <v>3</v>
      </c>
      <c r="Y25" s="2090">
        <v>0.2643171806167401</v>
      </c>
      <c r="Z25" s="2089">
        <v>43</v>
      </c>
      <c r="AA25" s="2089">
        <v>12</v>
      </c>
      <c r="AB25" s="2090">
        <v>6.323529411764706</v>
      </c>
      <c r="AC25" s="2089">
        <v>136</v>
      </c>
      <c r="AD25" s="2089">
        <v>80</v>
      </c>
      <c r="AE25" s="2090">
        <v>9.464161447459986</v>
      </c>
      <c r="AF25" s="2089">
        <v>43</v>
      </c>
      <c r="AG25" s="2089">
        <v>17</v>
      </c>
      <c r="AH25" s="2090">
        <v>3.2899770466717673</v>
      </c>
      <c r="AI25" s="2089">
        <v>19</v>
      </c>
      <c r="AJ25" s="2089">
        <v>16</v>
      </c>
      <c r="AK25" s="2088">
        <v>3.6893203883495143</v>
      </c>
    </row>
    <row r="26" spans="1:37" ht="14.25" customHeight="1">
      <c r="A26" s="2094"/>
      <c r="B26" s="2087" t="s">
        <v>1417</v>
      </c>
      <c r="C26" s="2087"/>
      <c r="D26" s="2085" t="s">
        <v>1403</v>
      </c>
      <c r="E26" s="2095">
        <f>H26+K26+N26+Q26+T26+W26+Z26+AC26+AF26+AI26</f>
        <v>1873</v>
      </c>
      <c r="F26" s="2095">
        <f>I26+L26+O26+R26+U26+X26+AA26+AD26+AG26+AJ26</f>
        <v>1456</v>
      </c>
      <c r="G26" s="2081">
        <f>E26/$E$10*100</f>
        <v>26.32096683530073</v>
      </c>
      <c r="H26" s="2080">
        <v>123</v>
      </c>
      <c r="I26" s="2080">
        <v>101</v>
      </c>
      <c r="J26" s="2081">
        <v>25.36082474226804</v>
      </c>
      <c r="K26" s="2080">
        <v>409</v>
      </c>
      <c r="L26" s="2080">
        <v>366</v>
      </c>
      <c r="M26" s="2081">
        <v>38.76777251184834</v>
      </c>
      <c r="N26" s="2080">
        <v>120</v>
      </c>
      <c r="O26" s="2080">
        <v>96</v>
      </c>
      <c r="P26" s="2081">
        <v>13.793103448275861</v>
      </c>
      <c r="Q26" s="2080">
        <v>164</v>
      </c>
      <c r="R26" s="2080">
        <v>132</v>
      </c>
      <c r="S26" s="2079">
        <v>26.073131955484897</v>
      </c>
      <c r="T26" s="2082">
        <v>62</v>
      </c>
      <c r="U26" s="2080">
        <v>32</v>
      </c>
      <c r="V26" s="2081">
        <v>16.445623342175068</v>
      </c>
      <c r="W26" s="2080">
        <v>430</v>
      </c>
      <c r="X26" s="2080">
        <v>373</v>
      </c>
      <c r="Y26" s="2081">
        <v>46.73913043478261</v>
      </c>
      <c r="Z26" s="2080">
        <v>48</v>
      </c>
      <c r="AA26" s="2080">
        <v>33</v>
      </c>
      <c r="AB26" s="2081">
        <v>10.884353741496598</v>
      </c>
      <c r="AC26" s="2080">
        <v>306</v>
      </c>
      <c r="AD26" s="2080">
        <v>245</v>
      </c>
      <c r="AE26" s="2081">
        <v>28.150873965041402</v>
      </c>
      <c r="AF26" s="2080">
        <v>133</v>
      </c>
      <c r="AG26" s="2080">
        <v>24</v>
      </c>
      <c r="AH26" s="2081">
        <v>14.728682170542637</v>
      </c>
      <c r="AI26" s="2080">
        <v>78</v>
      </c>
      <c r="AJ26" s="2080">
        <v>54</v>
      </c>
      <c r="AK26" s="2079">
        <v>22.349570200573066</v>
      </c>
    </row>
    <row r="27" spans="1:37" ht="14.25" customHeight="1">
      <c r="A27" s="2094"/>
      <c r="B27" s="2087"/>
      <c r="C27" s="2087"/>
      <c r="D27" s="2093" t="s">
        <v>1402</v>
      </c>
      <c r="E27" s="2092">
        <f>H27+K27+N27+Q27+T27+W27+Z27+AC27+AF27+AI27</f>
        <v>2249</v>
      </c>
      <c r="F27" s="2092">
        <f>I27+L27+O27+R27+U27+X27+AA27+AD27+AG27+AJ27</f>
        <v>1656</v>
      </c>
      <c r="G27" s="2090">
        <f>E27/$E$11*100</f>
        <v>23.23827237032445</v>
      </c>
      <c r="H27" s="2089">
        <v>149</v>
      </c>
      <c r="I27" s="2089">
        <v>126</v>
      </c>
      <c r="J27" s="2090">
        <v>21.688500727802037</v>
      </c>
      <c r="K27" s="2089">
        <v>470</v>
      </c>
      <c r="L27" s="2089">
        <v>420</v>
      </c>
      <c r="M27" s="2090">
        <v>34.40702781844802</v>
      </c>
      <c r="N27" s="2089">
        <v>140</v>
      </c>
      <c r="O27" s="2089">
        <v>107</v>
      </c>
      <c r="P27" s="2090">
        <v>13.20754716981132</v>
      </c>
      <c r="Q27" s="2089">
        <v>231</v>
      </c>
      <c r="R27" s="2089">
        <v>173</v>
      </c>
      <c r="S27" s="2088">
        <v>24.838709677419356</v>
      </c>
      <c r="T27" s="2091">
        <v>74</v>
      </c>
      <c r="U27" s="2089">
        <v>34</v>
      </c>
      <c r="V27" s="2090">
        <v>13.19073083778966</v>
      </c>
      <c r="W27" s="2089">
        <v>486</v>
      </c>
      <c r="X27" s="2089">
        <v>391</v>
      </c>
      <c r="Y27" s="2090">
        <v>42.819383259911895</v>
      </c>
      <c r="Z27" s="2089">
        <v>72</v>
      </c>
      <c r="AA27" s="2089">
        <v>38</v>
      </c>
      <c r="AB27" s="2090">
        <v>10.588235294117647</v>
      </c>
      <c r="AC27" s="2089">
        <v>343</v>
      </c>
      <c r="AD27" s="2089">
        <v>262</v>
      </c>
      <c r="AE27" s="2090">
        <v>23.869171885873346</v>
      </c>
      <c r="AF27" s="2089">
        <v>182</v>
      </c>
      <c r="AG27" s="2089">
        <v>27</v>
      </c>
      <c r="AH27" s="2090">
        <v>13.925019127773528</v>
      </c>
      <c r="AI27" s="2089">
        <v>102</v>
      </c>
      <c r="AJ27" s="2089">
        <v>78</v>
      </c>
      <c r="AK27" s="2088">
        <v>19.80582524271845</v>
      </c>
    </row>
    <row r="28" spans="1:37" ht="14.25" customHeight="1">
      <c r="A28" s="2094"/>
      <c r="B28" s="2087" t="s">
        <v>1416</v>
      </c>
      <c r="C28" s="2087"/>
      <c r="D28" s="2085" t="s">
        <v>1403</v>
      </c>
      <c r="E28" s="2095">
        <f>H28+K28+N28+Q28+T28+W28+Z28+AC28+AF28+AI28</f>
        <v>201</v>
      </c>
      <c r="F28" s="2095">
        <f>I28+L28+O28+R28+U28+X28+AA28+AD28+AG28+AJ28</f>
        <v>146</v>
      </c>
      <c r="G28" s="2081">
        <f>E28/$E$10*100</f>
        <v>2.824620573355818</v>
      </c>
      <c r="H28" s="2080">
        <v>17</v>
      </c>
      <c r="I28" s="2080">
        <v>15</v>
      </c>
      <c r="J28" s="2081">
        <v>3.5051546391752577</v>
      </c>
      <c r="K28" s="2080">
        <v>42</v>
      </c>
      <c r="L28" s="2080">
        <v>40</v>
      </c>
      <c r="M28" s="2081">
        <v>3.9810426540284363</v>
      </c>
      <c r="N28" s="2080">
        <v>15</v>
      </c>
      <c r="O28" s="2080">
        <v>11</v>
      </c>
      <c r="P28" s="2081">
        <v>1.7241379310344827</v>
      </c>
      <c r="Q28" s="2080">
        <v>17</v>
      </c>
      <c r="R28" s="2080">
        <v>14</v>
      </c>
      <c r="S28" s="2079">
        <v>2.7027027027027026</v>
      </c>
      <c r="T28" s="2082">
        <v>8</v>
      </c>
      <c r="U28" s="2080">
        <v>4</v>
      </c>
      <c r="V28" s="2081">
        <v>2.122015915119363</v>
      </c>
      <c r="W28" s="2080">
        <v>10</v>
      </c>
      <c r="X28" s="2080">
        <v>8</v>
      </c>
      <c r="Y28" s="2081">
        <v>1.0869565217391304</v>
      </c>
      <c r="Z28" s="2080">
        <v>13</v>
      </c>
      <c r="AA28" s="2080">
        <v>7</v>
      </c>
      <c r="AB28" s="2081">
        <v>2.947845804988662</v>
      </c>
      <c r="AC28" s="2080">
        <v>23</v>
      </c>
      <c r="AD28" s="2080">
        <v>17</v>
      </c>
      <c r="AE28" s="2081">
        <v>2.1159153633854646</v>
      </c>
      <c r="AF28" s="2080">
        <v>36</v>
      </c>
      <c r="AG28" s="2080">
        <v>14</v>
      </c>
      <c r="AH28" s="2081">
        <v>3.9867109634551494</v>
      </c>
      <c r="AI28" s="2080">
        <v>20</v>
      </c>
      <c r="AJ28" s="2080">
        <v>16</v>
      </c>
      <c r="AK28" s="2079">
        <v>5.730659025787966</v>
      </c>
    </row>
    <row r="29" spans="1:37" ht="14.25" customHeight="1">
      <c r="A29" s="2094"/>
      <c r="B29" s="2087"/>
      <c r="C29" s="2087"/>
      <c r="D29" s="2093" t="s">
        <v>1402</v>
      </c>
      <c r="E29" s="2092">
        <f>H29+K29+N29+Q29+T29+W29+Z29+AC29+AF29+AI29</f>
        <v>276</v>
      </c>
      <c r="F29" s="2092">
        <f>I29+L29+O29+R29+U29+X29+AA29+AD29+AG29+AJ29</f>
        <v>185</v>
      </c>
      <c r="G29" s="2090">
        <f>E29/$E$11*100</f>
        <v>2.8518288902665843</v>
      </c>
      <c r="H29" s="2089">
        <v>23</v>
      </c>
      <c r="I29" s="2089">
        <v>22</v>
      </c>
      <c r="J29" s="2090">
        <v>3.3478893740902476</v>
      </c>
      <c r="K29" s="2089">
        <v>57</v>
      </c>
      <c r="L29" s="2089">
        <v>52</v>
      </c>
      <c r="M29" s="2090">
        <v>4.172767203513909</v>
      </c>
      <c r="N29" s="2089">
        <v>15</v>
      </c>
      <c r="O29" s="2089">
        <v>11</v>
      </c>
      <c r="P29" s="2090">
        <v>1.4150943396226416</v>
      </c>
      <c r="Q29" s="2089">
        <v>25</v>
      </c>
      <c r="R29" s="2089">
        <v>19</v>
      </c>
      <c r="S29" s="2088">
        <v>2.6881720430107525</v>
      </c>
      <c r="T29" s="2091">
        <v>11</v>
      </c>
      <c r="U29" s="2089">
        <v>7</v>
      </c>
      <c r="V29" s="2090">
        <v>1.9607843137254901</v>
      </c>
      <c r="W29" s="2089">
        <v>16</v>
      </c>
      <c r="X29" s="2089">
        <v>10</v>
      </c>
      <c r="Y29" s="2090">
        <v>1.4096916299559472</v>
      </c>
      <c r="Z29" s="2089">
        <v>23</v>
      </c>
      <c r="AA29" s="2089">
        <v>7</v>
      </c>
      <c r="AB29" s="2090">
        <v>3.3823529411764706</v>
      </c>
      <c r="AC29" s="2089">
        <v>35</v>
      </c>
      <c r="AD29" s="2089">
        <v>19</v>
      </c>
      <c r="AE29" s="2090">
        <v>2.4356297842727903</v>
      </c>
      <c r="AF29" s="2089">
        <v>45</v>
      </c>
      <c r="AG29" s="2089">
        <v>16</v>
      </c>
      <c r="AH29" s="2090">
        <v>3.442999234889059</v>
      </c>
      <c r="AI29" s="2089">
        <v>26</v>
      </c>
      <c r="AJ29" s="2089">
        <v>22</v>
      </c>
      <c r="AK29" s="2088">
        <v>5.048543689320388</v>
      </c>
    </row>
    <row r="30" spans="1:37" ht="14.25" customHeight="1">
      <c r="A30" s="2094"/>
      <c r="B30" s="2087" t="s">
        <v>1415</v>
      </c>
      <c r="C30" s="2087"/>
      <c r="D30" s="2085" t="s">
        <v>1403</v>
      </c>
      <c r="E30" s="2095">
        <f>H30+K30+N30+Q30+T30+W30+Z30+AC30+AF30+AI30</f>
        <v>658</v>
      </c>
      <c r="F30" s="2095">
        <f>I30+L30+O30+R30+U30+X30+AA30+AD30+AG30+AJ30</f>
        <v>457</v>
      </c>
      <c r="G30" s="2081">
        <f>E30/$E$10*100</f>
        <v>9.246767847105115</v>
      </c>
      <c r="H30" s="2080">
        <v>60</v>
      </c>
      <c r="I30" s="2080">
        <v>59</v>
      </c>
      <c r="J30" s="2081">
        <v>12.371134020618557</v>
      </c>
      <c r="K30" s="2080">
        <v>75</v>
      </c>
      <c r="L30" s="2080">
        <v>61</v>
      </c>
      <c r="M30" s="2081">
        <v>7.109004739336493</v>
      </c>
      <c r="N30" s="2080">
        <v>112</v>
      </c>
      <c r="O30" s="2080">
        <v>100</v>
      </c>
      <c r="P30" s="2081">
        <v>12.873563218390805</v>
      </c>
      <c r="Q30" s="2080">
        <v>30</v>
      </c>
      <c r="R30" s="2080">
        <v>28</v>
      </c>
      <c r="S30" s="2079">
        <v>4.769475357710652</v>
      </c>
      <c r="T30" s="2082">
        <v>47</v>
      </c>
      <c r="U30" s="2080">
        <v>30</v>
      </c>
      <c r="V30" s="2081">
        <v>12.46684350132626</v>
      </c>
      <c r="W30" s="2080">
        <v>2</v>
      </c>
      <c r="X30" s="2080">
        <v>1</v>
      </c>
      <c r="Y30" s="2081">
        <v>0.21739130434782608</v>
      </c>
      <c r="Z30" s="2080">
        <v>73</v>
      </c>
      <c r="AA30" s="2080">
        <v>63</v>
      </c>
      <c r="AB30" s="2081">
        <v>16.55328798185941</v>
      </c>
      <c r="AC30" s="2080">
        <v>30</v>
      </c>
      <c r="AD30" s="2080">
        <v>25</v>
      </c>
      <c r="AE30" s="2081">
        <v>2.7598896044158234</v>
      </c>
      <c r="AF30" s="2080">
        <v>228</v>
      </c>
      <c r="AG30" s="2080">
        <v>90</v>
      </c>
      <c r="AH30" s="2081">
        <v>25.249169435215947</v>
      </c>
      <c r="AI30" s="2080">
        <v>1</v>
      </c>
      <c r="AJ30" s="2080">
        <v>0</v>
      </c>
      <c r="AK30" s="2079">
        <v>0.28653295128939826</v>
      </c>
    </row>
    <row r="31" spans="1:37" ht="14.25" customHeight="1">
      <c r="A31" s="2094"/>
      <c r="B31" s="2087"/>
      <c r="C31" s="2087"/>
      <c r="D31" s="2093" t="s">
        <v>1402</v>
      </c>
      <c r="E31" s="2092">
        <f>H31+K31+N31+Q31+T31+W31+Z31+AC31+AF31+AI31</f>
        <v>816</v>
      </c>
      <c r="F31" s="2092">
        <f>I31+L31+O31+R31+U31+X31+AA31+AD31+AG31+AJ31</f>
        <v>518</v>
      </c>
      <c r="G31" s="2090">
        <f>E31/$E$11*100</f>
        <v>8.431494110353379</v>
      </c>
      <c r="H31" s="2089">
        <v>71</v>
      </c>
      <c r="I31" s="2089">
        <v>70</v>
      </c>
      <c r="J31" s="2090">
        <v>10.334788937409025</v>
      </c>
      <c r="K31" s="2089">
        <v>84</v>
      </c>
      <c r="L31" s="2089">
        <v>65</v>
      </c>
      <c r="M31" s="2090">
        <v>6.149341142020498</v>
      </c>
      <c r="N31" s="2089">
        <v>130</v>
      </c>
      <c r="O31" s="2089">
        <v>110</v>
      </c>
      <c r="P31" s="2090">
        <v>12.264150943396226</v>
      </c>
      <c r="Q31" s="2089">
        <v>45</v>
      </c>
      <c r="R31" s="2089">
        <v>43</v>
      </c>
      <c r="S31" s="2088">
        <v>4.838709677419355</v>
      </c>
      <c r="T31" s="2091">
        <v>64</v>
      </c>
      <c r="U31" s="2089">
        <v>32</v>
      </c>
      <c r="V31" s="2090">
        <v>11.408199643493761</v>
      </c>
      <c r="W31" s="2089">
        <v>2</v>
      </c>
      <c r="X31" s="2089">
        <v>1</v>
      </c>
      <c r="Y31" s="2090">
        <v>0.1762114537444934</v>
      </c>
      <c r="Z31" s="2089">
        <v>80</v>
      </c>
      <c r="AA31" s="2089">
        <v>67</v>
      </c>
      <c r="AB31" s="2090">
        <v>11.76470588235294</v>
      </c>
      <c r="AC31" s="2089">
        <v>36</v>
      </c>
      <c r="AD31" s="2089">
        <v>30</v>
      </c>
      <c r="AE31" s="2090">
        <v>2.5052192066805845</v>
      </c>
      <c r="AF31" s="2089">
        <v>302</v>
      </c>
      <c r="AG31" s="2089">
        <v>100</v>
      </c>
      <c r="AH31" s="2090">
        <v>23.10635042081102</v>
      </c>
      <c r="AI31" s="2089">
        <v>2</v>
      </c>
      <c r="AJ31" s="2089">
        <v>0</v>
      </c>
      <c r="AK31" s="2088">
        <v>0.3883495145631068</v>
      </c>
    </row>
    <row r="32" spans="1:37" ht="14.25" customHeight="1">
      <c r="A32" s="2094"/>
      <c r="B32" s="2087" t="s">
        <v>727</v>
      </c>
      <c r="C32" s="2087"/>
      <c r="D32" s="2085" t="s">
        <v>1403</v>
      </c>
      <c r="E32" s="2095">
        <f>H32+K32+N32+Q32+T32+W32+Z32+AC32+AF32+AI32</f>
        <v>0</v>
      </c>
      <c r="F32" s="2095">
        <f>I32+L32+O32+R32+U32+X32+AA32+AD32+AG32+AJ32</f>
        <v>0</v>
      </c>
      <c r="G32" s="2081">
        <f>E32/$E$10*100</f>
        <v>0</v>
      </c>
      <c r="H32" s="2080">
        <v>0</v>
      </c>
      <c r="I32" s="2080">
        <v>0</v>
      </c>
      <c r="J32" s="2081">
        <v>0</v>
      </c>
      <c r="K32" s="2080">
        <v>0</v>
      </c>
      <c r="L32" s="2080">
        <v>0</v>
      </c>
      <c r="M32" s="2081">
        <v>0</v>
      </c>
      <c r="N32" s="2080">
        <v>0</v>
      </c>
      <c r="O32" s="2080">
        <v>0</v>
      </c>
      <c r="P32" s="2081">
        <v>0</v>
      </c>
      <c r="Q32" s="2080">
        <v>0</v>
      </c>
      <c r="R32" s="2080">
        <v>0</v>
      </c>
      <c r="S32" s="2079">
        <v>0</v>
      </c>
      <c r="T32" s="2082">
        <v>0</v>
      </c>
      <c r="U32" s="2080">
        <v>0</v>
      </c>
      <c r="V32" s="2081">
        <v>0</v>
      </c>
      <c r="W32" s="2080">
        <v>0</v>
      </c>
      <c r="X32" s="2080">
        <v>0</v>
      </c>
      <c r="Y32" s="2081">
        <v>0</v>
      </c>
      <c r="Z32" s="2080">
        <v>0</v>
      </c>
      <c r="AA32" s="2080">
        <v>0</v>
      </c>
      <c r="AB32" s="2081">
        <v>0</v>
      </c>
      <c r="AC32" s="2080">
        <v>0</v>
      </c>
      <c r="AD32" s="2080">
        <v>0</v>
      </c>
      <c r="AE32" s="2081">
        <v>0</v>
      </c>
      <c r="AF32" s="2080">
        <v>0</v>
      </c>
      <c r="AG32" s="2080">
        <v>0</v>
      </c>
      <c r="AH32" s="2081">
        <v>0</v>
      </c>
      <c r="AI32" s="2080">
        <v>0</v>
      </c>
      <c r="AJ32" s="2080">
        <v>0</v>
      </c>
      <c r="AK32" s="2079">
        <v>0</v>
      </c>
    </row>
    <row r="33" spans="1:37" ht="14.25" customHeight="1">
      <c r="A33" s="2094"/>
      <c r="B33" s="2087"/>
      <c r="C33" s="2087"/>
      <c r="D33" s="2093" t="s">
        <v>1402</v>
      </c>
      <c r="E33" s="2092">
        <f>H33+K33+N33+Q33+T33+W33+Z33+AC33+AF33+AI33</f>
        <v>0</v>
      </c>
      <c r="F33" s="2092">
        <f>I33+L33+O33+R33+U33+X33+AA33+AD33+AG33+AJ33</f>
        <v>0</v>
      </c>
      <c r="G33" s="2090">
        <f>E33/$E$11*100</f>
        <v>0</v>
      </c>
      <c r="H33" s="2089">
        <v>0</v>
      </c>
      <c r="I33" s="2089">
        <v>0</v>
      </c>
      <c r="J33" s="2090">
        <v>0</v>
      </c>
      <c r="K33" s="2089">
        <v>0</v>
      </c>
      <c r="L33" s="2089">
        <v>0</v>
      </c>
      <c r="M33" s="2090">
        <v>0</v>
      </c>
      <c r="N33" s="2089">
        <v>0</v>
      </c>
      <c r="O33" s="2089">
        <v>0</v>
      </c>
      <c r="P33" s="2090">
        <v>0</v>
      </c>
      <c r="Q33" s="2089">
        <v>0</v>
      </c>
      <c r="R33" s="2089">
        <v>0</v>
      </c>
      <c r="S33" s="2088">
        <v>0</v>
      </c>
      <c r="T33" s="2091">
        <v>0</v>
      </c>
      <c r="U33" s="2089">
        <v>0</v>
      </c>
      <c r="V33" s="2090">
        <v>0</v>
      </c>
      <c r="W33" s="2089">
        <v>0</v>
      </c>
      <c r="X33" s="2089">
        <v>0</v>
      </c>
      <c r="Y33" s="2090">
        <v>0</v>
      </c>
      <c r="Z33" s="2089">
        <v>0</v>
      </c>
      <c r="AA33" s="2089">
        <v>0</v>
      </c>
      <c r="AB33" s="2090">
        <v>0</v>
      </c>
      <c r="AC33" s="2089">
        <v>0</v>
      </c>
      <c r="AD33" s="2089">
        <v>0</v>
      </c>
      <c r="AE33" s="2090">
        <v>0</v>
      </c>
      <c r="AF33" s="2089">
        <v>0</v>
      </c>
      <c r="AG33" s="2089">
        <v>0</v>
      </c>
      <c r="AH33" s="2090">
        <v>0</v>
      </c>
      <c r="AI33" s="2089">
        <v>0</v>
      </c>
      <c r="AJ33" s="2089">
        <v>0</v>
      </c>
      <c r="AK33" s="2088">
        <v>0</v>
      </c>
    </row>
    <row r="34" spans="1:37" ht="14.25" customHeight="1">
      <c r="A34" s="2094"/>
      <c r="B34" s="2087" t="s">
        <v>1414</v>
      </c>
      <c r="C34" s="2087"/>
      <c r="D34" s="2085" t="s">
        <v>1403</v>
      </c>
      <c r="E34" s="2095">
        <f>H34+K34+N34+Q34+T34+W34+Z34+AC34+AF34+AI34</f>
        <v>0</v>
      </c>
      <c r="F34" s="2095">
        <f>I34+L34+O34+R34+U34+X34+AA34+AD34+AG34+AJ34</f>
        <v>0</v>
      </c>
      <c r="G34" s="2081">
        <f>E34/$E$10*100</f>
        <v>0</v>
      </c>
      <c r="H34" s="2080">
        <v>0</v>
      </c>
      <c r="I34" s="2080">
        <v>0</v>
      </c>
      <c r="J34" s="2081">
        <v>0</v>
      </c>
      <c r="K34" s="2080">
        <v>0</v>
      </c>
      <c r="L34" s="2080">
        <v>0</v>
      </c>
      <c r="M34" s="2081">
        <v>0</v>
      </c>
      <c r="N34" s="2080">
        <v>0</v>
      </c>
      <c r="O34" s="2080">
        <v>0</v>
      </c>
      <c r="P34" s="2081">
        <v>0</v>
      </c>
      <c r="Q34" s="2080">
        <v>0</v>
      </c>
      <c r="R34" s="2080">
        <v>0</v>
      </c>
      <c r="S34" s="2079">
        <v>0</v>
      </c>
      <c r="T34" s="2082">
        <v>0</v>
      </c>
      <c r="U34" s="2080">
        <v>0</v>
      </c>
      <c r="V34" s="2081">
        <v>0</v>
      </c>
      <c r="W34" s="2080">
        <v>0</v>
      </c>
      <c r="X34" s="2080">
        <v>0</v>
      </c>
      <c r="Y34" s="2081">
        <v>0</v>
      </c>
      <c r="Z34" s="2080">
        <v>0</v>
      </c>
      <c r="AA34" s="2080">
        <v>0</v>
      </c>
      <c r="AB34" s="2081">
        <v>0</v>
      </c>
      <c r="AC34" s="2080">
        <v>0</v>
      </c>
      <c r="AD34" s="2080">
        <v>0</v>
      </c>
      <c r="AE34" s="2081">
        <v>0</v>
      </c>
      <c r="AF34" s="2080">
        <v>0</v>
      </c>
      <c r="AG34" s="2080">
        <v>0</v>
      </c>
      <c r="AH34" s="2081">
        <v>0</v>
      </c>
      <c r="AI34" s="2080">
        <v>0</v>
      </c>
      <c r="AJ34" s="2080">
        <v>0</v>
      </c>
      <c r="AK34" s="2079">
        <v>0</v>
      </c>
    </row>
    <row r="35" spans="1:37" ht="14.25" customHeight="1">
      <c r="A35" s="2094"/>
      <c r="B35" s="2087"/>
      <c r="C35" s="2087"/>
      <c r="D35" s="2093" t="s">
        <v>1402</v>
      </c>
      <c r="E35" s="2092">
        <f>H35+K35+N35+Q35+T35+W35+Z35+AC35+AF35+AI35</f>
        <v>0</v>
      </c>
      <c r="F35" s="2092">
        <f>I35+L35+O35+R35+U35+X35+AA35+AD35+AG35+AJ35</f>
        <v>0</v>
      </c>
      <c r="G35" s="2090">
        <f>E35/$E$11*100</f>
        <v>0</v>
      </c>
      <c r="H35" s="2089">
        <v>0</v>
      </c>
      <c r="I35" s="2089">
        <v>0</v>
      </c>
      <c r="J35" s="2090">
        <v>0</v>
      </c>
      <c r="K35" s="2089">
        <v>0</v>
      </c>
      <c r="L35" s="2089">
        <v>0</v>
      </c>
      <c r="M35" s="2090">
        <v>0</v>
      </c>
      <c r="N35" s="2089">
        <v>0</v>
      </c>
      <c r="O35" s="2089">
        <v>0</v>
      </c>
      <c r="P35" s="2090">
        <v>0</v>
      </c>
      <c r="Q35" s="2089">
        <v>0</v>
      </c>
      <c r="R35" s="2089">
        <v>0</v>
      </c>
      <c r="S35" s="2088">
        <v>0</v>
      </c>
      <c r="T35" s="2091">
        <v>0</v>
      </c>
      <c r="U35" s="2089">
        <v>0</v>
      </c>
      <c r="V35" s="2090">
        <v>0</v>
      </c>
      <c r="W35" s="2089">
        <v>0</v>
      </c>
      <c r="X35" s="2089">
        <v>0</v>
      </c>
      <c r="Y35" s="2090">
        <v>0</v>
      </c>
      <c r="Z35" s="2089">
        <v>0</v>
      </c>
      <c r="AA35" s="2089">
        <v>0</v>
      </c>
      <c r="AB35" s="2090">
        <v>0</v>
      </c>
      <c r="AC35" s="2089">
        <v>0</v>
      </c>
      <c r="AD35" s="2089">
        <v>0</v>
      </c>
      <c r="AE35" s="2090">
        <v>0</v>
      </c>
      <c r="AF35" s="2089">
        <v>0</v>
      </c>
      <c r="AG35" s="2089">
        <v>0</v>
      </c>
      <c r="AH35" s="2090">
        <v>0</v>
      </c>
      <c r="AI35" s="2089">
        <v>0</v>
      </c>
      <c r="AJ35" s="2089">
        <v>0</v>
      </c>
      <c r="AK35" s="2088">
        <v>0</v>
      </c>
    </row>
    <row r="36" spans="1:37" ht="14.25" customHeight="1">
      <c r="A36" s="2094"/>
      <c r="B36" s="2087" t="s">
        <v>1413</v>
      </c>
      <c r="C36" s="2087"/>
      <c r="D36" s="2085" t="s">
        <v>1403</v>
      </c>
      <c r="E36" s="2095">
        <f>H36+K36+N36+Q36+T36+W36+Z36+AC36+AF36+AI36</f>
        <v>0</v>
      </c>
      <c r="F36" s="2095">
        <f>I36+L36+O36+R36+U36+X36+AA36+AD36+AG36+AJ36</f>
        <v>0</v>
      </c>
      <c r="G36" s="2081">
        <f>E36/$E$10*100</f>
        <v>0</v>
      </c>
      <c r="H36" s="2080">
        <v>0</v>
      </c>
      <c r="I36" s="2080">
        <v>0</v>
      </c>
      <c r="J36" s="2081">
        <v>0</v>
      </c>
      <c r="K36" s="2080">
        <v>0</v>
      </c>
      <c r="L36" s="2080">
        <v>0</v>
      </c>
      <c r="M36" s="2081">
        <v>0</v>
      </c>
      <c r="N36" s="2080">
        <v>0</v>
      </c>
      <c r="O36" s="2080">
        <v>0</v>
      </c>
      <c r="P36" s="2081">
        <v>0</v>
      </c>
      <c r="Q36" s="2080">
        <v>0</v>
      </c>
      <c r="R36" s="2080">
        <v>0</v>
      </c>
      <c r="S36" s="2079">
        <v>0</v>
      </c>
      <c r="T36" s="2082">
        <v>0</v>
      </c>
      <c r="U36" s="2080">
        <v>0</v>
      </c>
      <c r="V36" s="2081">
        <v>0</v>
      </c>
      <c r="W36" s="2080">
        <v>0</v>
      </c>
      <c r="X36" s="2080">
        <v>0</v>
      </c>
      <c r="Y36" s="2081">
        <v>0</v>
      </c>
      <c r="Z36" s="2080">
        <v>0</v>
      </c>
      <c r="AA36" s="2080">
        <v>0</v>
      </c>
      <c r="AB36" s="2081">
        <v>0</v>
      </c>
      <c r="AC36" s="2080">
        <v>0</v>
      </c>
      <c r="AD36" s="2080">
        <v>0</v>
      </c>
      <c r="AE36" s="2081">
        <v>0</v>
      </c>
      <c r="AF36" s="2080">
        <v>0</v>
      </c>
      <c r="AG36" s="2080">
        <v>0</v>
      </c>
      <c r="AH36" s="2081">
        <v>0</v>
      </c>
      <c r="AI36" s="2080">
        <v>0</v>
      </c>
      <c r="AJ36" s="2080">
        <v>0</v>
      </c>
      <c r="AK36" s="2079">
        <v>0</v>
      </c>
    </row>
    <row r="37" spans="1:37" ht="14.25" customHeight="1">
      <c r="A37" s="2094"/>
      <c r="B37" s="2087"/>
      <c r="C37" s="2087"/>
      <c r="D37" s="2093" t="s">
        <v>1402</v>
      </c>
      <c r="E37" s="2092">
        <f>H37+K37+N37+Q37+T37+W37+Z37+AC37+AF37+AI37</f>
        <v>0</v>
      </c>
      <c r="F37" s="2092">
        <f>I37+L37+O37+R37+U37+X37+AA37+AD37+AG37+AJ37</f>
        <v>0</v>
      </c>
      <c r="G37" s="2090">
        <f>E37/$E$11*100</f>
        <v>0</v>
      </c>
      <c r="H37" s="2089">
        <v>0</v>
      </c>
      <c r="I37" s="2089">
        <v>0</v>
      </c>
      <c r="J37" s="2090">
        <v>0</v>
      </c>
      <c r="K37" s="2089">
        <v>0</v>
      </c>
      <c r="L37" s="2089">
        <v>0</v>
      </c>
      <c r="M37" s="2090">
        <v>0</v>
      </c>
      <c r="N37" s="2089">
        <v>0</v>
      </c>
      <c r="O37" s="2089">
        <v>0</v>
      </c>
      <c r="P37" s="2090">
        <v>0</v>
      </c>
      <c r="Q37" s="2089">
        <v>0</v>
      </c>
      <c r="R37" s="2089">
        <v>0</v>
      </c>
      <c r="S37" s="2088">
        <v>0</v>
      </c>
      <c r="T37" s="2091">
        <v>0</v>
      </c>
      <c r="U37" s="2089">
        <v>0</v>
      </c>
      <c r="V37" s="2090">
        <v>0</v>
      </c>
      <c r="W37" s="2089">
        <v>0</v>
      </c>
      <c r="X37" s="2089">
        <v>0</v>
      </c>
      <c r="Y37" s="2090">
        <v>0</v>
      </c>
      <c r="Z37" s="2089">
        <v>0</v>
      </c>
      <c r="AA37" s="2089">
        <v>0</v>
      </c>
      <c r="AB37" s="2090">
        <v>0</v>
      </c>
      <c r="AC37" s="2089">
        <v>0</v>
      </c>
      <c r="AD37" s="2089">
        <v>0</v>
      </c>
      <c r="AE37" s="2090">
        <v>0</v>
      </c>
      <c r="AF37" s="2089">
        <v>0</v>
      </c>
      <c r="AG37" s="2089">
        <v>0</v>
      </c>
      <c r="AH37" s="2090">
        <v>0</v>
      </c>
      <c r="AI37" s="2089">
        <v>0</v>
      </c>
      <c r="AJ37" s="2089">
        <v>0</v>
      </c>
      <c r="AK37" s="2088">
        <v>0</v>
      </c>
    </row>
    <row r="38" spans="1:37" ht="14.25" customHeight="1">
      <c r="A38" s="2094"/>
      <c r="B38" s="2094"/>
      <c r="C38" s="2099" t="s">
        <v>1412</v>
      </c>
      <c r="D38" s="2085" t="s">
        <v>1403</v>
      </c>
      <c r="E38" s="2095">
        <f>H38+K38+N38+Q38+T38+W38+Z38+AC38+AF38+AI38</f>
        <v>0</v>
      </c>
      <c r="F38" s="2095">
        <f>I38+L38+O38+R38+U38+X38+AA38+AD38+AG38+AJ38</f>
        <v>0</v>
      </c>
      <c r="G38" s="2081">
        <f>E38/$E$10*100</f>
        <v>0</v>
      </c>
      <c r="H38" s="2080">
        <v>0</v>
      </c>
      <c r="I38" s="2080">
        <v>0</v>
      </c>
      <c r="J38" s="2081">
        <v>0</v>
      </c>
      <c r="K38" s="2080">
        <v>0</v>
      </c>
      <c r="L38" s="2080">
        <v>0</v>
      </c>
      <c r="M38" s="2081">
        <v>0</v>
      </c>
      <c r="N38" s="2080">
        <v>0</v>
      </c>
      <c r="O38" s="2080">
        <v>0</v>
      </c>
      <c r="P38" s="2081">
        <v>0</v>
      </c>
      <c r="Q38" s="2080">
        <v>0</v>
      </c>
      <c r="R38" s="2080">
        <v>0</v>
      </c>
      <c r="S38" s="2079">
        <v>0</v>
      </c>
      <c r="T38" s="2082">
        <v>0</v>
      </c>
      <c r="U38" s="2080">
        <v>0</v>
      </c>
      <c r="V38" s="2081">
        <v>0</v>
      </c>
      <c r="W38" s="2080">
        <v>0</v>
      </c>
      <c r="X38" s="2080">
        <v>0</v>
      </c>
      <c r="Y38" s="2081">
        <v>0</v>
      </c>
      <c r="Z38" s="2080">
        <v>0</v>
      </c>
      <c r="AA38" s="2080">
        <v>0</v>
      </c>
      <c r="AB38" s="2081">
        <v>0</v>
      </c>
      <c r="AC38" s="2080">
        <v>0</v>
      </c>
      <c r="AD38" s="2080">
        <v>0</v>
      </c>
      <c r="AE38" s="2081">
        <v>0</v>
      </c>
      <c r="AF38" s="2080">
        <v>0</v>
      </c>
      <c r="AG38" s="2080">
        <v>0</v>
      </c>
      <c r="AH38" s="2081">
        <v>0</v>
      </c>
      <c r="AI38" s="2080">
        <v>0</v>
      </c>
      <c r="AJ38" s="2080">
        <v>0</v>
      </c>
      <c r="AK38" s="2079">
        <v>0</v>
      </c>
    </row>
    <row r="39" spans="1:37" ht="14.25" customHeight="1">
      <c r="A39" s="2094"/>
      <c r="B39" s="2094"/>
      <c r="C39" s="2098" t="s">
        <v>1411</v>
      </c>
      <c r="D39" s="2093" t="s">
        <v>1402</v>
      </c>
      <c r="E39" s="2092">
        <f>H39+K39+N39+Q39+T39+W39+Z39+AC39+AF39+AI39</f>
        <v>0</v>
      </c>
      <c r="F39" s="2092">
        <f>I39+L39+O39+R39+U39+X39+AA39+AD39+AG39+AJ39</f>
        <v>0</v>
      </c>
      <c r="G39" s="2090">
        <f>E39/$E$11*100</f>
        <v>0</v>
      </c>
      <c r="H39" s="2089">
        <v>0</v>
      </c>
      <c r="I39" s="2089">
        <v>0</v>
      </c>
      <c r="J39" s="2090">
        <v>0</v>
      </c>
      <c r="K39" s="2089">
        <v>0</v>
      </c>
      <c r="L39" s="2089">
        <v>0</v>
      </c>
      <c r="M39" s="2090">
        <v>0</v>
      </c>
      <c r="N39" s="2089">
        <v>0</v>
      </c>
      <c r="O39" s="2089">
        <v>0</v>
      </c>
      <c r="P39" s="2090">
        <v>0</v>
      </c>
      <c r="Q39" s="2089">
        <v>0</v>
      </c>
      <c r="R39" s="2089">
        <v>0</v>
      </c>
      <c r="S39" s="2088">
        <v>0</v>
      </c>
      <c r="T39" s="2091">
        <v>0</v>
      </c>
      <c r="U39" s="2089">
        <v>0</v>
      </c>
      <c r="V39" s="2090">
        <v>0</v>
      </c>
      <c r="W39" s="2089">
        <v>0</v>
      </c>
      <c r="X39" s="2089">
        <v>0</v>
      </c>
      <c r="Y39" s="2090">
        <v>0</v>
      </c>
      <c r="Z39" s="2089">
        <v>0</v>
      </c>
      <c r="AA39" s="2089">
        <v>0</v>
      </c>
      <c r="AB39" s="2090">
        <v>0</v>
      </c>
      <c r="AC39" s="2089">
        <v>0</v>
      </c>
      <c r="AD39" s="2089">
        <v>0</v>
      </c>
      <c r="AE39" s="2090">
        <v>0</v>
      </c>
      <c r="AF39" s="2089">
        <v>0</v>
      </c>
      <c r="AG39" s="2089">
        <v>0</v>
      </c>
      <c r="AH39" s="2090">
        <v>0</v>
      </c>
      <c r="AI39" s="2089">
        <v>0</v>
      </c>
      <c r="AJ39" s="2089">
        <v>0</v>
      </c>
      <c r="AK39" s="2088">
        <v>0</v>
      </c>
    </row>
    <row r="40" spans="1:37" ht="14.25" customHeight="1">
      <c r="A40" s="2094"/>
      <c r="B40" s="2087" t="s">
        <v>1410</v>
      </c>
      <c r="C40" s="2087"/>
      <c r="D40" s="2085" t="s">
        <v>1403</v>
      </c>
      <c r="E40" s="2095">
        <f>H40+K40+N40+Q40+T40+W40+Z40+AC40+AF40+AI40</f>
        <v>1</v>
      </c>
      <c r="F40" s="2095">
        <f>I40+L40+O40+R40+U40+X40+AA40+AD40+AG40+AJ40</f>
        <v>0</v>
      </c>
      <c r="G40" s="2081">
        <f>E40/$E$10*100</f>
        <v>0.014052838673412029</v>
      </c>
      <c r="H40" s="2080">
        <v>0</v>
      </c>
      <c r="I40" s="2080">
        <v>0</v>
      </c>
      <c r="J40" s="2081">
        <v>0</v>
      </c>
      <c r="K40" s="2080">
        <v>0</v>
      </c>
      <c r="L40" s="2080">
        <v>0</v>
      </c>
      <c r="M40" s="2081">
        <v>0</v>
      </c>
      <c r="N40" s="2080">
        <v>0</v>
      </c>
      <c r="O40" s="2080">
        <v>0</v>
      </c>
      <c r="P40" s="2081">
        <v>0</v>
      </c>
      <c r="Q40" s="2080">
        <v>0</v>
      </c>
      <c r="R40" s="2080">
        <v>0</v>
      </c>
      <c r="S40" s="2079">
        <v>0</v>
      </c>
      <c r="T40" s="2082">
        <v>0</v>
      </c>
      <c r="U40" s="2080">
        <v>0</v>
      </c>
      <c r="V40" s="2081">
        <v>0</v>
      </c>
      <c r="W40" s="2080">
        <v>0</v>
      </c>
      <c r="X40" s="2080">
        <v>0</v>
      </c>
      <c r="Y40" s="2081">
        <v>0</v>
      </c>
      <c r="Z40" s="2080">
        <v>1</v>
      </c>
      <c r="AA40" s="2080">
        <v>0</v>
      </c>
      <c r="AB40" s="2081">
        <v>0.22675736961451248</v>
      </c>
      <c r="AC40" s="2080">
        <v>0</v>
      </c>
      <c r="AD40" s="2080">
        <v>0</v>
      </c>
      <c r="AE40" s="2081">
        <v>0</v>
      </c>
      <c r="AF40" s="2080">
        <v>0</v>
      </c>
      <c r="AG40" s="2080">
        <v>0</v>
      </c>
      <c r="AH40" s="2081">
        <v>0</v>
      </c>
      <c r="AI40" s="2080">
        <v>0</v>
      </c>
      <c r="AJ40" s="2080">
        <v>0</v>
      </c>
      <c r="AK40" s="2079">
        <v>0</v>
      </c>
    </row>
    <row r="41" spans="1:37" ht="14.25" customHeight="1">
      <c r="A41" s="2094"/>
      <c r="B41" s="2087"/>
      <c r="C41" s="2087"/>
      <c r="D41" s="2093" t="s">
        <v>1402</v>
      </c>
      <c r="E41" s="2092">
        <f>H41+K41+N41+Q41+T41+W41+Z41+AC41+AF41+AI41</f>
        <v>1</v>
      </c>
      <c r="F41" s="2092">
        <f>I41+L41+O41+R41+U41+X41+AA41+AD41+AG41+AJ41</f>
        <v>0</v>
      </c>
      <c r="G41" s="2090">
        <f>E41/$E$11*100</f>
        <v>0.010332713370531103</v>
      </c>
      <c r="H41" s="2089">
        <v>0</v>
      </c>
      <c r="I41" s="2089">
        <v>0</v>
      </c>
      <c r="J41" s="2090">
        <v>0</v>
      </c>
      <c r="K41" s="2089">
        <v>0</v>
      </c>
      <c r="L41" s="2089">
        <v>0</v>
      </c>
      <c r="M41" s="2090">
        <v>0</v>
      </c>
      <c r="N41" s="2089">
        <v>0</v>
      </c>
      <c r="O41" s="2089">
        <v>0</v>
      </c>
      <c r="P41" s="2090">
        <v>0</v>
      </c>
      <c r="Q41" s="2089">
        <v>0</v>
      </c>
      <c r="R41" s="2089">
        <v>0</v>
      </c>
      <c r="S41" s="2088">
        <v>0</v>
      </c>
      <c r="T41" s="2091">
        <v>0</v>
      </c>
      <c r="U41" s="2089">
        <v>0</v>
      </c>
      <c r="V41" s="2090">
        <v>0</v>
      </c>
      <c r="W41" s="2089">
        <v>0</v>
      </c>
      <c r="X41" s="2089">
        <v>0</v>
      </c>
      <c r="Y41" s="2090">
        <v>0</v>
      </c>
      <c r="Z41" s="2089">
        <v>1</v>
      </c>
      <c r="AA41" s="2089">
        <v>0</v>
      </c>
      <c r="AB41" s="2090">
        <v>0.14705882352941177</v>
      </c>
      <c r="AC41" s="2089">
        <v>0</v>
      </c>
      <c r="AD41" s="2089">
        <v>0</v>
      </c>
      <c r="AE41" s="2090">
        <v>0</v>
      </c>
      <c r="AF41" s="2089">
        <v>0</v>
      </c>
      <c r="AG41" s="2089">
        <v>0</v>
      </c>
      <c r="AH41" s="2090">
        <v>0</v>
      </c>
      <c r="AI41" s="2089">
        <v>0</v>
      </c>
      <c r="AJ41" s="2089">
        <v>0</v>
      </c>
      <c r="AK41" s="2088">
        <v>0</v>
      </c>
    </row>
    <row r="42" spans="1:37" ht="14.25" customHeight="1">
      <c r="A42" s="2094"/>
      <c r="B42" s="2097" t="s">
        <v>1409</v>
      </c>
      <c r="C42" s="2087"/>
      <c r="D42" s="2085" t="s">
        <v>1403</v>
      </c>
      <c r="E42" s="2095">
        <f>H42+K42+N42+Q42+T42+W42+Z42+AC42+AF42+AI42</f>
        <v>0</v>
      </c>
      <c r="F42" s="2095">
        <f>I42+L42+O42+R42+U42+X42+AA42+AD42+AG42+AJ42</f>
        <v>0</v>
      </c>
      <c r="G42" s="2081">
        <f>E42/$E$10*100</f>
        <v>0</v>
      </c>
      <c r="H42" s="2080">
        <v>0</v>
      </c>
      <c r="I42" s="2080">
        <v>0</v>
      </c>
      <c r="J42" s="2081">
        <v>0</v>
      </c>
      <c r="K42" s="2080">
        <v>0</v>
      </c>
      <c r="L42" s="2080">
        <v>0</v>
      </c>
      <c r="M42" s="2081">
        <v>0</v>
      </c>
      <c r="N42" s="2080">
        <v>0</v>
      </c>
      <c r="O42" s="2080">
        <v>0</v>
      </c>
      <c r="P42" s="2081">
        <v>0</v>
      </c>
      <c r="Q42" s="2080">
        <v>0</v>
      </c>
      <c r="R42" s="2080">
        <v>0</v>
      </c>
      <c r="S42" s="2079">
        <v>0</v>
      </c>
      <c r="T42" s="2082">
        <v>0</v>
      </c>
      <c r="U42" s="2080">
        <v>0</v>
      </c>
      <c r="V42" s="2081">
        <v>0</v>
      </c>
      <c r="W42" s="2080">
        <v>0</v>
      </c>
      <c r="X42" s="2080">
        <v>0</v>
      </c>
      <c r="Y42" s="2081">
        <v>0</v>
      </c>
      <c r="Z42" s="2080">
        <v>0</v>
      </c>
      <c r="AA42" s="2080">
        <v>0</v>
      </c>
      <c r="AB42" s="2081">
        <v>0</v>
      </c>
      <c r="AC42" s="2080">
        <v>0</v>
      </c>
      <c r="AD42" s="2080">
        <v>0</v>
      </c>
      <c r="AE42" s="2081">
        <v>0</v>
      </c>
      <c r="AF42" s="2080">
        <v>0</v>
      </c>
      <c r="AG42" s="2080">
        <v>0</v>
      </c>
      <c r="AH42" s="2081">
        <v>0</v>
      </c>
      <c r="AI42" s="2080">
        <v>0</v>
      </c>
      <c r="AJ42" s="2080">
        <v>0</v>
      </c>
      <c r="AK42" s="2079">
        <v>0</v>
      </c>
    </row>
    <row r="43" spans="1:37" ht="14.25" customHeight="1">
      <c r="A43" s="2094"/>
      <c r="B43" s="2087"/>
      <c r="C43" s="2087"/>
      <c r="D43" s="2093" t="s">
        <v>1402</v>
      </c>
      <c r="E43" s="2092">
        <f>H43+K43+N43+Q43+T43+W43+Z43+AC43+AF43+AI43</f>
        <v>0</v>
      </c>
      <c r="F43" s="2092">
        <f>I43+L43+O43+R43+U43+X43+AA43+AD43+AG43+AJ43</f>
        <v>0</v>
      </c>
      <c r="G43" s="2090">
        <f>E43/$E$11*100</f>
        <v>0</v>
      </c>
      <c r="H43" s="2089">
        <v>0</v>
      </c>
      <c r="I43" s="2089">
        <v>0</v>
      </c>
      <c r="J43" s="2090">
        <v>0</v>
      </c>
      <c r="K43" s="2089">
        <v>0</v>
      </c>
      <c r="L43" s="2089">
        <v>0</v>
      </c>
      <c r="M43" s="2090">
        <v>0</v>
      </c>
      <c r="N43" s="2089">
        <v>0</v>
      </c>
      <c r="O43" s="2089">
        <v>0</v>
      </c>
      <c r="P43" s="2090">
        <v>0</v>
      </c>
      <c r="Q43" s="2089">
        <v>0</v>
      </c>
      <c r="R43" s="2089">
        <v>0</v>
      </c>
      <c r="S43" s="2088">
        <v>0</v>
      </c>
      <c r="T43" s="2091">
        <v>0</v>
      </c>
      <c r="U43" s="2089">
        <v>0</v>
      </c>
      <c r="V43" s="2090">
        <v>0</v>
      </c>
      <c r="W43" s="2089">
        <v>0</v>
      </c>
      <c r="X43" s="2089">
        <v>0</v>
      </c>
      <c r="Y43" s="2090">
        <v>0</v>
      </c>
      <c r="Z43" s="2089">
        <v>0</v>
      </c>
      <c r="AA43" s="2089">
        <v>0</v>
      </c>
      <c r="AB43" s="2090">
        <v>0</v>
      </c>
      <c r="AC43" s="2089">
        <v>0</v>
      </c>
      <c r="AD43" s="2089">
        <v>0</v>
      </c>
      <c r="AE43" s="2090">
        <v>0</v>
      </c>
      <c r="AF43" s="2089">
        <v>0</v>
      </c>
      <c r="AG43" s="2089">
        <v>0</v>
      </c>
      <c r="AH43" s="2090">
        <v>0</v>
      </c>
      <c r="AI43" s="2089">
        <v>0</v>
      </c>
      <c r="AJ43" s="2089">
        <v>0</v>
      </c>
      <c r="AK43" s="2088">
        <v>0</v>
      </c>
    </row>
    <row r="44" spans="1:37" ht="14.25" customHeight="1">
      <c r="A44" s="2094"/>
      <c r="B44" s="2087" t="s">
        <v>1408</v>
      </c>
      <c r="C44" s="2087"/>
      <c r="D44" s="2085" t="s">
        <v>1403</v>
      </c>
      <c r="E44" s="2095">
        <f>H44+K44+N44+Q44+T44+W44+Z44+AC44+AF44+AI44</f>
        <v>0</v>
      </c>
      <c r="F44" s="2095">
        <f>I44+L44+O44+R44+U44+X44+AA44+AD44+AG44+AJ44</f>
        <v>0</v>
      </c>
      <c r="G44" s="2081">
        <f>E44/$E$10*100</f>
        <v>0</v>
      </c>
      <c r="H44" s="2080">
        <v>0</v>
      </c>
      <c r="I44" s="2080">
        <v>0</v>
      </c>
      <c r="J44" s="2081">
        <v>0</v>
      </c>
      <c r="K44" s="2080">
        <v>0</v>
      </c>
      <c r="L44" s="2080">
        <v>0</v>
      </c>
      <c r="M44" s="2081">
        <v>0</v>
      </c>
      <c r="N44" s="2080">
        <v>0</v>
      </c>
      <c r="O44" s="2080">
        <v>0</v>
      </c>
      <c r="P44" s="2081">
        <v>0</v>
      </c>
      <c r="Q44" s="2080">
        <v>0</v>
      </c>
      <c r="R44" s="2080">
        <v>0</v>
      </c>
      <c r="S44" s="2079">
        <v>0</v>
      </c>
      <c r="T44" s="2082">
        <v>0</v>
      </c>
      <c r="U44" s="2080">
        <v>0</v>
      </c>
      <c r="V44" s="2081">
        <v>0</v>
      </c>
      <c r="W44" s="2080">
        <v>0</v>
      </c>
      <c r="X44" s="2080">
        <v>0</v>
      </c>
      <c r="Y44" s="2081">
        <v>0</v>
      </c>
      <c r="Z44" s="2080">
        <v>0</v>
      </c>
      <c r="AA44" s="2080">
        <v>0</v>
      </c>
      <c r="AB44" s="2081">
        <v>0</v>
      </c>
      <c r="AC44" s="2080">
        <v>0</v>
      </c>
      <c r="AD44" s="2080">
        <v>0</v>
      </c>
      <c r="AE44" s="2081">
        <v>0</v>
      </c>
      <c r="AF44" s="2080">
        <v>0</v>
      </c>
      <c r="AG44" s="2080">
        <v>0</v>
      </c>
      <c r="AH44" s="2081">
        <v>0</v>
      </c>
      <c r="AI44" s="2080">
        <v>0</v>
      </c>
      <c r="AJ44" s="2080">
        <v>0</v>
      </c>
      <c r="AK44" s="2079">
        <v>0</v>
      </c>
    </row>
    <row r="45" spans="1:37" ht="14.25" customHeight="1">
      <c r="A45" s="2094"/>
      <c r="B45" s="2087"/>
      <c r="C45" s="2087"/>
      <c r="D45" s="2093" t="s">
        <v>1402</v>
      </c>
      <c r="E45" s="2092">
        <f>H45+K45+N45+Q45+T45+W45+Z45+AC45+AF45+AI45</f>
        <v>0</v>
      </c>
      <c r="F45" s="2092">
        <f>I45+L45+O45+R45+U45+X45+AA45+AD45+AG45+AJ45</f>
        <v>0</v>
      </c>
      <c r="G45" s="2090">
        <f>E45/$E$11*100</f>
        <v>0</v>
      </c>
      <c r="H45" s="2089">
        <v>0</v>
      </c>
      <c r="I45" s="2089">
        <v>0</v>
      </c>
      <c r="J45" s="2090">
        <v>0</v>
      </c>
      <c r="K45" s="2089">
        <v>0</v>
      </c>
      <c r="L45" s="2089">
        <v>0</v>
      </c>
      <c r="M45" s="2090">
        <v>0</v>
      </c>
      <c r="N45" s="2089">
        <v>0</v>
      </c>
      <c r="O45" s="2089">
        <v>0</v>
      </c>
      <c r="P45" s="2090">
        <v>0</v>
      </c>
      <c r="Q45" s="2089">
        <v>0</v>
      </c>
      <c r="R45" s="2089">
        <v>0</v>
      </c>
      <c r="S45" s="2088">
        <v>0</v>
      </c>
      <c r="T45" s="2091">
        <v>0</v>
      </c>
      <c r="U45" s="2089">
        <v>0</v>
      </c>
      <c r="V45" s="2090">
        <v>0</v>
      </c>
      <c r="W45" s="2089">
        <v>0</v>
      </c>
      <c r="X45" s="2089">
        <v>0</v>
      </c>
      <c r="Y45" s="2090">
        <v>0</v>
      </c>
      <c r="Z45" s="2089">
        <v>0</v>
      </c>
      <c r="AA45" s="2089">
        <v>0</v>
      </c>
      <c r="AB45" s="2090">
        <v>0</v>
      </c>
      <c r="AC45" s="2089">
        <v>0</v>
      </c>
      <c r="AD45" s="2089">
        <v>0</v>
      </c>
      <c r="AE45" s="2090">
        <v>0</v>
      </c>
      <c r="AF45" s="2089">
        <v>0</v>
      </c>
      <c r="AG45" s="2089">
        <v>0</v>
      </c>
      <c r="AH45" s="2090">
        <v>0</v>
      </c>
      <c r="AI45" s="2089">
        <v>0</v>
      </c>
      <c r="AJ45" s="2089">
        <v>0</v>
      </c>
      <c r="AK45" s="2088">
        <v>0</v>
      </c>
    </row>
    <row r="46" spans="1:37" ht="14.25" customHeight="1">
      <c r="A46" s="2094"/>
      <c r="B46" s="2087" t="s">
        <v>1407</v>
      </c>
      <c r="C46" s="2087"/>
      <c r="D46" s="2085" t="s">
        <v>1403</v>
      </c>
      <c r="E46" s="2095">
        <f>H46+K46+N46+Q46+T46+W46+Z46+AC46+AF46+AI46</f>
        <v>2</v>
      </c>
      <c r="F46" s="2095">
        <f>I46+L46+O46+R46+U46+X46+AA46+AD46+AG46+AJ46</f>
        <v>2</v>
      </c>
      <c r="G46" s="2081">
        <f>E46/$E$10*100</f>
        <v>0.028105677346824058</v>
      </c>
      <c r="H46" s="2080">
        <v>0</v>
      </c>
      <c r="I46" s="2080">
        <v>0</v>
      </c>
      <c r="J46" s="2081">
        <v>0</v>
      </c>
      <c r="K46" s="2080">
        <v>2</v>
      </c>
      <c r="L46" s="2080">
        <v>2</v>
      </c>
      <c r="M46" s="2081">
        <v>0.18957345971563982</v>
      </c>
      <c r="N46" s="2080">
        <v>0</v>
      </c>
      <c r="O46" s="2080">
        <v>0</v>
      </c>
      <c r="P46" s="2081">
        <v>0</v>
      </c>
      <c r="Q46" s="2080">
        <v>0</v>
      </c>
      <c r="R46" s="2080">
        <v>0</v>
      </c>
      <c r="S46" s="2079">
        <v>0</v>
      </c>
      <c r="T46" s="2082">
        <v>0</v>
      </c>
      <c r="U46" s="2080">
        <v>0</v>
      </c>
      <c r="V46" s="2081">
        <v>0</v>
      </c>
      <c r="W46" s="2080">
        <v>0</v>
      </c>
      <c r="X46" s="2080">
        <v>0</v>
      </c>
      <c r="Y46" s="2081">
        <v>0</v>
      </c>
      <c r="Z46" s="2080">
        <v>0</v>
      </c>
      <c r="AA46" s="2080">
        <v>0</v>
      </c>
      <c r="AB46" s="2081">
        <v>0</v>
      </c>
      <c r="AC46" s="2080">
        <v>0</v>
      </c>
      <c r="AD46" s="2080">
        <v>0</v>
      </c>
      <c r="AE46" s="2081">
        <v>0</v>
      </c>
      <c r="AF46" s="2080">
        <v>0</v>
      </c>
      <c r="AG46" s="2080">
        <v>0</v>
      </c>
      <c r="AH46" s="2081">
        <v>0</v>
      </c>
      <c r="AI46" s="2080">
        <v>0</v>
      </c>
      <c r="AJ46" s="2080">
        <v>0</v>
      </c>
      <c r="AK46" s="2079">
        <v>0</v>
      </c>
    </row>
    <row r="47" spans="1:37" ht="14.25" customHeight="1">
      <c r="A47" s="2094"/>
      <c r="B47" s="2087"/>
      <c r="C47" s="2087"/>
      <c r="D47" s="2093" t="s">
        <v>1402</v>
      </c>
      <c r="E47" s="2092">
        <f>H47+K47+N47+Q47+T47+W47+Z47+AC47+AF47+AI47</f>
        <v>2</v>
      </c>
      <c r="F47" s="2092">
        <f>I47+L47+O47+R47+U47+X47+AA47+AD47+AG47+AJ47</f>
        <v>2</v>
      </c>
      <c r="G47" s="2090">
        <f>E47/$E$11*100</f>
        <v>0.020665426741062205</v>
      </c>
      <c r="H47" s="2089">
        <v>0</v>
      </c>
      <c r="I47" s="2089">
        <v>0</v>
      </c>
      <c r="J47" s="2090">
        <v>0</v>
      </c>
      <c r="K47" s="2089">
        <v>2</v>
      </c>
      <c r="L47" s="2089">
        <v>2</v>
      </c>
      <c r="M47" s="2090">
        <v>0.14641288433382138</v>
      </c>
      <c r="N47" s="2089">
        <v>0</v>
      </c>
      <c r="O47" s="2089">
        <v>0</v>
      </c>
      <c r="P47" s="2090">
        <v>0</v>
      </c>
      <c r="Q47" s="2089">
        <v>0</v>
      </c>
      <c r="R47" s="2089">
        <v>0</v>
      </c>
      <c r="S47" s="2088">
        <v>0</v>
      </c>
      <c r="T47" s="2091">
        <v>0</v>
      </c>
      <c r="U47" s="2089">
        <v>0</v>
      </c>
      <c r="V47" s="2090">
        <v>0</v>
      </c>
      <c r="W47" s="2089">
        <v>0</v>
      </c>
      <c r="X47" s="2089">
        <v>0</v>
      </c>
      <c r="Y47" s="2090">
        <v>0</v>
      </c>
      <c r="Z47" s="2089">
        <v>0</v>
      </c>
      <c r="AA47" s="2089">
        <v>0</v>
      </c>
      <c r="AB47" s="2090">
        <v>0</v>
      </c>
      <c r="AC47" s="2089">
        <v>0</v>
      </c>
      <c r="AD47" s="2089">
        <v>0</v>
      </c>
      <c r="AE47" s="2090">
        <v>0</v>
      </c>
      <c r="AF47" s="2089">
        <v>0</v>
      </c>
      <c r="AG47" s="2089">
        <v>0</v>
      </c>
      <c r="AH47" s="2090">
        <v>0</v>
      </c>
      <c r="AI47" s="2089">
        <v>0</v>
      </c>
      <c r="AJ47" s="2089">
        <v>0</v>
      </c>
      <c r="AK47" s="2088">
        <v>0</v>
      </c>
    </row>
    <row r="48" spans="1:37" ht="14.25" customHeight="1">
      <c r="A48" s="2094"/>
      <c r="B48" s="2087" t="s">
        <v>591</v>
      </c>
      <c r="C48" s="2087"/>
      <c r="D48" s="2085" t="s">
        <v>1403</v>
      </c>
      <c r="E48" s="2095">
        <f>H48+K48+N48+Q48+T48+W48+Z48+AC48+AF48+AI48</f>
        <v>1970</v>
      </c>
      <c r="F48" s="2095">
        <f>I48+L48+O48+R48+U48+X48+AA48+AD48+AG48+AJ48</f>
        <v>1253</v>
      </c>
      <c r="G48" s="2081">
        <f>E48/$E$10*100</f>
        <v>27.684092186621694</v>
      </c>
      <c r="H48" s="2080">
        <v>58</v>
      </c>
      <c r="I48" s="2080">
        <v>33</v>
      </c>
      <c r="J48" s="2081">
        <v>11.958762886597938</v>
      </c>
      <c r="K48" s="2080">
        <v>242</v>
      </c>
      <c r="L48" s="2080">
        <v>211</v>
      </c>
      <c r="M48" s="2081">
        <v>22.938388625592417</v>
      </c>
      <c r="N48" s="2080">
        <v>183</v>
      </c>
      <c r="O48" s="2080">
        <v>88</v>
      </c>
      <c r="P48" s="2081">
        <v>21.03448275862069</v>
      </c>
      <c r="Q48" s="2080">
        <v>159</v>
      </c>
      <c r="R48" s="2080">
        <v>102</v>
      </c>
      <c r="S48" s="2079">
        <v>25.27821939586645</v>
      </c>
      <c r="T48" s="2082">
        <v>111</v>
      </c>
      <c r="U48" s="2080">
        <v>29</v>
      </c>
      <c r="V48" s="2081">
        <v>29.44297082228117</v>
      </c>
      <c r="W48" s="2080">
        <v>305</v>
      </c>
      <c r="X48" s="2080">
        <v>205</v>
      </c>
      <c r="Y48" s="2081">
        <v>33.15217391304348</v>
      </c>
      <c r="Z48" s="2080">
        <v>167</v>
      </c>
      <c r="AA48" s="2080">
        <v>131</v>
      </c>
      <c r="AB48" s="2081">
        <v>37.868480725623584</v>
      </c>
      <c r="AC48" s="2080">
        <v>364</v>
      </c>
      <c r="AD48" s="2080">
        <v>287</v>
      </c>
      <c r="AE48" s="2081">
        <v>33.48666053357866</v>
      </c>
      <c r="AF48" s="2080">
        <v>254</v>
      </c>
      <c r="AG48" s="2080">
        <v>60</v>
      </c>
      <c r="AH48" s="2081">
        <v>28.12846068660022</v>
      </c>
      <c r="AI48" s="2080">
        <v>127</v>
      </c>
      <c r="AJ48" s="2080">
        <v>107</v>
      </c>
      <c r="AK48" s="2079">
        <v>36.38968481375358</v>
      </c>
    </row>
    <row r="49" spans="1:37" ht="14.25" customHeight="1">
      <c r="A49" s="2094"/>
      <c r="B49" s="2087"/>
      <c r="C49" s="2087"/>
      <c r="D49" s="2093" t="s">
        <v>1402</v>
      </c>
      <c r="E49" s="2092">
        <f>H49+K49+N49+Q49+T49+W49+Z49+AC49+AF49+AI49</f>
        <v>2534</v>
      </c>
      <c r="F49" s="2092">
        <f>I49+L49+O49+R49+U49+X49+AA49+AD49+AG49+AJ49</f>
        <v>1445</v>
      </c>
      <c r="G49" s="2090">
        <f>E49/$E$11*100</f>
        <v>26.18309568092581</v>
      </c>
      <c r="H49" s="2089">
        <v>85</v>
      </c>
      <c r="I49" s="2089">
        <v>44</v>
      </c>
      <c r="J49" s="2090">
        <v>12.372634643377003</v>
      </c>
      <c r="K49" s="2089">
        <v>314</v>
      </c>
      <c r="L49" s="2089">
        <v>276</v>
      </c>
      <c r="M49" s="2090">
        <v>22.986822840409957</v>
      </c>
      <c r="N49" s="2089">
        <v>203</v>
      </c>
      <c r="O49" s="2089">
        <v>93</v>
      </c>
      <c r="P49" s="2090">
        <v>19.150943396226417</v>
      </c>
      <c r="Q49" s="2089">
        <v>210</v>
      </c>
      <c r="R49" s="2089">
        <v>123</v>
      </c>
      <c r="S49" s="2088">
        <v>22.58064516129032</v>
      </c>
      <c r="T49" s="2091">
        <v>142</v>
      </c>
      <c r="U49" s="2089">
        <v>29</v>
      </c>
      <c r="V49" s="2090">
        <v>25.311942959001783</v>
      </c>
      <c r="W49" s="2089">
        <v>363</v>
      </c>
      <c r="X49" s="2089">
        <v>210</v>
      </c>
      <c r="Y49" s="2090">
        <v>31.982378854625548</v>
      </c>
      <c r="Z49" s="2089">
        <v>258</v>
      </c>
      <c r="AA49" s="2089">
        <v>143</v>
      </c>
      <c r="AB49" s="2090">
        <v>37.94117647058823</v>
      </c>
      <c r="AC49" s="2089">
        <v>458</v>
      </c>
      <c r="AD49" s="2089">
        <v>315</v>
      </c>
      <c r="AE49" s="2090">
        <v>31.87195546276966</v>
      </c>
      <c r="AF49" s="2089">
        <v>329</v>
      </c>
      <c r="AG49" s="2089">
        <v>66</v>
      </c>
      <c r="AH49" s="2090">
        <v>25.172149961744456</v>
      </c>
      <c r="AI49" s="2089">
        <v>172</v>
      </c>
      <c r="AJ49" s="2089">
        <v>146</v>
      </c>
      <c r="AK49" s="2088">
        <v>33.398058252427184</v>
      </c>
    </row>
    <row r="50" spans="1:37" ht="14.25" customHeight="1">
      <c r="A50" s="2094"/>
      <c r="B50" s="2094"/>
      <c r="C50" s="2096" t="s">
        <v>1438</v>
      </c>
      <c r="D50" s="2085" t="s">
        <v>1403</v>
      </c>
      <c r="E50" s="2095">
        <f>H50+K50+N50+Q50+T50+W50+Z50+AC50+AF50+AI50</f>
        <v>1835</v>
      </c>
      <c r="F50" s="2095">
        <f>I50+L50+O50+R50+U50+X50+AA50+AD50+AG50+AJ50</f>
        <v>1196</v>
      </c>
      <c r="G50" s="2081">
        <v>0</v>
      </c>
      <c r="H50" s="2080">
        <v>52</v>
      </c>
      <c r="I50" s="2080">
        <v>32</v>
      </c>
      <c r="J50" s="2081">
        <v>0</v>
      </c>
      <c r="K50" s="2080">
        <v>225</v>
      </c>
      <c r="L50" s="2080">
        <v>202</v>
      </c>
      <c r="M50" s="2081">
        <v>0</v>
      </c>
      <c r="N50" s="2080">
        <v>160</v>
      </c>
      <c r="O50" s="2080">
        <v>71</v>
      </c>
      <c r="P50" s="2081">
        <v>0</v>
      </c>
      <c r="Q50" s="2080">
        <v>159</v>
      </c>
      <c r="R50" s="2080">
        <v>102</v>
      </c>
      <c r="S50" s="2079">
        <v>0</v>
      </c>
      <c r="T50" s="2082">
        <v>106</v>
      </c>
      <c r="U50" s="2080">
        <v>29</v>
      </c>
      <c r="V50" s="2081">
        <v>0</v>
      </c>
      <c r="W50" s="2080">
        <v>287</v>
      </c>
      <c r="X50" s="2080">
        <v>195</v>
      </c>
      <c r="Y50" s="2081">
        <v>0</v>
      </c>
      <c r="Z50" s="2080">
        <v>167</v>
      </c>
      <c r="AA50" s="2080">
        <v>129</v>
      </c>
      <c r="AB50" s="2081">
        <v>0</v>
      </c>
      <c r="AC50" s="2080">
        <v>344</v>
      </c>
      <c r="AD50" s="2080">
        <v>279</v>
      </c>
      <c r="AE50" s="2081">
        <v>0</v>
      </c>
      <c r="AF50" s="2080">
        <v>228</v>
      </c>
      <c r="AG50" s="2080">
        <v>58</v>
      </c>
      <c r="AH50" s="2081">
        <v>0</v>
      </c>
      <c r="AI50" s="2080">
        <v>107</v>
      </c>
      <c r="AJ50" s="2080">
        <v>99</v>
      </c>
      <c r="AK50" s="2079">
        <v>0</v>
      </c>
    </row>
    <row r="51" spans="1:37" ht="14.25" customHeight="1">
      <c r="A51" s="2094"/>
      <c r="B51" s="2094"/>
      <c r="C51" s="2094" t="s">
        <v>1437</v>
      </c>
      <c r="D51" s="2093" t="s">
        <v>1402</v>
      </c>
      <c r="E51" s="2092">
        <f>H51+K51+N51+Q51+T51+W51+Z51+AC51+AF51+AI51</f>
        <v>2354</v>
      </c>
      <c r="F51" s="2092">
        <f>I51+L51+O51+R51+U51+X51+AA51+AD51+AG51+AJ51</f>
        <v>1385</v>
      </c>
      <c r="G51" s="2090">
        <v>0</v>
      </c>
      <c r="H51" s="2089">
        <v>68</v>
      </c>
      <c r="I51" s="2089">
        <v>42</v>
      </c>
      <c r="J51" s="2090">
        <v>0</v>
      </c>
      <c r="K51" s="2089">
        <v>294</v>
      </c>
      <c r="L51" s="2089">
        <v>266</v>
      </c>
      <c r="M51" s="2090">
        <v>0</v>
      </c>
      <c r="N51" s="2089">
        <v>177</v>
      </c>
      <c r="O51" s="2089">
        <v>74</v>
      </c>
      <c r="P51" s="2090">
        <v>0</v>
      </c>
      <c r="Q51" s="2089">
        <v>210</v>
      </c>
      <c r="R51" s="2089">
        <v>123</v>
      </c>
      <c r="S51" s="2088">
        <v>0</v>
      </c>
      <c r="T51" s="2091">
        <v>135</v>
      </c>
      <c r="U51" s="2089">
        <v>29</v>
      </c>
      <c r="V51" s="2090">
        <v>0</v>
      </c>
      <c r="W51" s="2089">
        <v>339</v>
      </c>
      <c r="X51" s="2089">
        <v>200</v>
      </c>
      <c r="Y51" s="2090">
        <v>0</v>
      </c>
      <c r="Z51" s="2089">
        <v>258</v>
      </c>
      <c r="AA51" s="2089">
        <v>141</v>
      </c>
      <c r="AB51" s="2090">
        <v>0</v>
      </c>
      <c r="AC51" s="2089">
        <v>435</v>
      </c>
      <c r="AD51" s="2089">
        <v>307</v>
      </c>
      <c r="AE51" s="2090">
        <v>0</v>
      </c>
      <c r="AF51" s="2089">
        <v>289</v>
      </c>
      <c r="AG51" s="2089">
        <v>64</v>
      </c>
      <c r="AH51" s="2090">
        <v>0</v>
      </c>
      <c r="AI51" s="2089">
        <v>149</v>
      </c>
      <c r="AJ51" s="2089">
        <v>139</v>
      </c>
      <c r="AK51" s="2088">
        <v>0</v>
      </c>
    </row>
    <row r="52" spans="1:38" ht="14.25" customHeight="1">
      <c r="A52" s="2087" t="s">
        <v>1404</v>
      </c>
      <c r="B52" s="2086"/>
      <c r="C52" s="2086"/>
      <c r="D52" s="2085" t="s">
        <v>1403</v>
      </c>
      <c r="E52" s="2084">
        <f>H52+K52+N52+Q52+T52+W52+Z52+AC52+AF52+AI52</f>
        <v>1978</v>
      </c>
      <c r="F52" s="2083">
        <f>I52+L52+O52+R52+U52+X52+AA52+AD52+AG52+AJ52</f>
        <v>1097</v>
      </c>
      <c r="G52" s="2081">
        <v>0</v>
      </c>
      <c r="H52" s="2080">
        <v>286</v>
      </c>
      <c r="I52" s="2080">
        <v>171</v>
      </c>
      <c r="J52" s="2081">
        <v>0</v>
      </c>
      <c r="K52" s="2080">
        <v>206</v>
      </c>
      <c r="L52" s="2080">
        <v>145</v>
      </c>
      <c r="M52" s="2081">
        <v>0</v>
      </c>
      <c r="N52" s="2080">
        <v>691</v>
      </c>
      <c r="O52" s="2080">
        <v>481</v>
      </c>
      <c r="P52" s="2081">
        <v>0</v>
      </c>
      <c r="Q52" s="2080">
        <v>57</v>
      </c>
      <c r="R52" s="2080">
        <v>33</v>
      </c>
      <c r="S52" s="2079">
        <v>0</v>
      </c>
      <c r="T52" s="2082">
        <v>127</v>
      </c>
      <c r="U52" s="2080">
        <v>13</v>
      </c>
      <c r="V52" s="2081">
        <v>0</v>
      </c>
      <c r="W52" s="2080">
        <v>262</v>
      </c>
      <c r="X52" s="2080">
        <v>43</v>
      </c>
      <c r="Y52" s="2081">
        <v>0</v>
      </c>
      <c r="Z52" s="2080">
        <v>98</v>
      </c>
      <c r="AA52" s="2080">
        <v>64</v>
      </c>
      <c r="AB52" s="2081">
        <v>0</v>
      </c>
      <c r="AC52" s="2080">
        <v>128</v>
      </c>
      <c r="AD52" s="2080">
        <v>92</v>
      </c>
      <c r="AE52" s="2081">
        <v>0</v>
      </c>
      <c r="AF52" s="2080">
        <v>49</v>
      </c>
      <c r="AG52" s="2080">
        <v>0</v>
      </c>
      <c r="AH52" s="2081">
        <v>0</v>
      </c>
      <c r="AI52" s="2080">
        <v>74</v>
      </c>
      <c r="AJ52" s="2080">
        <v>55</v>
      </c>
      <c r="AK52" s="2079">
        <v>0</v>
      </c>
      <c r="AL52" s="1975"/>
    </row>
    <row r="53" spans="1:37" ht="14.25" customHeight="1">
      <c r="A53" s="2078"/>
      <c r="B53" s="2078"/>
      <c r="C53" s="2078"/>
      <c r="D53" s="2077" t="s">
        <v>1402</v>
      </c>
      <c r="E53" s="2076">
        <f>H53+K53+N53+Q53+T53+W53+Z53+AC53+AF53+AI53</f>
        <v>2639</v>
      </c>
      <c r="F53" s="2075">
        <f>I53+L53+O53+R53+U53+X53+AA53+AD53+AG53+AJ53</f>
        <v>1391</v>
      </c>
      <c r="G53" s="2073">
        <v>0</v>
      </c>
      <c r="H53" s="2072">
        <v>395</v>
      </c>
      <c r="I53" s="2072">
        <v>241</v>
      </c>
      <c r="J53" s="2073">
        <v>0</v>
      </c>
      <c r="K53" s="2072">
        <v>319</v>
      </c>
      <c r="L53" s="2072">
        <v>236</v>
      </c>
      <c r="M53" s="2073">
        <v>0</v>
      </c>
      <c r="N53" s="2072">
        <v>819</v>
      </c>
      <c r="O53" s="2072">
        <v>537</v>
      </c>
      <c r="P53" s="2073">
        <v>0</v>
      </c>
      <c r="Q53" s="2072">
        <v>77</v>
      </c>
      <c r="R53" s="2072">
        <v>39</v>
      </c>
      <c r="S53" s="2071">
        <v>0</v>
      </c>
      <c r="T53" s="2074">
        <v>176</v>
      </c>
      <c r="U53" s="2072">
        <v>14</v>
      </c>
      <c r="V53" s="2073">
        <v>0</v>
      </c>
      <c r="W53" s="2072">
        <v>336</v>
      </c>
      <c r="X53" s="2072">
        <v>46</v>
      </c>
      <c r="Y53" s="2073">
        <v>0</v>
      </c>
      <c r="Z53" s="2072">
        <v>144</v>
      </c>
      <c r="AA53" s="2072">
        <v>71</v>
      </c>
      <c r="AB53" s="2073">
        <v>0</v>
      </c>
      <c r="AC53" s="2072">
        <v>172</v>
      </c>
      <c r="AD53" s="2072">
        <v>112</v>
      </c>
      <c r="AE53" s="2073">
        <v>0</v>
      </c>
      <c r="AF53" s="2072">
        <v>83</v>
      </c>
      <c r="AG53" s="2072">
        <v>2</v>
      </c>
      <c r="AH53" s="2073">
        <v>0</v>
      </c>
      <c r="AI53" s="2072">
        <v>118</v>
      </c>
      <c r="AJ53" s="2072">
        <v>93</v>
      </c>
      <c r="AK53" s="2071">
        <v>0</v>
      </c>
    </row>
    <row r="54" spans="4:37" ht="16.5" customHeight="1">
      <c r="D54" s="2070"/>
      <c r="AI54" s="1970"/>
      <c r="AJ54" s="1970"/>
      <c r="AK54" s="1939" t="s">
        <v>816</v>
      </c>
    </row>
    <row r="55" spans="4:37" ht="16.5" customHeight="1">
      <c r="D55" s="2070"/>
      <c r="AI55" s="1970"/>
      <c r="AJ55" s="1970"/>
      <c r="AK55" s="1939"/>
    </row>
    <row r="56" spans="5:37" s="1987" customFormat="1" ht="11.25">
      <c r="E56" s="1998">
        <f>E16+E24+E26+E28+E30+E40+E46+E48</f>
        <v>7116</v>
      </c>
      <c r="F56" s="1998">
        <f>F16+F24+F26+F28+F30+F40+F46+F48</f>
        <v>4994</v>
      </c>
      <c r="G56" s="1998">
        <f>G16+G24+G26+G28+G30+G40+G46+G48</f>
        <v>100</v>
      </c>
      <c r="H56" s="1998">
        <f>H16+H24+H26+H28+H30+H40+H46+H48</f>
        <v>485</v>
      </c>
      <c r="I56" s="1998">
        <f>I16+I24+I26+I28+I30+I40+I46+I48</f>
        <v>382</v>
      </c>
      <c r="J56" s="1998">
        <f>J16+J24+J26+J28+J30+J40+J46+J48</f>
        <v>100</v>
      </c>
      <c r="K56" s="1998">
        <f>K16+K24+K26+K28+K30+K40+K46+K48</f>
        <v>1055</v>
      </c>
      <c r="L56" s="1998">
        <f>L16+L24+L26+L28+L30+L40+L46+L48</f>
        <v>935</v>
      </c>
      <c r="M56" s="1998">
        <f>M16+M24+M26+M28+M30+M40+M46+M48</f>
        <v>100.00000000000003</v>
      </c>
      <c r="N56" s="1998">
        <f>N16+N24+N26+N28+N30+N40+N46+N48</f>
        <v>870</v>
      </c>
      <c r="O56" s="1998">
        <f>O16+O24+O26+O28+O30+O40+O46+O48</f>
        <v>622</v>
      </c>
      <c r="P56" s="1998">
        <f>P16+P24+P26+P28+P30+P40+P46+P48</f>
        <v>99.99999999999997</v>
      </c>
      <c r="Q56" s="1998">
        <f>Q16+Q24+Q26+Q28+Q30+Q40+Q46+Q48</f>
        <v>629</v>
      </c>
      <c r="R56" s="1998">
        <f>R16+R24+R26+R28+R30+R40+R46+R48</f>
        <v>444</v>
      </c>
      <c r="S56" s="1998">
        <f>S16+S24+S26+S28+S30+S40+S46+S48</f>
        <v>100</v>
      </c>
      <c r="T56" s="1998">
        <f>T16+T24+T26+T28+T30+T40+T46+T48</f>
        <v>377</v>
      </c>
      <c r="U56" s="1998">
        <f>U16+U24+U26+U28+U30+U40+U46+U48</f>
        <v>167</v>
      </c>
      <c r="V56" s="1998">
        <f>V16+V24+V26+V28+V30+V40+V46+V48</f>
        <v>100.00000000000001</v>
      </c>
      <c r="W56" s="1998">
        <f>W16+W24+W26+W28+W30+W40+W46+W48</f>
        <v>920</v>
      </c>
      <c r="X56" s="1998">
        <f>X16+X24+X26+X28+X30+X40+X46+X48</f>
        <v>708</v>
      </c>
      <c r="Y56" s="1998">
        <f>Y16+Y24+Y26+Y28+Y30+Y40+Y46+Y48</f>
        <v>100</v>
      </c>
      <c r="Z56" s="1998">
        <f>Z16+Z24+Z26+Z28+Z30+Z40+Z46+Z48</f>
        <v>441</v>
      </c>
      <c r="AA56" s="1998">
        <f>AA16+AA24+AA26+AA28+AA30+AA40+AA46+AA48</f>
        <v>327</v>
      </c>
      <c r="AB56" s="1998">
        <f>AB16+AB24+AB26+AB28+AB30+AB40+AB46+AB48</f>
        <v>100</v>
      </c>
      <c r="AC56" s="1998">
        <f>AC16+AC24+AC26+AC28+AC30+AC40+AC46+AC48</f>
        <v>1087</v>
      </c>
      <c r="AD56" s="1998">
        <f>AD16+AD24+AD26+AD28+AD30+AD40+AD46+AD48</f>
        <v>834</v>
      </c>
      <c r="AE56" s="1998">
        <f>AE16+AE24+AE26+AE28+AE30+AE40+AE46+AE48</f>
        <v>100</v>
      </c>
      <c r="AF56" s="1998">
        <f>AF16+AF24+AF26+AF28+AF30+AF40+AF46+AF48</f>
        <v>903</v>
      </c>
      <c r="AG56" s="1998">
        <f>AG16+AG24+AG26+AG28+AG30+AG40+AG46+AG48</f>
        <v>288</v>
      </c>
      <c r="AH56" s="1998">
        <f>AH16+AH24+AH26+AH28+AH30+AH40+AH46+AH48</f>
        <v>100</v>
      </c>
      <c r="AI56" s="1998">
        <f>AI16+AI24+AI26+AI28+AI30+AI40+AI46+AI48</f>
        <v>349</v>
      </c>
      <c r="AJ56" s="1998">
        <f>AJ16+AJ24+AJ26+AJ28+AJ30+AJ40+AJ46+AJ48</f>
        <v>287</v>
      </c>
      <c r="AK56" s="1998">
        <f>AK16+AK24+AK26+AK28+AK30+AK40+AK46+AK48</f>
        <v>100</v>
      </c>
    </row>
    <row r="57" spans="5:37" s="1987" customFormat="1" ht="11.25">
      <c r="E57" s="1998">
        <f>E17+E25+E27+E29+E31+E41+E47+E49</f>
        <v>9678</v>
      </c>
      <c r="F57" s="1998">
        <f>F17+F25+F27+F29+F31+F41+F47+F49</f>
        <v>6062</v>
      </c>
      <c r="G57" s="1998">
        <f>G17+G25+G27+G29+G31+G41+G47+G49</f>
        <v>100</v>
      </c>
      <c r="H57" s="1998">
        <f>H17+H25+H27+H29+H31+H41+H47+H49</f>
        <v>687</v>
      </c>
      <c r="I57" s="1998">
        <f>I17+I25+I27+I29+I31+I41+I47+I49</f>
        <v>521</v>
      </c>
      <c r="J57" s="1998">
        <f>J17+J25+J27+J29+J31+J41+J47+J49</f>
        <v>100</v>
      </c>
      <c r="K57" s="1998">
        <f>K17+K25+K27+K29+K31+K41+K47+K49</f>
        <v>1366</v>
      </c>
      <c r="L57" s="1998">
        <f>L17+L25+L27+L29+L31+L41+L47+L49</f>
        <v>1201</v>
      </c>
      <c r="M57" s="1998">
        <f>M17+M25+M27+M29+M31+M41+M47+M49</f>
        <v>100.00000000000001</v>
      </c>
      <c r="N57" s="1998">
        <f>N17+N25+N27+N29+N31+N41+N47+N49</f>
        <v>1060</v>
      </c>
      <c r="O57" s="1998">
        <f>O17+O25+O27+O29+O31+O41+O47+O49</f>
        <v>707</v>
      </c>
      <c r="P57" s="1998">
        <f>P17+P25+P27+P29+P31+P41+P47+P49</f>
        <v>100</v>
      </c>
      <c r="Q57" s="1998">
        <f>Q17+Q25+Q27+Q29+Q31+Q41+Q47+Q49</f>
        <v>930</v>
      </c>
      <c r="R57" s="1998">
        <f>R17+R25+R27+R29+R31+R41+R47+R49</f>
        <v>607</v>
      </c>
      <c r="S57" s="1998">
        <f>S17+S25+S27+S29+S31+S41+S47+S49</f>
        <v>100</v>
      </c>
      <c r="T57" s="1998">
        <f>T17+T25+T27+T29+T31+T41+T47+T49</f>
        <v>561</v>
      </c>
      <c r="U57" s="1998">
        <f>U17+U25+U27+U29+U31+U41+U47+U49</f>
        <v>205</v>
      </c>
      <c r="V57" s="1998">
        <f>V17+V25+V27+V29+V31+V41+V47+V49</f>
        <v>100</v>
      </c>
      <c r="W57" s="1998">
        <f>W17+W25+W27+W29+W31+W41+W47+W49</f>
        <v>1135</v>
      </c>
      <c r="X57" s="1998">
        <f>X17+X25+X27+X29+X31+X41+X47+X49</f>
        <v>746</v>
      </c>
      <c r="Y57" s="1998">
        <f>Y17+Y25+Y27+Y29+Y31+Y41+Y47+Y49</f>
        <v>100</v>
      </c>
      <c r="Z57" s="1998">
        <f>Z17+Z25+Z27+Z29+Z31+Z41+Z47+Z49</f>
        <v>680</v>
      </c>
      <c r="AA57" s="1998">
        <f>AA17+AA25+AA27+AA29+AA31+AA41+AA47+AA49</f>
        <v>376</v>
      </c>
      <c r="AB57" s="1998">
        <f>AB17+AB25+AB27+AB29+AB31+AB41+AB47+AB49</f>
        <v>100</v>
      </c>
      <c r="AC57" s="1998">
        <f>AC17+AC25+AC27+AC29+AC31+AC41+AC47+AC49</f>
        <v>1437</v>
      </c>
      <c r="AD57" s="1998">
        <f>AD17+AD25+AD27+AD29+AD31+AD41+AD47+AD49</f>
        <v>913</v>
      </c>
      <c r="AE57" s="1998">
        <f>AE17+AE25+AE27+AE29+AE31+AE41+AE47+AE49</f>
        <v>100</v>
      </c>
      <c r="AF57" s="1998">
        <f>AF17+AF25+AF27+AF29+AF31+AF41+AF47+AF49</f>
        <v>1307</v>
      </c>
      <c r="AG57" s="1998">
        <f>AG17+AG25+AG27+AG29+AG31+AG41+AG47+AG49</f>
        <v>347</v>
      </c>
      <c r="AH57" s="1998">
        <f>AH17+AH25+AH27+AH29+AH31+AH41+AH47+AH49</f>
        <v>100</v>
      </c>
      <c r="AI57" s="1998">
        <f>AI17+AI25+AI27+AI29+AI31+AI41+AI47+AI49</f>
        <v>515</v>
      </c>
      <c r="AJ57" s="1998">
        <f>AJ17+AJ25+AJ27+AJ29+AJ31+AJ41+AJ47+AJ49</f>
        <v>439</v>
      </c>
      <c r="AK57" s="1998">
        <f>AK17+AK25+AK27+AK29+AK31+AK41+AK47+AK49</f>
        <v>100</v>
      </c>
    </row>
    <row r="58" ht="13.5">
      <c r="D58" s="2070"/>
    </row>
    <row r="59" ht="13.5">
      <c r="D59" s="2070"/>
    </row>
    <row r="60" ht="13.5">
      <c r="D60" s="2070"/>
    </row>
    <row r="61" ht="13.5">
      <c r="D61" s="2070"/>
    </row>
    <row r="62" ht="13.5">
      <c r="D62" s="2070"/>
    </row>
    <row r="63" ht="13.5">
      <c r="D63" s="2070"/>
    </row>
    <row r="64" ht="13.5">
      <c r="D64" s="2070"/>
    </row>
    <row r="65" ht="13.5">
      <c r="D65" s="2070"/>
    </row>
    <row r="66" ht="13.5">
      <c r="D66" s="2070"/>
    </row>
    <row r="67" ht="13.5">
      <c r="D67" s="2070"/>
    </row>
    <row r="68" ht="13.5">
      <c r="D68" s="2070"/>
    </row>
    <row r="69" ht="13.5">
      <c r="D69" s="2070"/>
    </row>
    <row r="70" ht="13.5">
      <c r="D70" s="2070"/>
    </row>
  </sheetData>
  <sheetProtection/>
  <mergeCells count="54">
    <mergeCell ref="AB4:AB5"/>
    <mergeCell ref="AI4:AI5"/>
    <mergeCell ref="AK4:AK5"/>
    <mergeCell ref="AC4:AC5"/>
    <mergeCell ref="AE4:AE5"/>
    <mergeCell ref="AF4:AF5"/>
    <mergeCell ref="AH4:AH5"/>
    <mergeCell ref="Z4:Z5"/>
    <mergeCell ref="T4:T5"/>
    <mergeCell ref="S4:S5"/>
    <mergeCell ref="V4:V5"/>
    <mergeCell ref="J4:J5"/>
    <mergeCell ref="Q4:Q5"/>
    <mergeCell ref="W4:W5"/>
    <mergeCell ref="Y4:Y5"/>
    <mergeCell ref="E4:E5"/>
    <mergeCell ref="G4:G5"/>
    <mergeCell ref="H4:H5"/>
    <mergeCell ref="B46:C47"/>
    <mergeCell ref="B42:C43"/>
    <mergeCell ref="B14:C15"/>
    <mergeCell ref="B16:C17"/>
    <mergeCell ref="B40:C41"/>
    <mergeCell ref="B34:C35"/>
    <mergeCell ref="N3:P3"/>
    <mergeCell ref="A3:D5"/>
    <mergeCell ref="B12:C13"/>
    <mergeCell ref="K3:M3"/>
    <mergeCell ref="P4:P5"/>
    <mergeCell ref="K4:K5"/>
    <mergeCell ref="M4:M5"/>
    <mergeCell ref="N4:N5"/>
    <mergeCell ref="A6:C7"/>
    <mergeCell ref="A10:C11"/>
    <mergeCell ref="A52:C53"/>
    <mergeCell ref="E3:G3"/>
    <mergeCell ref="H3:J3"/>
    <mergeCell ref="B24:C25"/>
    <mergeCell ref="B26:C27"/>
    <mergeCell ref="B28:C29"/>
    <mergeCell ref="B30:C31"/>
    <mergeCell ref="B32:C33"/>
    <mergeCell ref="B44:C45"/>
    <mergeCell ref="B36:C37"/>
    <mergeCell ref="B48:C49"/>
    <mergeCell ref="AJ1:AK2"/>
    <mergeCell ref="AC3:AE3"/>
    <mergeCell ref="AF3:AH3"/>
    <mergeCell ref="AI3:AK3"/>
    <mergeCell ref="Q3:S3"/>
    <mergeCell ref="T3:V3"/>
    <mergeCell ref="W3:Y3"/>
    <mergeCell ref="Z3:AB3"/>
    <mergeCell ref="A8:C9"/>
  </mergeCells>
  <printOptions horizontalCentered="1"/>
  <pageMargins left="0.4724409448818898" right="0.4724409448818898" top="0.7874015748031497" bottom="0.7874015748031497" header="0.5118110236220472" footer="0.5118110236220472"/>
  <pageSetup horizontalDpi="600" verticalDpi="600" orientation="portrait" paperSize="9" scale="95" r:id="rId1"/>
  <colBreaks count="1" manualBreakCount="1">
    <brk id="19" max="65535" man="1"/>
  </colBreaks>
</worksheet>
</file>

<file path=xl/worksheets/sheet78.xml><?xml version="1.0" encoding="utf-8"?>
<worksheet xmlns="http://schemas.openxmlformats.org/spreadsheetml/2006/main" xmlns:r="http://schemas.openxmlformats.org/officeDocument/2006/relationships">
  <sheetPr>
    <tabColor rgb="FFFF0000"/>
  </sheetPr>
  <dimension ref="A1:AL54"/>
  <sheetViews>
    <sheetView view="pageBreakPreview" zoomScaleSheetLayoutView="100" zoomScalePageLayoutView="0" workbookViewId="0" topLeftCell="A1">
      <selection activeCell="J18" activeCellId="1" sqref="R12 J18"/>
    </sheetView>
  </sheetViews>
  <sheetFormatPr defaultColWidth="9.00390625" defaultRowHeight="13.5"/>
  <cols>
    <col min="1" max="1" width="1.37890625" style="1850" customWidth="1"/>
    <col min="2" max="2" width="0.875" style="1850" customWidth="1"/>
    <col min="3" max="3" width="9.25390625" style="1850" customWidth="1"/>
    <col min="4" max="4" width="3.375" style="1850" customWidth="1"/>
    <col min="5" max="6" width="5.125" style="1997" customWidth="1"/>
    <col min="7" max="7" width="5.625" style="2139" customWidth="1"/>
    <col min="8" max="9" width="5.125" style="1997" customWidth="1"/>
    <col min="10" max="10" width="5.625" style="2139" customWidth="1"/>
    <col min="11" max="11" width="5.50390625" style="1997" customWidth="1"/>
    <col min="12" max="12" width="5.125" style="1997" customWidth="1"/>
    <col min="13" max="13" width="5.625" style="2139" customWidth="1"/>
    <col min="14" max="14" width="5.75390625" style="1997" customWidth="1"/>
    <col min="15" max="15" width="5.125" style="1997" customWidth="1"/>
    <col min="16" max="16" width="5.625" style="2139" customWidth="1"/>
    <col min="17" max="17" width="5.50390625" style="1997" customWidth="1"/>
    <col min="18" max="18" width="5.125" style="1997" customWidth="1"/>
    <col min="19" max="19" width="5.625" style="2140" customWidth="1"/>
    <col min="20" max="21" width="5.125" style="1997" customWidth="1"/>
    <col min="22" max="22" width="5.625" style="2139" customWidth="1"/>
    <col min="23" max="24" width="5.125" style="1997" customWidth="1"/>
    <col min="25" max="25" width="5.625" style="2139" customWidth="1"/>
    <col min="26" max="27" width="5.125" style="1997" customWidth="1"/>
    <col min="28" max="28" width="5.625" style="2139" customWidth="1"/>
    <col min="29" max="30" width="5.125" style="1997" customWidth="1"/>
    <col min="31" max="31" width="5.625" style="2139" customWidth="1"/>
    <col min="32" max="32" width="5.125" style="1997" customWidth="1"/>
    <col min="33" max="33" width="4.75390625" style="1997" customWidth="1"/>
    <col min="34" max="34" width="5.625" style="2139" customWidth="1"/>
    <col min="35" max="36" width="5.125" style="1997" customWidth="1"/>
    <col min="37" max="37" width="5.625" style="2139" customWidth="1"/>
    <col min="38" max="16384" width="9.00390625" style="1975" customWidth="1"/>
  </cols>
  <sheetData>
    <row r="1" spans="1:37" ht="18" customHeight="1">
      <c r="A1" s="1931" t="s">
        <v>1401</v>
      </c>
      <c r="B1" s="1931"/>
      <c r="C1" s="1931"/>
      <c r="D1" s="1931"/>
      <c r="AJ1" s="2148" t="s">
        <v>1449</v>
      </c>
      <c r="AK1" s="2148"/>
    </row>
    <row r="2" spans="1:37" ht="7.5" customHeight="1">
      <c r="A2" s="1931"/>
      <c r="B2" s="1931"/>
      <c r="C2" s="1931"/>
      <c r="D2" s="1931"/>
      <c r="AI2" s="2068"/>
      <c r="AJ2" s="2147"/>
      <c r="AK2" s="2147"/>
    </row>
    <row r="3" spans="1:37" ht="16.5" customHeight="1">
      <c r="A3" s="2138" t="s">
        <v>1433</v>
      </c>
      <c r="B3" s="2137"/>
      <c r="C3" s="2137"/>
      <c r="D3" s="2137"/>
      <c r="E3" s="2137" t="s">
        <v>1398</v>
      </c>
      <c r="F3" s="2137"/>
      <c r="G3" s="2137"/>
      <c r="H3" s="2137" t="s">
        <v>1397</v>
      </c>
      <c r="I3" s="2137"/>
      <c r="J3" s="2137"/>
      <c r="K3" s="2137" t="s">
        <v>1396</v>
      </c>
      <c r="L3" s="2137"/>
      <c r="M3" s="2137"/>
      <c r="N3" s="2137" t="s">
        <v>1448</v>
      </c>
      <c r="O3" s="2137"/>
      <c r="P3" s="2137"/>
      <c r="Q3" s="2135" t="s">
        <v>1394</v>
      </c>
      <c r="R3" s="2135"/>
      <c r="S3" s="2134"/>
      <c r="T3" s="2136" t="s">
        <v>1393</v>
      </c>
      <c r="U3" s="2135"/>
      <c r="V3" s="2135"/>
      <c r="W3" s="2135" t="s">
        <v>1391</v>
      </c>
      <c r="X3" s="2135"/>
      <c r="Y3" s="2135"/>
      <c r="Z3" s="2135" t="s">
        <v>1390</v>
      </c>
      <c r="AA3" s="2135"/>
      <c r="AB3" s="2135"/>
      <c r="AC3" s="2135" t="s">
        <v>1447</v>
      </c>
      <c r="AD3" s="2135"/>
      <c r="AE3" s="2135"/>
      <c r="AF3" s="2135" t="s">
        <v>1388</v>
      </c>
      <c r="AG3" s="2135"/>
      <c r="AH3" s="2135"/>
      <c r="AI3" s="2135" t="s">
        <v>1387</v>
      </c>
      <c r="AJ3" s="2135"/>
      <c r="AK3" s="2134"/>
    </row>
    <row r="4" spans="1:37" s="2146" customFormat="1" ht="12.75" customHeight="1">
      <c r="A4" s="2130"/>
      <c r="B4" s="2129"/>
      <c r="C4" s="2129"/>
      <c r="D4" s="2129"/>
      <c r="E4" s="2124" t="s">
        <v>1446</v>
      </c>
      <c r="F4" s="2131" t="s">
        <v>1445</v>
      </c>
      <c r="G4" s="2129" t="s">
        <v>1444</v>
      </c>
      <c r="H4" s="2124" t="s">
        <v>1446</v>
      </c>
      <c r="I4" s="2131" t="s">
        <v>1445</v>
      </c>
      <c r="J4" s="2129" t="s">
        <v>1444</v>
      </c>
      <c r="K4" s="2124" t="s">
        <v>1446</v>
      </c>
      <c r="L4" s="2131" t="s">
        <v>1445</v>
      </c>
      <c r="M4" s="2129" t="s">
        <v>1444</v>
      </c>
      <c r="N4" s="2124" t="s">
        <v>1446</v>
      </c>
      <c r="O4" s="2131" t="s">
        <v>1445</v>
      </c>
      <c r="P4" s="2129" t="s">
        <v>1444</v>
      </c>
      <c r="Q4" s="2124" t="s">
        <v>1446</v>
      </c>
      <c r="R4" s="2131" t="s">
        <v>1445</v>
      </c>
      <c r="S4" s="2122" t="s">
        <v>1444</v>
      </c>
      <c r="T4" s="2126" t="s">
        <v>1446</v>
      </c>
      <c r="U4" s="2131" t="s">
        <v>1445</v>
      </c>
      <c r="V4" s="2129" t="s">
        <v>1444</v>
      </c>
      <c r="W4" s="2124" t="s">
        <v>1446</v>
      </c>
      <c r="X4" s="2131" t="s">
        <v>1445</v>
      </c>
      <c r="Y4" s="2129" t="s">
        <v>1444</v>
      </c>
      <c r="Z4" s="2124" t="s">
        <v>1446</v>
      </c>
      <c r="AA4" s="2131" t="s">
        <v>1445</v>
      </c>
      <c r="AB4" s="2129" t="s">
        <v>1444</v>
      </c>
      <c r="AC4" s="2124" t="s">
        <v>1446</v>
      </c>
      <c r="AD4" s="2131" t="s">
        <v>1445</v>
      </c>
      <c r="AE4" s="2129" t="s">
        <v>1444</v>
      </c>
      <c r="AF4" s="2124" t="s">
        <v>1446</v>
      </c>
      <c r="AG4" s="2131" t="s">
        <v>1445</v>
      </c>
      <c r="AH4" s="2129" t="s">
        <v>1444</v>
      </c>
      <c r="AI4" s="2124" t="s">
        <v>1446</v>
      </c>
      <c r="AJ4" s="2131" t="s">
        <v>1445</v>
      </c>
      <c r="AK4" s="2122" t="s">
        <v>1444</v>
      </c>
    </row>
    <row r="5" spans="1:37" s="2016" customFormat="1" ht="21.75" customHeight="1">
      <c r="A5" s="2130"/>
      <c r="B5" s="2129"/>
      <c r="C5" s="2129"/>
      <c r="D5" s="2129"/>
      <c r="E5" s="2124"/>
      <c r="F5" s="2123" t="s">
        <v>1443</v>
      </c>
      <c r="G5" s="2129"/>
      <c r="H5" s="2124"/>
      <c r="I5" s="2123" t="s">
        <v>1443</v>
      </c>
      <c r="J5" s="2129"/>
      <c r="K5" s="2124"/>
      <c r="L5" s="2123" t="s">
        <v>1443</v>
      </c>
      <c r="M5" s="2129"/>
      <c r="N5" s="2124"/>
      <c r="O5" s="2123" t="s">
        <v>1443</v>
      </c>
      <c r="P5" s="2129"/>
      <c r="Q5" s="2124"/>
      <c r="R5" s="2123" t="s">
        <v>1443</v>
      </c>
      <c r="S5" s="2122"/>
      <c r="T5" s="2126"/>
      <c r="U5" s="2123" t="s">
        <v>1443</v>
      </c>
      <c r="V5" s="2129"/>
      <c r="W5" s="2124"/>
      <c r="X5" s="2123" t="s">
        <v>1443</v>
      </c>
      <c r="Y5" s="2129"/>
      <c r="Z5" s="2124"/>
      <c r="AA5" s="2123" t="s">
        <v>1443</v>
      </c>
      <c r="AB5" s="2129"/>
      <c r="AC5" s="2124"/>
      <c r="AD5" s="2123" t="s">
        <v>1443</v>
      </c>
      <c r="AE5" s="2129"/>
      <c r="AF5" s="2124"/>
      <c r="AG5" s="2123" t="s">
        <v>1443</v>
      </c>
      <c r="AH5" s="2129"/>
      <c r="AI5" s="2124"/>
      <c r="AJ5" s="2123" t="s">
        <v>1443</v>
      </c>
      <c r="AK5" s="2122"/>
    </row>
    <row r="6" spans="1:37" ht="15" customHeight="1">
      <c r="A6" s="2087" t="s">
        <v>1427</v>
      </c>
      <c r="B6" s="2087"/>
      <c r="C6" s="2087"/>
      <c r="D6" s="2085" t="s">
        <v>1403</v>
      </c>
      <c r="E6" s="2116">
        <f>H6+K6+N6+Q6+T6+W6+Z6+AC6+AF6+AI6</f>
        <v>3182</v>
      </c>
      <c r="F6" s="2116">
        <f>I6+L6+O6+R6+U6+X6+AA6+AD6+AG6+AJ6</f>
        <v>0</v>
      </c>
      <c r="G6" s="2046">
        <v>0</v>
      </c>
      <c r="H6" s="2113">
        <v>375</v>
      </c>
      <c r="I6" s="2113">
        <v>0</v>
      </c>
      <c r="J6" s="2081">
        <v>0</v>
      </c>
      <c r="K6" s="2113">
        <v>520</v>
      </c>
      <c r="L6" s="2113">
        <v>0</v>
      </c>
      <c r="M6" s="2081">
        <v>0</v>
      </c>
      <c r="N6" s="2113">
        <v>546</v>
      </c>
      <c r="O6" s="2113">
        <v>0</v>
      </c>
      <c r="P6" s="2081">
        <v>0</v>
      </c>
      <c r="Q6" s="2113">
        <v>391</v>
      </c>
      <c r="R6" s="2113">
        <v>0</v>
      </c>
      <c r="S6" s="2112">
        <v>0</v>
      </c>
      <c r="T6" s="2115">
        <v>125</v>
      </c>
      <c r="U6" s="2113">
        <v>0</v>
      </c>
      <c r="V6" s="2081">
        <v>0</v>
      </c>
      <c r="W6" s="2113">
        <v>336</v>
      </c>
      <c r="X6" s="2113">
        <v>0</v>
      </c>
      <c r="Y6" s="2081">
        <v>0</v>
      </c>
      <c r="Z6" s="2113">
        <v>184</v>
      </c>
      <c r="AA6" s="2113">
        <v>0</v>
      </c>
      <c r="AB6" s="2081">
        <v>0</v>
      </c>
      <c r="AC6" s="2113">
        <v>234</v>
      </c>
      <c r="AD6" s="2113">
        <v>0</v>
      </c>
      <c r="AE6" s="2081">
        <v>0</v>
      </c>
      <c r="AF6" s="2113">
        <v>338</v>
      </c>
      <c r="AG6" s="2113">
        <v>0</v>
      </c>
      <c r="AH6" s="2081">
        <v>0</v>
      </c>
      <c r="AI6" s="2113">
        <v>133</v>
      </c>
      <c r="AJ6" s="2113">
        <v>0</v>
      </c>
      <c r="AK6" s="2112">
        <v>0</v>
      </c>
    </row>
    <row r="7" spans="1:38" ht="15" customHeight="1">
      <c r="A7" s="2087"/>
      <c r="B7" s="2087"/>
      <c r="C7" s="2087"/>
      <c r="D7" s="2093" t="s">
        <v>1402</v>
      </c>
      <c r="E7" s="2092">
        <f>H7+K7+N7+Q7+T7+W7+Z7+AC7+AF7+AI7</f>
        <v>4281</v>
      </c>
      <c r="F7" s="2092">
        <f>I7+L7+O7+R7+U7+X7+AA7+AD7+AG7+AJ7</f>
        <v>0</v>
      </c>
      <c r="G7" s="2051">
        <v>0</v>
      </c>
      <c r="H7" s="2089">
        <v>441</v>
      </c>
      <c r="I7" s="2089">
        <v>0</v>
      </c>
      <c r="J7" s="2120">
        <v>0</v>
      </c>
      <c r="K7" s="2089">
        <v>648</v>
      </c>
      <c r="L7" s="2089">
        <v>0</v>
      </c>
      <c r="M7" s="2120">
        <v>0</v>
      </c>
      <c r="N7" s="2089">
        <v>799</v>
      </c>
      <c r="O7" s="2089">
        <v>0</v>
      </c>
      <c r="P7" s="2120">
        <v>0</v>
      </c>
      <c r="Q7" s="2089">
        <v>520</v>
      </c>
      <c r="R7" s="2089">
        <v>0</v>
      </c>
      <c r="S7" s="2119">
        <v>0</v>
      </c>
      <c r="T7" s="2091">
        <v>145</v>
      </c>
      <c r="U7" s="2089">
        <v>0</v>
      </c>
      <c r="V7" s="2120">
        <v>0</v>
      </c>
      <c r="W7" s="2089">
        <v>440</v>
      </c>
      <c r="X7" s="2089">
        <v>0</v>
      </c>
      <c r="Y7" s="2120">
        <v>0</v>
      </c>
      <c r="Z7" s="2089">
        <v>240</v>
      </c>
      <c r="AA7" s="2089">
        <v>0</v>
      </c>
      <c r="AB7" s="2120">
        <v>0</v>
      </c>
      <c r="AC7" s="2089">
        <v>396</v>
      </c>
      <c r="AD7" s="2089">
        <v>0</v>
      </c>
      <c r="AE7" s="2120">
        <v>0</v>
      </c>
      <c r="AF7" s="2089">
        <v>461</v>
      </c>
      <c r="AG7" s="2089">
        <v>0</v>
      </c>
      <c r="AH7" s="2120">
        <v>0</v>
      </c>
      <c r="AI7" s="2089">
        <v>191</v>
      </c>
      <c r="AJ7" s="2089">
        <v>0</v>
      </c>
      <c r="AK7" s="2119">
        <v>0</v>
      </c>
      <c r="AL7" s="2016"/>
    </row>
    <row r="8" spans="1:37" ht="15" customHeight="1">
      <c r="A8" s="2118" t="s">
        <v>1426</v>
      </c>
      <c r="B8" s="2118"/>
      <c r="C8" s="2118"/>
      <c r="D8" s="2117" t="s">
        <v>1403</v>
      </c>
      <c r="E8" s="2116">
        <f>H8+K8+N8+Q8+T8+W8+Z8+AC8+AF8+AI8</f>
        <v>656</v>
      </c>
      <c r="F8" s="2116">
        <f>I8+L8+O8+R8+U8+X8+AA8+AD8+AG8+AJ8</f>
        <v>0</v>
      </c>
      <c r="G8" s="2046">
        <v>0</v>
      </c>
      <c r="H8" s="2113">
        <v>109</v>
      </c>
      <c r="I8" s="2113">
        <v>0</v>
      </c>
      <c r="J8" s="2114">
        <v>0</v>
      </c>
      <c r="K8" s="2113">
        <v>90</v>
      </c>
      <c r="L8" s="2113">
        <v>0</v>
      </c>
      <c r="M8" s="2114">
        <v>0</v>
      </c>
      <c r="N8" s="2113">
        <v>132</v>
      </c>
      <c r="O8" s="2113">
        <v>0</v>
      </c>
      <c r="P8" s="2114">
        <v>0</v>
      </c>
      <c r="Q8" s="2113">
        <v>90</v>
      </c>
      <c r="R8" s="2113">
        <v>0</v>
      </c>
      <c r="S8" s="2112">
        <v>0</v>
      </c>
      <c r="T8" s="2115">
        <v>29</v>
      </c>
      <c r="U8" s="2113">
        <v>0</v>
      </c>
      <c r="V8" s="2114">
        <v>0</v>
      </c>
      <c r="W8" s="2113">
        <v>74</v>
      </c>
      <c r="X8" s="2113">
        <v>0</v>
      </c>
      <c r="Y8" s="2114">
        <v>0</v>
      </c>
      <c r="Z8" s="2113">
        <v>38</v>
      </c>
      <c r="AA8" s="2113">
        <v>0</v>
      </c>
      <c r="AB8" s="2114">
        <v>0</v>
      </c>
      <c r="AC8" s="2113">
        <v>39</v>
      </c>
      <c r="AD8" s="2113">
        <v>0</v>
      </c>
      <c r="AE8" s="2114">
        <v>0</v>
      </c>
      <c r="AF8" s="2113">
        <v>47</v>
      </c>
      <c r="AG8" s="2113">
        <v>0</v>
      </c>
      <c r="AH8" s="2114">
        <v>0</v>
      </c>
      <c r="AI8" s="2113">
        <v>8</v>
      </c>
      <c r="AJ8" s="2113">
        <v>0</v>
      </c>
      <c r="AK8" s="2112">
        <v>0</v>
      </c>
    </row>
    <row r="9" spans="1:38" ht="15" customHeight="1">
      <c r="A9" s="2111"/>
      <c r="B9" s="2111"/>
      <c r="C9" s="2111"/>
      <c r="D9" s="2110" t="s">
        <v>1402</v>
      </c>
      <c r="E9" s="2109">
        <f>H9+K9+N9+Q9+T9+W9+Z9+AC9+AF9+AI9</f>
        <v>906</v>
      </c>
      <c r="F9" s="2109">
        <f>I9+L9+O9+R9+U9+X9+AA9+AD9+AG9+AJ9</f>
        <v>0</v>
      </c>
      <c r="G9" s="2041">
        <v>0</v>
      </c>
      <c r="H9" s="2107">
        <v>126</v>
      </c>
      <c r="I9" s="2107">
        <v>0</v>
      </c>
      <c r="J9" s="2090">
        <v>0</v>
      </c>
      <c r="K9" s="2107">
        <v>125</v>
      </c>
      <c r="L9" s="2107">
        <v>0</v>
      </c>
      <c r="M9" s="2090">
        <v>0</v>
      </c>
      <c r="N9" s="2107">
        <v>198</v>
      </c>
      <c r="O9" s="2107">
        <v>0</v>
      </c>
      <c r="P9" s="2090">
        <v>0</v>
      </c>
      <c r="Q9" s="2107">
        <v>114</v>
      </c>
      <c r="R9" s="2107">
        <v>0</v>
      </c>
      <c r="S9" s="2088">
        <v>0</v>
      </c>
      <c r="T9" s="2108">
        <v>36</v>
      </c>
      <c r="U9" s="2107">
        <v>0</v>
      </c>
      <c r="V9" s="2090">
        <v>0</v>
      </c>
      <c r="W9" s="2107">
        <v>96</v>
      </c>
      <c r="X9" s="2107">
        <v>0</v>
      </c>
      <c r="Y9" s="2090">
        <v>0</v>
      </c>
      <c r="Z9" s="2107">
        <v>57</v>
      </c>
      <c r="AA9" s="2107">
        <v>0</v>
      </c>
      <c r="AB9" s="2090">
        <v>0</v>
      </c>
      <c r="AC9" s="2107">
        <v>62</v>
      </c>
      <c r="AD9" s="2107">
        <v>0</v>
      </c>
      <c r="AE9" s="2090">
        <v>0</v>
      </c>
      <c r="AF9" s="2107">
        <v>77</v>
      </c>
      <c r="AG9" s="2107">
        <v>0</v>
      </c>
      <c r="AH9" s="2090">
        <v>0</v>
      </c>
      <c r="AI9" s="2107">
        <v>15</v>
      </c>
      <c r="AJ9" s="2107">
        <v>0</v>
      </c>
      <c r="AK9" s="2088">
        <v>0</v>
      </c>
      <c r="AL9" s="2016"/>
    </row>
    <row r="10" spans="1:37" ht="15" customHeight="1">
      <c r="A10" s="2087" t="s">
        <v>1425</v>
      </c>
      <c r="B10" s="2087"/>
      <c r="C10" s="2087"/>
      <c r="D10" s="2085" t="s">
        <v>1403</v>
      </c>
      <c r="E10" s="2095">
        <f>H10+K10+N10+Q10+T10+W10+Z10+AC10+AF10+AI10</f>
        <v>6015</v>
      </c>
      <c r="F10" s="2095">
        <f>I10+L10+O10+R10+U10+X10+AA10+AD10+AG10+AJ10</f>
        <v>0</v>
      </c>
      <c r="G10" s="2106">
        <v>100</v>
      </c>
      <c r="H10" s="2080">
        <v>602</v>
      </c>
      <c r="I10" s="2080">
        <v>0</v>
      </c>
      <c r="J10" s="2105">
        <v>100</v>
      </c>
      <c r="K10" s="2080">
        <v>1070</v>
      </c>
      <c r="L10" s="2080">
        <v>0</v>
      </c>
      <c r="M10" s="2105">
        <v>100</v>
      </c>
      <c r="N10" s="2080">
        <v>1021</v>
      </c>
      <c r="O10" s="2080">
        <v>0</v>
      </c>
      <c r="P10" s="2105">
        <v>99.99999999999999</v>
      </c>
      <c r="Q10" s="2080">
        <v>802</v>
      </c>
      <c r="R10" s="2080">
        <v>0</v>
      </c>
      <c r="S10" s="2104">
        <v>99.99999999999999</v>
      </c>
      <c r="T10" s="2082">
        <v>254</v>
      </c>
      <c r="U10" s="2080">
        <v>0</v>
      </c>
      <c r="V10" s="2105">
        <v>100</v>
      </c>
      <c r="W10" s="2080">
        <v>565</v>
      </c>
      <c r="X10" s="2080">
        <v>0</v>
      </c>
      <c r="Y10" s="2105">
        <v>100</v>
      </c>
      <c r="Z10" s="2080">
        <v>315</v>
      </c>
      <c r="AA10" s="2080">
        <v>0</v>
      </c>
      <c r="AB10" s="2105">
        <v>99.99999999999999</v>
      </c>
      <c r="AC10" s="2080">
        <v>477</v>
      </c>
      <c r="AD10" s="2080">
        <v>0</v>
      </c>
      <c r="AE10" s="2105">
        <v>100</v>
      </c>
      <c r="AF10" s="2080">
        <v>600</v>
      </c>
      <c r="AG10" s="2080">
        <v>0</v>
      </c>
      <c r="AH10" s="2105">
        <v>100.00000000000003</v>
      </c>
      <c r="AI10" s="2080">
        <v>309</v>
      </c>
      <c r="AJ10" s="2080">
        <v>0</v>
      </c>
      <c r="AK10" s="2104">
        <v>100</v>
      </c>
    </row>
    <row r="11" spans="1:38" ht="15" customHeight="1">
      <c r="A11" s="2087"/>
      <c r="B11" s="2087"/>
      <c r="C11" s="2087"/>
      <c r="D11" s="2093" t="s">
        <v>1402</v>
      </c>
      <c r="E11" s="2092">
        <f>H11+K11+N11+Q11+T11+W11+Z11+AC11+AF11+AI11</f>
        <v>7912</v>
      </c>
      <c r="F11" s="2092">
        <f>I11+L11+O11+R11+U11+X11+AA11+AD11+AG11+AJ11</f>
        <v>0</v>
      </c>
      <c r="G11" s="2103">
        <v>100</v>
      </c>
      <c r="H11" s="2089">
        <v>722</v>
      </c>
      <c r="I11" s="2089">
        <v>0</v>
      </c>
      <c r="J11" s="2102">
        <v>99.99999999999999</v>
      </c>
      <c r="K11" s="2089">
        <v>1299</v>
      </c>
      <c r="L11" s="2089">
        <v>0</v>
      </c>
      <c r="M11" s="2102">
        <v>100</v>
      </c>
      <c r="N11" s="2089">
        <v>1434</v>
      </c>
      <c r="O11" s="2089">
        <v>0</v>
      </c>
      <c r="P11" s="2102">
        <v>100</v>
      </c>
      <c r="Q11" s="2089">
        <v>1049</v>
      </c>
      <c r="R11" s="2089">
        <v>0</v>
      </c>
      <c r="S11" s="2101">
        <v>99.99999999999999</v>
      </c>
      <c r="T11" s="2091">
        <v>285</v>
      </c>
      <c r="U11" s="2089">
        <v>0</v>
      </c>
      <c r="V11" s="2102">
        <v>100</v>
      </c>
      <c r="W11" s="2089">
        <v>739</v>
      </c>
      <c r="X11" s="2089">
        <v>0</v>
      </c>
      <c r="Y11" s="2102">
        <v>100</v>
      </c>
      <c r="Z11" s="2089">
        <v>397</v>
      </c>
      <c r="AA11" s="2089">
        <v>0</v>
      </c>
      <c r="AB11" s="2102">
        <v>100</v>
      </c>
      <c r="AC11" s="2089">
        <v>819</v>
      </c>
      <c r="AD11" s="2089">
        <v>0</v>
      </c>
      <c r="AE11" s="2102">
        <v>100</v>
      </c>
      <c r="AF11" s="2089">
        <v>749</v>
      </c>
      <c r="AG11" s="2089">
        <v>0</v>
      </c>
      <c r="AH11" s="2102">
        <v>100.00000000000003</v>
      </c>
      <c r="AI11" s="2089">
        <v>419</v>
      </c>
      <c r="AJ11" s="2089">
        <v>0</v>
      </c>
      <c r="AK11" s="2101">
        <v>100</v>
      </c>
      <c r="AL11" s="2016"/>
    </row>
    <row r="12" spans="1:37" ht="15" customHeight="1">
      <c r="A12" s="2094"/>
      <c r="B12" s="2087" t="s">
        <v>1424</v>
      </c>
      <c r="C12" s="2087"/>
      <c r="D12" s="2085" t="s">
        <v>1403</v>
      </c>
      <c r="E12" s="2095">
        <f>H12+K12+N12+Q12+T12+W12+Z12+AC12+AF12+AI12</f>
        <v>5</v>
      </c>
      <c r="F12" s="2095">
        <f>I12+L12+O12+R12+U12+X12+AA12+AD12+AG12+AJ12</f>
        <v>0</v>
      </c>
      <c r="G12" s="2081">
        <f>E12/$E$10*100</f>
        <v>0.0831255195344971</v>
      </c>
      <c r="H12" s="2080">
        <v>0</v>
      </c>
      <c r="I12" s="2080">
        <v>0</v>
      </c>
      <c r="J12" s="2081">
        <v>0</v>
      </c>
      <c r="K12" s="2080">
        <v>0</v>
      </c>
      <c r="L12" s="2080">
        <v>0</v>
      </c>
      <c r="M12" s="2081">
        <v>0</v>
      </c>
      <c r="N12" s="2080">
        <v>0</v>
      </c>
      <c r="O12" s="2080">
        <v>0</v>
      </c>
      <c r="P12" s="2081">
        <v>0</v>
      </c>
      <c r="Q12" s="2080">
        <v>0</v>
      </c>
      <c r="R12" s="2080">
        <v>0</v>
      </c>
      <c r="S12" s="2079">
        <v>0</v>
      </c>
      <c r="T12" s="2082">
        <v>0</v>
      </c>
      <c r="U12" s="2080">
        <v>0</v>
      </c>
      <c r="V12" s="2081">
        <v>0</v>
      </c>
      <c r="W12" s="2080">
        <v>0</v>
      </c>
      <c r="X12" s="2080">
        <v>0</v>
      </c>
      <c r="Y12" s="2081">
        <v>0</v>
      </c>
      <c r="Z12" s="2080">
        <v>0</v>
      </c>
      <c r="AA12" s="2080">
        <v>0</v>
      </c>
      <c r="AB12" s="2081">
        <v>0</v>
      </c>
      <c r="AC12" s="2080">
        <v>0</v>
      </c>
      <c r="AD12" s="2080">
        <v>0</v>
      </c>
      <c r="AE12" s="2081">
        <v>0</v>
      </c>
      <c r="AF12" s="2080">
        <v>5</v>
      </c>
      <c r="AG12" s="2080">
        <v>0</v>
      </c>
      <c r="AH12" s="2081">
        <v>0.8333333333333334</v>
      </c>
      <c r="AI12" s="2080">
        <v>0</v>
      </c>
      <c r="AJ12" s="2080">
        <v>0</v>
      </c>
      <c r="AK12" s="2079">
        <v>0</v>
      </c>
    </row>
    <row r="13" spans="1:38" ht="15" customHeight="1">
      <c r="A13" s="2094"/>
      <c r="B13" s="2087"/>
      <c r="C13" s="2087"/>
      <c r="D13" s="2093" t="s">
        <v>1402</v>
      </c>
      <c r="E13" s="2092">
        <f>H13+K13+N13+Q13+T13+W13+Z13+AC13+AF13+AI13</f>
        <v>5</v>
      </c>
      <c r="F13" s="2092">
        <f>I13+L13+O13+R13+U13+X13+AA13+AD13+AG13+AJ13</f>
        <v>0</v>
      </c>
      <c r="G13" s="2090">
        <f>E13/$E$11*100</f>
        <v>0.06319514661274014</v>
      </c>
      <c r="H13" s="2089">
        <v>0</v>
      </c>
      <c r="I13" s="2089">
        <v>0</v>
      </c>
      <c r="J13" s="2090">
        <v>0</v>
      </c>
      <c r="K13" s="2089">
        <v>0</v>
      </c>
      <c r="L13" s="2089">
        <v>0</v>
      </c>
      <c r="M13" s="2090">
        <v>0</v>
      </c>
      <c r="N13" s="2089">
        <v>0</v>
      </c>
      <c r="O13" s="2089">
        <v>0</v>
      </c>
      <c r="P13" s="2090">
        <v>0</v>
      </c>
      <c r="Q13" s="2089">
        <v>0</v>
      </c>
      <c r="R13" s="2089">
        <v>0</v>
      </c>
      <c r="S13" s="2088">
        <v>0</v>
      </c>
      <c r="T13" s="2091">
        <v>0</v>
      </c>
      <c r="U13" s="2089">
        <v>0</v>
      </c>
      <c r="V13" s="2090">
        <v>0</v>
      </c>
      <c r="W13" s="2089">
        <v>0</v>
      </c>
      <c r="X13" s="2089">
        <v>0</v>
      </c>
      <c r="Y13" s="2090">
        <v>0</v>
      </c>
      <c r="Z13" s="2089">
        <v>0</v>
      </c>
      <c r="AA13" s="2089">
        <v>0</v>
      </c>
      <c r="AB13" s="2090">
        <v>0</v>
      </c>
      <c r="AC13" s="2089">
        <v>0</v>
      </c>
      <c r="AD13" s="2089">
        <v>0</v>
      </c>
      <c r="AE13" s="2090">
        <v>0</v>
      </c>
      <c r="AF13" s="2089">
        <v>5</v>
      </c>
      <c r="AG13" s="2089">
        <v>0</v>
      </c>
      <c r="AH13" s="2090">
        <v>0.6675567423230975</v>
      </c>
      <c r="AI13" s="2089">
        <v>0</v>
      </c>
      <c r="AJ13" s="2089">
        <v>0</v>
      </c>
      <c r="AK13" s="2088">
        <v>0</v>
      </c>
      <c r="AL13" s="2016"/>
    </row>
    <row r="14" spans="1:37" ht="15" customHeight="1">
      <c r="A14" s="2094"/>
      <c r="B14" s="2087" t="s">
        <v>275</v>
      </c>
      <c r="C14" s="2087"/>
      <c r="D14" s="2085" t="s">
        <v>1403</v>
      </c>
      <c r="E14" s="2095">
        <f>H14+K14+N14+Q14+T14+W14+Z14+AC14+AF14+AI14</f>
        <v>1</v>
      </c>
      <c r="F14" s="2095">
        <f>I14+L14+O14+R14+U14+X14+AA14+AD14+AG14+AJ14</f>
        <v>0</v>
      </c>
      <c r="G14" s="2081">
        <f>E14/$E$10*100</f>
        <v>0.01662510390689942</v>
      </c>
      <c r="H14" s="2080">
        <v>0</v>
      </c>
      <c r="I14" s="2080">
        <v>0</v>
      </c>
      <c r="J14" s="2081">
        <v>0</v>
      </c>
      <c r="K14" s="2080">
        <v>0</v>
      </c>
      <c r="L14" s="2080">
        <v>0</v>
      </c>
      <c r="M14" s="2081">
        <v>0</v>
      </c>
      <c r="N14" s="2080">
        <v>0</v>
      </c>
      <c r="O14" s="2080">
        <v>0</v>
      </c>
      <c r="P14" s="2081">
        <v>0</v>
      </c>
      <c r="Q14" s="2080">
        <v>0</v>
      </c>
      <c r="R14" s="2080">
        <v>0</v>
      </c>
      <c r="S14" s="2079">
        <v>0</v>
      </c>
      <c r="T14" s="2082">
        <v>0</v>
      </c>
      <c r="U14" s="2080">
        <v>0</v>
      </c>
      <c r="V14" s="2081">
        <v>0</v>
      </c>
      <c r="W14" s="2080">
        <v>0</v>
      </c>
      <c r="X14" s="2080">
        <v>0</v>
      </c>
      <c r="Y14" s="2081">
        <v>0</v>
      </c>
      <c r="Z14" s="2080">
        <v>0</v>
      </c>
      <c r="AA14" s="2080">
        <v>0</v>
      </c>
      <c r="AB14" s="2081">
        <v>0</v>
      </c>
      <c r="AC14" s="2080">
        <v>0</v>
      </c>
      <c r="AD14" s="2080">
        <v>0</v>
      </c>
      <c r="AE14" s="2081">
        <v>0</v>
      </c>
      <c r="AF14" s="2080">
        <v>0</v>
      </c>
      <c r="AG14" s="2080">
        <v>0</v>
      </c>
      <c r="AH14" s="2081">
        <v>0</v>
      </c>
      <c r="AI14" s="2080">
        <v>1</v>
      </c>
      <c r="AJ14" s="2080">
        <v>0</v>
      </c>
      <c r="AK14" s="2079">
        <v>0.3236245954692557</v>
      </c>
    </row>
    <row r="15" spans="1:38" ht="15" customHeight="1">
      <c r="A15" s="2094"/>
      <c r="B15" s="2087"/>
      <c r="C15" s="2087"/>
      <c r="D15" s="2093" t="s">
        <v>1402</v>
      </c>
      <c r="E15" s="2092">
        <f>H15+K15+N15+Q15+T15+W15+Z15+AC15+AF15+AI15</f>
        <v>2</v>
      </c>
      <c r="F15" s="2092">
        <f>I15+L15+O15+R15+U15+X15+AA15+AD15+AG15+AJ15</f>
        <v>0</v>
      </c>
      <c r="G15" s="2090">
        <f>E15/$E$11*100</f>
        <v>0.02527805864509606</v>
      </c>
      <c r="H15" s="2089">
        <v>0</v>
      </c>
      <c r="I15" s="2089">
        <v>0</v>
      </c>
      <c r="J15" s="2090">
        <v>0</v>
      </c>
      <c r="K15" s="2089">
        <v>0</v>
      </c>
      <c r="L15" s="2089">
        <v>0</v>
      </c>
      <c r="M15" s="2090">
        <v>0</v>
      </c>
      <c r="N15" s="2089">
        <v>0</v>
      </c>
      <c r="O15" s="2089">
        <v>0</v>
      </c>
      <c r="P15" s="2090">
        <v>0</v>
      </c>
      <c r="Q15" s="2089">
        <v>0</v>
      </c>
      <c r="R15" s="2089">
        <v>0</v>
      </c>
      <c r="S15" s="2088">
        <v>0</v>
      </c>
      <c r="T15" s="2091">
        <v>0</v>
      </c>
      <c r="U15" s="2089">
        <v>0</v>
      </c>
      <c r="V15" s="2090">
        <v>0</v>
      </c>
      <c r="W15" s="2089">
        <v>0</v>
      </c>
      <c r="X15" s="2089">
        <v>0</v>
      </c>
      <c r="Y15" s="2090">
        <v>0</v>
      </c>
      <c r="Z15" s="2089">
        <v>0</v>
      </c>
      <c r="AA15" s="2089">
        <v>0</v>
      </c>
      <c r="AB15" s="2090">
        <v>0</v>
      </c>
      <c r="AC15" s="2089">
        <v>0</v>
      </c>
      <c r="AD15" s="2089">
        <v>0</v>
      </c>
      <c r="AE15" s="2090">
        <v>0</v>
      </c>
      <c r="AF15" s="2089">
        <v>0</v>
      </c>
      <c r="AG15" s="2089">
        <v>0</v>
      </c>
      <c r="AH15" s="2090">
        <v>0</v>
      </c>
      <c r="AI15" s="2089">
        <v>2</v>
      </c>
      <c r="AJ15" s="2089">
        <v>0</v>
      </c>
      <c r="AK15" s="2088">
        <v>0.47732696897374705</v>
      </c>
      <c r="AL15" s="2016"/>
    </row>
    <row r="16" spans="1:37" ht="15" customHeight="1">
      <c r="A16" s="2094"/>
      <c r="B16" s="2087" t="s">
        <v>1423</v>
      </c>
      <c r="C16" s="2087"/>
      <c r="D16" s="2085" t="s">
        <v>1403</v>
      </c>
      <c r="E16" s="2095">
        <f>H16+K16+N16+Q16+T16+W16+Z16+AC16+AF16+AI16</f>
        <v>245</v>
      </c>
      <c r="F16" s="2095">
        <f>I16+L16+O16+R16+U16+X16+AA16+AD16+AG16+AJ16</f>
        <v>0</v>
      </c>
      <c r="G16" s="2081">
        <f>E16/$E$10*100</f>
        <v>4.073150457190358</v>
      </c>
      <c r="H16" s="2080">
        <v>23</v>
      </c>
      <c r="I16" s="2080">
        <v>0</v>
      </c>
      <c r="J16" s="2081">
        <v>3.820598006644518</v>
      </c>
      <c r="K16" s="2080">
        <v>21</v>
      </c>
      <c r="L16" s="2080">
        <v>0</v>
      </c>
      <c r="M16" s="2081">
        <v>1.9626168224299065</v>
      </c>
      <c r="N16" s="2080">
        <v>40</v>
      </c>
      <c r="O16" s="2080">
        <v>0</v>
      </c>
      <c r="P16" s="2081">
        <v>3.9177277179236047</v>
      </c>
      <c r="Q16" s="2080">
        <v>19</v>
      </c>
      <c r="R16" s="2080">
        <v>0</v>
      </c>
      <c r="S16" s="2079">
        <v>2.369077306733167</v>
      </c>
      <c r="T16" s="2082">
        <v>23</v>
      </c>
      <c r="U16" s="2080">
        <v>0</v>
      </c>
      <c r="V16" s="2081">
        <v>9.05511811023622</v>
      </c>
      <c r="W16" s="2080">
        <v>41</v>
      </c>
      <c r="X16" s="2080">
        <v>0</v>
      </c>
      <c r="Y16" s="2081">
        <v>7.256637168141593</v>
      </c>
      <c r="Z16" s="2080">
        <v>11</v>
      </c>
      <c r="AA16" s="2080">
        <v>0</v>
      </c>
      <c r="AB16" s="2081">
        <v>3.492063492063492</v>
      </c>
      <c r="AC16" s="2080">
        <v>32</v>
      </c>
      <c r="AD16" s="2080">
        <v>0</v>
      </c>
      <c r="AE16" s="2081">
        <v>6.708595387840671</v>
      </c>
      <c r="AF16" s="2080">
        <v>1</v>
      </c>
      <c r="AG16" s="2080">
        <v>0</v>
      </c>
      <c r="AH16" s="2081">
        <v>0.16666666666666669</v>
      </c>
      <c r="AI16" s="2080">
        <v>34</v>
      </c>
      <c r="AJ16" s="2080">
        <v>0</v>
      </c>
      <c r="AK16" s="2079">
        <v>11.003236245954692</v>
      </c>
    </row>
    <row r="17" spans="1:38" ht="15" customHeight="1">
      <c r="A17" s="2094"/>
      <c r="B17" s="2087"/>
      <c r="C17" s="2087"/>
      <c r="D17" s="2093" t="s">
        <v>1402</v>
      </c>
      <c r="E17" s="2092">
        <f>H17+K17+N17+Q17+T17+W17+Z17+AC17+AF17+AI17</f>
        <v>431</v>
      </c>
      <c r="F17" s="2092">
        <f>I17+L17+O17+R17+U17+X17+AA17+AD17+AG17+AJ17</f>
        <v>0</v>
      </c>
      <c r="G17" s="2090">
        <f>E17/$E$11*100</f>
        <v>5.4474216380182</v>
      </c>
      <c r="H17" s="2089">
        <v>32</v>
      </c>
      <c r="I17" s="2089">
        <v>0</v>
      </c>
      <c r="J17" s="2090">
        <v>4.43213296398892</v>
      </c>
      <c r="K17" s="2089">
        <v>35</v>
      </c>
      <c r="L17" s="2089">
        <v>0</v>
      </c>
      <c r="M17" s="2090">
        <v>2.6943802925327174</v>
      </c>
      <c r="N17" s="2089">
        <v>74</v>
      </c>
      <c r="O17" s="2089">
        <v>0</v>
      </c>
      <c r="P17" s="2090">
        <v>5.160390516039052</v>
      </c>
      <c r="Q17" s="2089">
        <v>29</v>
      </c>
      <c r="R17" s="2089">
        <v>0</v>
      </c>
      <c r="S17" s="2088">
        <v>2.7645376549094376</v>
      </c>
      <c r="T17" s="2091">
        <v>29</v>
      </c>
      <c r="U17" s="2089">
        <v>0</v>
      </c>
      <c r="V17" s="2090">
        <v>10.175438596491228</v>
      </c>
      <c r="W17" s="2089">
        <v>76</v>
      </c>
      <c r="X17" s="2089">
        <v>0</v>
      </c>
      <c r="Y17" s="2090">
        <v>10.284167794316645</v>
      </c>
      <c r="Z17" s="2089">
        <v>15</v>
      </c>
      <c r="AA17" s="2089">
        <v>0</v>
      </c>
      <c r="AB17" s="2090">
        <v>3.7783375314861463</v>
      </c>
      <c r="AC17" s="2089">
        <v>75</v>
      </c>
      <c r="AD17" s="2089">
        <v>0</v>
      </c>
      <c r="AE17" s="2090">
        <v>9.157509157509157</v>
      </c>
      <c r="AF17" s="2089">
        <v>2</v>
      </c>
      <c r="AG17" s="2089">
        <v>0</v>
      </c>
      <c r="AH17" s="2090">
        <v>0.26702269692923897</v>
      </c>
      <c r="AI17" s="2089">
        <v>64</v>
      </c>
      <c r="AJ17" s="2089">
        <v>0</v>
      </c>
      <c r="AK17" s="2088">
        <v>15.274463007159905</v>
      </c>
      <c r="AL17" s="2016"/>
    </row>
    <row r="18" spans="1:37" ht="15" customHeight="1">
      <c r="A18" s="2094"/>
      <c r="B18" s="2094"/>
      <c r="C18" s="2100" t="s">
        <v>1442</v>
      </c>
      <c r="D18" s="2085" t="s">
        <v>1403</v>
      </c>
      <c r="E18" s="2095">
        <f>H18+K18+N18+Q18+T18+W18+Z18+AC18+AF18+AI18</f>
        <v>78</v>
      </c>
      <c r="F18" s="2095">
        <f>I18+L18+O18+R18+U18+X18+AA18+AD18+AG18+AJ18</f>
        <v>0</v>
      </c>
      <c r="G18" s="2081">
        <v>0</v>
      </c>
      <c r="H18" s="2080">
        <v>13</v>
      </c>
      <c r="I18" s="2080">
        <v>0</v>
      </c>
      <c r="J18" s="2081">
        <v>0</v>
      </c>
      <c r="K18" s="2080">
        <v>10</v>
      </c>
      <c r="L18" s="2080">
        <v>0</v>
      </c>
      <c r="M18" s="2081">
        <v>0</v>
      </c>
      <c r="N18" s="2080">
        <v>8</v>
      </c>
      <c r="O18" s="2080">
        <v>0</v>
      </c>
      <c r="P18" s="2081">
        <v>0</v>
      </c>
      <c r="Q18" s="2080">
        <v>15</v>
      </c>
      <c r="R18" s="2080">
        <v>0</v>
      </c>
      <c r="S18" s="2079">
        <v>0</v>
      </c>
      <c r="T18" s="2082">
        <v>2</v>
      </c>
      <c r="U18" s="2080">
        <v>0</v>
      </c>
      <c r="V18" s="2081">
        <v>0</v>
      </c>
      <c r="W18" s="2080">
        <v>27</v>
      </c>
      <c r="X18" s="2080">
        <v>0</v>
      </c>
      <c r="Y18" s="2081">
        <v>0</v>
      </c>
      <c r="Z18" s="2080">
        <v>2</v>
      </c>
      <c r="AA18" s="2080">
        <v>0</v>
      </c>
      <c r="AB18" s="2081">
        <v>0</v>
      </c>
      <c r="AC18" s="2080">
        <v>0</v>
      </c>
      <c r="AD18" s="2080">
        <v>0</v>
      </c>
      <c r="AE18" s="2081">
        <v>0</v>
      </c>
      <c r="AF18" s="2080">
        <v>0</v>
      </c>
      <c r="AG18" s="2080">
        <v>0</v>
      </c>
      <c r="AH18" s="2081">
        <v>0</v>
      </c>
      <c r="AI18" s="2080">
        <v>1</v>
      </c>
      <c r="AJ18" s="2080">
        <v>0</v>
      </c>
      <c r="AK18" s="2079">
        <v>0</v>
      </c>
    </row>
    <row r="19" spans="1:38" ht="15" customHeight="1">
      <c r="A19" s="2094"/>
      <c r="B19" s="2094"/>
      <c r="C19" s="2098" t="s">
        <v>1441</v>
      </c>
      <c r="D19" s="2093" t="s">
        <v>1402</v>
      </c>
      <c r="E19" s="2092">
        <f>H19+K19+N19+Q19+T19+W19+Z19+AC19+AF19+AI19</f>
        <v>133</v>
      </c>
      <c r="F19" s="2092">
        <f>I19+L19+O19+R19+U19+X19+AA19+AD19+AG19+AJ19</f>
        <v>0</v>
      </c>
      <c r="G19" s="2090">
        <v>0</v>
      </c>
      <c r="H19" s="2089">
        <v>16</v>
      </c>
      <c r="I19" s="2089">
        <v>0</v>
      </c>
      <c r="J19" s="2090">
        <v>0</v>
      </c>
      <c r="K19" s="2089">
        <v>15</v>
      </c>
      <c r="L19" s="2089">
        <v>0</v>
      </c>
      <c r="M19" s="2090">
        <v>0</v>
      </c>
      <c r="N19" s="2089">
        <v>10</v>
      </c>
      <c r="O19" s="2089">
        <v>0</v>
      </c>
      <c r="P19" s="2090">
        <v>0</v>
      </c>
      <c r="Q19" s="2089">
        <v>24</v>
      </c>
      <c r="R19" s="2089">
        <v>0</v>
      </c>
      <c r="S19" s="2088">
        <v>0</v>
      </c>
      <c r="T19" s="2091">
        <v>2</v>
      </c>
      <c r="U19" s="2089">
        <v>0</v>
      </c>
      <c r="V19" s="2090">
        <v>0</v>
      </c>
      <c r="W19" s="2089">
        <v>61</v>
      </c>
      <c r="X19" s="2089">
        <v>0</v>
      </c>
      <c r="Y19" s="2090">
        <v>0</v>
      </c>
      <c r="Z19" s="2089">
        <v>4</v>
      </c>
      <c r="AA19" s="2089">
        <v>0</v>
      </c>
      <c r="AB19" s="2090">
        <v>0</v>
      </c>
      <c r="AC19" s="2089">
        <v>0</v>
      </c>
      <c r="AD19" s="2089">
        <v>0</v>
      </c>
      <c r="AE19" s="2090">
        <v>0</v>
      </c>
      <c r="AF19" s="2089">
        <v>0</v>
      </c>
      <c r="AG19" s="2089">
        <v>0</v>
      </c>
      <c r="AH19" s="2090">
        <v>0</v>
      </c>
      <c r="AI19" s="2089">
        <v>1</v>
      </c>
      <c r="AJ19" s="2089">
        <v>0</v>
      </c>
      <c r="AK19" s="2088">
        <v>0</v>
      </c>
      <c r="AL19" s="2016"/>
    </row>
    <row r="20" spans="1:37" ht="15" customHeight="1">
      <c r="A20" s="2094"/>
      <c r="B20" s="2094"/>
      <c r="C20" s="2100" t="s">
        <v>1419</v>
      </c>
      <c r="D20" s="2085" t="s">
        <v>1403</v>
      </c>
      <c r="E20" s="2095">
        <f>H20+K20+N20+Q20+T20+W20+Z20+AC20+AF20+AI20</f>
        <v>0</v>
      </c>
      <c r="F20" s="2095">
        <f>I20+L20+O20+R20+U20+X20+AA20+AD20+AG20+AJ20</f>
        <v>0</v>
      </c>
      <c r="G20" s="2081">
        <v>0</v>
      </c>
      <c r="H20" s="2080">
        <v>0</v>
      </c>
      <c r="I20" s="2080">
        <v>0</v>
      </c>
      <c r="J20" s="2081">
        <v>0</v>
      </c>
      <c r="K20" s="2080">
        <v>0</v>
      </c>
      <c r="L20" s="2080">
        <v>0</v>
      </c>
      <c r="M20" s="2081">
        <v>0</v>
      </c>
      <c r="N20" s="2080">
        <v>0</v>
      </c>
      <c r="O20" s="2080">
        <v>0</v>
      </c>
      <c r="P20" s="2081">
        <v>0</v>
      </c>
      <c r="Q20" s="2080">
        <v>0</v>
      </c>
      <c r="R20" s="2080">
        <v>0</v>
      </c>
      <c r="S20" s="2079">
        <v>0</v>
      </c>
      <c r="T20" s="2082">
        <v>0</v>
      </c>
      <c r="U20" s="2080">
        <v>0</v>
      </c>
      <c r="V20" s="2081">
        <v>0</v>
      </c>
      <c r="W20" s="2080">
        <v>0</v>
      </c>
      <c r="X20" s="2080">
        <v>0</v>
      </c>
      <c r="Y20" s="2081">
        <v>0</v>
      </c>
      <c r="Z20" s="2080">
        <v>0</v>
      </c>
      <c r="AA20" s="2080">
        <v>0</v>
      </c>
      <c r="AB20" s="2081">
        <v>0</v>
      </c>
      <c r="AC20" s="2080">
        <v>0</v>
      </c>
      <c r="AD20" s="2080">
        <v>0</v>
      </c>
      <c r="AE20" s="2081">
        <v>0</v>
      </c>
      <c r="AF20" s="2080">
        <v>0</v>
      </c>
      <c r="AG20" s="2080">
        <v>0</v>
      </c>
      <c r="AH20" s="2081">
        <v>0</v>
      </c>
      <c r="AI20" s="2080">
        <v>0</v>
      </c>
      <c r="AJ20" s="2080">
        <v>0</v>
      </c>
      <c r="AK20" s="2079">
        <v>0</v>
      </c>
    </row>
    <row r="21" spans="1:38" ht="15" customHeight="1">
      <c r="A21" s="2094"/>
      <c r="B21" s="2094"/>
      <c r="C21" s="2098" t="s">
        <v>1440</v>
      </c>
      <c r="D21" s="2093" t="s">
        <v>1402</v>
      </c>
      <c r="E21" s="2092">
        <f>H21+K21+N21+Q21+T21+W21+Z21+AC21+AF21+AI21</f>
        <v>0</v>
      </c>
      <c r="F21" s="2092">
        <f>I21+L21+O21+R21+U21+X21+AA21+AD21+AG21+AJ21</f>
        <v>0</v>
      </c>
      <c r="G21" s="2090">
        <v>0</v>
      </c>
      <c r="H21" s="2089">
        <v>0</v>
      </c>
      <c r="I21" s="2089">
        <v>0</v>
      </c>
      <c r="J21" s="2090">
        <v>0</v>
      </c>
      <c r="K21" s="2089">
        <v>0</v>
      </c>
      <c r="L21" s="2089">
        <v>0</v>
      </c>
      <c r="M21" s="2090">
        <v>0</v>
      </c>
      <c r="N21" s="2089">
        <v>0</v>
      </c>
      <c r="O21" s="2089">
        <v>0</v>
      </c>
      <c r="P21" s="2090">
        <v>0</v>
      </c>
      <c r="Q21" s="2089">
        <v>0</v>
      </c>
      <c r="R21" s="2089">
        <v>0</v>
      </c>
      <c r="S21" s="2088">
        <v>0</v>
      </c>
      <c r="T21" s="2091">
        <v>0</v>
      </c>
      <c r="U21" s="2089">
        <v>0</v>
      </c>
      <c r="V21" s="2090">
        <v>0</v>
      </c>
      <c r="W21" s="2089">
        <v>0</v>
      </c>
      <c r="X21" s="2089">
        <v>0</v>
      </c>
      <c r="Y21" s="2090">
        <v>0</v>
      </c>
      <c r="Z21" s="2089">
        <v>0</v>
      </c>
      <c r="AA21" s="2089">
        <v>0</v>
      </c>
      <c r="AB21" s="2090">
        <v>0</v>
      </c>
      <c r="AC21" s="2089">
        <v>0</v>
      </c>
      <c r="AD21" s="2089">
        <v>0</v>
      </c>
      <c r="AE21" s="2090">
        <v>0</v>
      </c>
      <c r="AF21" s="2089">
        <v>0</v>
      </c>
      <c r="AG21" s="2089">
        <v>0</v>
      </c>
      <c r="AH21" s="2090">
        <v>0</v>
      </c>
      <c r="AI21" s="2089">
        <v>0</v>
      </c>
      <c r="AJ21" s="2089">
        <v>0</v>
      </c>
      <c r="AK21" s="2088">
        <v>0</v>
      </c>
      <c r="AL21" s="2016"/>
    </row>
    <row r="22" spans="1:37" ht="15" customHeight="1">
      <c r="A22" s="2094"/>
      <c r="B22" s="2094"/>
      <c r="C22" s="2100" t="s">
        <v>1419</v>
      </c>
      <c r="D22" s="2085" t="s">
        <v>1403</v>
      </c>
      <c r="E22" s="2095">
        <f>H22+K22+N22+Q22+T22+W22+Z22+AC22+AF22+AI22</f>
        <v>9</v>
      </c>
      <c r="F22" s="2095">
        <f>I22+L22+O22+R22+U22+X22+AA22+AD22+AG22+AJ22</f>
        <v>0</v>
      </c>
      <c r="G22" s="2081">
        <v>0</v>
      </c>
      <c r="H22" s="2080">
        <v>1</v>
      </c>
      <c r="I22" s="2080">
        <v>0</v>
      </c>
      <c r="J22" s="2081">
        <v>0</v>
      </c>
      <c r="K22" s="2080">
        <v>2</v>
      </c>
      <c r="L22" s="2080">
        <v>0</v>
      </c>
      <c r="M22" s="2081">
        <v>0</v>
      </c>
      <c r="N22" s="2080">
        <v>3</v>
      </c>
      <c r="O22" s="2080">
        <v>0</v>
      </c>
      <c r="P22" s="2081">
        <v>0</v>
      </c>
      <c r="Q22" s="2080">
        <v>2</v>
      </c>
      <c r="R22" s="2080">
        <v>0</v>
      </c>
      <c r="S22" s="2079">
        <v>0</v>
      </c>
      <c r="T22" s="2082">
        <v>0</v>
      </c>
      <c r="U22" s="2080">
        <v>0</v>
      </c>
      <c r="V22" s="2081">
        <v>0</v>
      </c>
      <c r="W22" s="2080">
        <v>0</v>
      </c>
      <c r="X22" s="2080">
        <v>0</v>
      </c>
      <c r="Y22" s="2081">
        <v>0</v>
      </c>
      <c r="Z22" s="2080">
        <v>0</v>
      </c>
      <c r="AA22" s="2080">
        <v>0</v>
      </c>
      <c r="AB22" s="2081">
        <v>0</v>
      </c>
      <c r="AC22" s="2080">
        <v>0</v>
      </c>
      <c r="AD22" s="2080">
        <v>0</v>
      </c>
      <c r="AE22" s="2081">
        <v>0</v>
      </c>
      <c r="AF22" s="2080">
        <v>0</v>
      </c>
      <c r="AG22" s="2080">
        <v>0</v>
      </c>
      <c r="AH22" s="2081">
        <v>0</v>
      </c>
      <c r="AI22" s="2080">
        <v>1</v>
      </c>
      <c r="AJ22" s="2080">
        <v>0</v>
      </c>
      <c r="AK22" s="2079">
        <v>0</v>
      </c>
    </row>
    <row r="23" spans="1:38" ht="15" customHeight="1">
      <c r="A23" s="2094"/>
      <c r="B23" s="2094"/>
      <c r="C23" s="2098" t="s">
        <v>1439</v>
      </c>
      <c r="D23" s="2093" t="s">
        <v>1402</v>
      </c>
      <c r="E23" s="2092">
        <f>H23+K23+N23+Q23+T23+W23+Z23+AC23+AF23+AI23</f>
        <v>34</v>
      </c>
      <c r="F23" s="2092">
        <f>I23+L23+O23+R23+U23+X23+AA23+AD23+AG23+AJ23</f>
        <v>0</v>
      </c>
      <c r="G23" s="2090">
        <v>0</v>
      </c>
      <c r="H23" s="2089">
        <v>1</v>
      </c>
      <c r="I23" s="2089">
        <v>0</v>
      </c>
      <c r="J23" s="2090">
        <v>0</v>
      </c>
      <c r="K23" s="2089">
        <v>8</v>
      </c>
      <c r="L23" s="2089">
        <v>0</v>
      </c>
      <c r="M23" s="2090">
        <v>0</v>
      </c>
      <c r="N23" s="2089">
        <v>19</v>
      </c>
      <c r="O23" s="2089">
        <v>0</v>
      </c>
      <c r="P23" s="2090">
        <v>0</v>
      </c>
      <c r="Q23" s="2089">
        <v>2</v>
      </c>
      <c r="R23" s="2089">
        <v>0</v>
      </c>
      <c r="S23" s="2088">
        <v>0</v>
      </c>
      <c r="T23" s="2091">
        <v>0</v>
      </c>
      <c r="U23" s="2089">
        <v>0</v>
      </c>
      <c r="V23" s="2090">
        <v>0</v>
      </c>
      <c r="W23" s="2089">
        <v>0</v>
      </c>
      <c r="X23" s="2089">
        <v>0</v>
      </c>
      <c r="Y23" s="2090">
        <v>0</v>
      </c>
      <c r="Z23" s="2089">
        <v>0</v>
      </c>
      <c r="AA23" s="2089">
        <v>0</v>
      </c>
      <c r="AB23" s="2090">
        <v>0</v>
      </c>
      <c r="AC23" s="2089">
        <v>0</v>
      </c>
      <c r="AD23" s="2089">
        <v>0</v>
      </c>
      <c r="AE23" s="2090">
        <v>0</v>
      </c>
      <c r="AF23" s="2089">
        <v>0</v>
      </c>
      <c r="AG23" s="2089">
        <v>0</v>
      </c>
      <c r="AH23" s="2090">
        <v>0</v>
      </c>
      <c r="AI23" s="2089">
        <v>4</v>
      </c>
      <c r="AJ23" s="2089">
        <v>0</v>
      </c>
      <c r="AK23" s="2088">
        <v>0</v>
      </c>
      <c r="AL23" s="2016"/>
    </row>
    <row r="24" spans="1:37" ht="15" customHeight="1">
      <c r="A24" s="2094"/>
      <c r="B24" s="2087" t="s">
        <v>1418</v>
      </c>
      <c r="C24" s="2087"/>
      <c r="D24" s="2085" t="s">
        <v>1403</v>
      </c>
      <c r="E24" s="2095">
        <f>H24+K24+N24+Q24+T24+W24+Z24+AC24+AF24+AI24</f>
        <v>56</v>
      </c>
      <c r="F24" s="2095">
        <f>I24+L24+O24+R24+U24+X24+AA24+AD24+AG24+AJ24</f>
        <v>0</v>
      </c>
      <c r="G24" s="2081">
        <f>E24/$E$10*100</f>
        <v>0.9310058187863673</v>
      </c>
      <c r="H24" s="2080">
        <v>9</v>
      </c>
      <c r="I24" s="2080">
        <v>0</v>
      </c>
      <c r="J24" s="2081">
        <v>1.495016611295681</v>
      </c>
      <c r="K24" s="2080">
        <v>14</v>
      </c>
      <c r="L24" s="2080">
        <v>0</v>
      </c>
      <c r="M24" s="2081">
        <v>1.3084112149532712</v>
      </c>
      <c r="N24" s="2080">
        <v>8</v>
      </c>
      <c r="O24" s="2080">
        <v>0</v>
      </c>
      <c r="P24" s="2081">
        <v>0.7835455435847208</v>
      </c>
      <c r="Q24" s="2080">
        <v>2</v>
      </c>
      <c r="R24" s="2080">
        <v>0</v>
      </c>
      <c r="S24" s="2079">
        <v>0.24937655860349126</v>
      </c>
      <c r="T24" s="2082">
        <v>4</v>
      </c>
      <c r="U24" s="2080">
        <v>0</v>
      </c>
      <c r="V24" s="2081">
        <v>1.574803149606299</v>
      </c>
      <c r="W24" s="2080">
        <v>3</v>
      </c>
      <c r="X24" s="2080">
        <v>0</v>
      </c>
      <c r="Y24" s="2081">
        <v>0.5309734513274336</v>
      </c>
      <c r="Z24" s="2080">
        <v>1</v>
      </c>
      <c r="AA24" s="2080">
        <v>0</v>
      </c>
      <c r="AB24" s="2081">
        <v>0.31746031746031744</v>
      </c>
      <c r="AC24" s="2080">
        <v>3</v>
      </c>
      <c r="AD24" s="2080">
        <v>0</v>
      </c>
      <c r="AE24" s="2081">
        <v>0.628930817610063</v>
      </c>
      <c r="AF24" s="2080">
        <v>8</v>
      </c>
      <c r="AG24" s="2080">
        <v>0</v>
      </c>
      <c r="AH24" s="2081">
        <v>1.3333333333333335</v>
      </c>
      <c r="AI24" s="2080">
        <v>4</v>
      </c>
      <c r="AJ24" s="2080">
        <v>0</v>
      </c>
      <c r="AK24" s="2079">
        <v>1.2944983818770228</v>
      </c>
    </row>
    <row r="25" spans="1:38" ht="15" customHeight="1">
      <c r="A25" s="2094"/>
      <c r="B25" s="2087"/>
      <c r="C25" s="2087"/>
      <c r="D25" s="2093" t="s">
        <v>1402</v>
      </c>
      <c r="E25" s="2092">
        <f>H25+K25+N25+Q25+T25+W25+Z25+AC25+AF25+AI25</f>
        <v>121</v>
      </c>
      <c r="F25" s="2092">
        <f>I25+L25+O25+R25+U25+X25+AA25+AD25+AG25+AJ25</f>
        <v>0</v>
      </c>
      <c r="G25" s="2090">
        <f>E25/$E$11*100</f>
        <v>1.5293225480283115</v>
      </c>
      <c r="H25" s="2089">
        <v>9</v>
      </c>
      <c r="I25" s="2089">
        <v>0</v>
      </c>
      <c r="J25" s="2090">
        <v>1.2465373961218837</v>
      </c>
      <c r="K25" s="2089">
        <v>20</v>
      </c>
      <c r="L25" s="2089">
        <v>0</v>
      </c>
      <c r="M25" s="2090">
        <v>1.539645881447267</v>
      </c>
      <c r="N25" s="2089">
        <v>46</v>
      </c>
      <c r="O25" s="2089">
        <v>0</v>
      </c>
      <c r="P25" s="2090">
        <v>3.2078103207810322</v>
      </c>
      <c r="Q25" s="2089">
        <v>2</v>
      </c>
      <c r="R25" s="2089">
        <v>0</v>
      </c>
      <c r="S25" s="2088">
        <v>0.19065776930409914</v>
      </c>
      <c r="T25" s="2091">
        <v>4</v>
      </c>
      <c r="U25" s="2089">
        <v>0</v>
      </c>
      <c r="V25" s="2090">
        <v>1.4035087719298245</v>
      </c>
      <c r="W25" s="2089">
        <v>3</v>
      </c>
      <c r="X25" s="2089">
        <v>0</v>
      </c>
      <c r="Y25" s="2090">
        <v>0.40595399188092013</v>
      </c>
      <c r="Z25" s="2089">
        <v>1</v>
      </c>
      <c r="AA25" s="2089">
        <v>0</v>
      </c>
      <c r="AB25" s="2090">
        <v>0.2518891687657431</v>
      </c>
      <c r="AC25" s="2089">
        <v>16</v>
      </c>
      <c r="AD25" s="2089">
        <v>0</v>
      </c>
      <c r="AE25" s="2090">
        <v>1.9536019536019535</v>
      </c>
      <c r="AF25" s="2089">
        <v>10</v>
      </c>
      <c r="AG25" s="2089">
        <v>0</v>
      </c>
      <c r="AH25" s="2090">
        <v>1.335113484646195</v>
      </c>
      <c r="AI25" s="2089">
        <v>10</v>
      </c>
      <c r="AJ25" s="2089">
        <v>0</v>
      </c>
      <c r="AK25" s="2088">
        <v>2.386634844868735</v>
      </c>
      <c r="AL25" s="2016"/>
    </row>
    <row r="26" spans="1:37" ht="15" customHeight="1">
      <c r="A26" s="2094"/>
      <c r="B26" s="2087" t="s">
        <v>1417</v>
      </c>
      <c r="C26" s="2087"/>
      <c r="D26" s="2085" t="s">
        <v>1403</v>
      </c>
      <c r="E26" s="2095">
        <f>H26+K26+N26+Q26+T26+W26+Z26+AC26+AF26+AI26</f>
        <v>5</v>
      </c>
      <c r="F26" s="2095">
        <f>I26+L26+O26+R26+U26+X26+AA26+AD26+AG26+AJ26</f>
        <v>0</v>
      </c>
      <c r="G26" s="2081">
        <f>E26/$E$10*100</f>
        <v>0.0831255195344971</v>
      </c>
      <c r="H26" s="2080">
        <v>0</v>
      </c>
      <c r="I26" s="2080">
        <v>0</v>
      </c>
      <c r="J26" s="2081">
        <v>0</v>
      </c>
      <c r="K26" s="2080">
        <v>1</v>
      </c>
      <c r="L26" s="2080">
        <v>0</v>
      </c>
      <c r="M26" s="2081">
        <v>0.09345794392523366</v>
      </c>
      <c r="N26" s="2080">
        <v>2</v>
      </c>
      <c r="O26" s="2080">
        <v>0</v>
      </c>
      <c r="P26" s="2081">
        <v>0.1958863858961802</v>
      </c>
      <c r="Q26" s="2080">
        <v>0</v>
      </c>
      <c r="R26" s="2080">
        <v>0</v>
      </c>
      <c r="S26" s="2079">
        <v>0</v>
      </c>
      <c r="T26" s="2082">
        <v>0</v>
      </c>
      <c r="U26" s="2080">
        <v>0</v>
      </c>
      <c r="V26" s="2081">
        <v>0</v>
      </c>
      <c r="W26" s="2080">
        <v>0</v>
      </c>
      <c r="X26" s="2080">
        <v>0</v>
      </c>
      <c r="Y26" s="2081">
        <v>0</v>
      </c>
      <c r="Z26" s="2080">
        <v>1</v>
      </c>
      <c r="AA26" s="2080">
        <v>0</v>
      </c>
      <c r="AB26" s="2081">
        <v>0.31746031746031744</v>
      </c>
      <c r="AC26" s="2080">
        <v>1</v>
      </c>
      <c r="AD26" s="2080">
        <v>0</v>
      </c>
      <c r="AE26" s="2081">
        <v>0.20964360587002098</v>
      </c>
      <c r="AF26" s="2080">
        <v>0</v>
      </c>
      <c r="AG26" s="2080">
        <v>0</v>
      </c>
      <c r="AH26" s="2081">
        <v>0</v>
      </c>
      <c r="AI26" s="2080">
        <v>0</v>
      </c>
      <c r="AJ26" s="2080">
        <v>0</v>
      </c>
      <c r="AK26" s="2079">
        <v>0</v>
      </c>
    </row>
    <row r="27" spans="1:38" ht="15" customHeight="1">
      <c r="A27" s="2094"/>
      <c r="B27" s="2087"/>
      <c r="C27" s="2087"/>
      <c r="D27" s="2093" t="s">
        <v>1402</v>
      </c>
      <c r="E27" s="2092">
        <f>H27+K27+N27+Q27+T27+W27+Z27+AC27+AF27+AI27</f>
        <v>6</v>
      </c>
      <c r="F27" s="2092">
        <f>I27+L27+O27+R27+U27+X27+AA27+AD27+AG27+AJ27</f>
        <v>0</v>
      </c>
      <c r="G27" s="2090">
        <f>E27/$E$11*100</f>
        <v>0.07583417593528817</v>
      </c>
      <c r="H27" s="2089">
        <v>0</v>
      </c>
      <c r="I27" s="2089">
        <v>0</v>
      </c>
      <c r="J27" s="2090">
        <v>0</v>
      </c>
      <c r="K27" s="2089">
        <v>1</v>
      </c>
      <c r="L27" s="2089">
        <v>0</v>
      </c>
      <c r="M27" s="2090">
        <v>0.07698229407236336</v>
      </c>
      <c r="N27" s="2089">
        <v>2</v>
      </c>
      <c r="O27" s="2089">
        <v>0</v>
      </c>
      <c r="P27" s="2090">
        <v>0.1394700139470014</v>
      </c>
      <c r="Q27" s="2089">
        <v>0</v>
      </c>
      <c r="R27" s="2089">
        <v>0</v>
      </c>
      <c r="S27" s="2088">
        <v>0</v>
      </c>
      <c r="T27" s="2091">
        <v>0</v>
      </c>
      <c r="U27" s="2089">
        <v>0</v>
      </c>
      <c r="V27" s="2090">
        <v>0</v>
      </c>
      <c r="W27" s="2089">
        <v>0</v>
      </c>
      <c r="X27" s="2089">
        <v>0</v>
      </c>
      <c r="Y27" s="2090">
        <v>0</v>
      </c>
      <c r="Z27" s="2089">
        <v>1</v>
      </c>
      <c r="AA27" s="2089">
        <v>0</v>
      </c>
      <c r="AB27" s="2090">
        <v>0.2518891687657431</v>
      </c>
      <c r="AC27" s="2089">
        <v>2</v>
      </c>
      <c r="AD27" s="2089">
        <v>0</v>
      </c>
      <c r="AE27" s="2090">
        <v>0.2442002442002442</v>
      </c>
      <c r="AF27" s="2089">
        <v>0</v>
      </c>
      <c r="AG27" s="2089">
        <v>0</v>
      </c>
      <c r="AH27" s="2090">
        <v>0</v>
      </c>
      <c r="AI27" s="2089">
        <v>0</v>
      </c>
      <c r="AJ27" s="2089">
        <v>0</v>
      </c>
      <c r="AK27" s="2088">
        <v>0</v>
      </c>
      <c r="AL27" s="2016"/>
    </row>
    <row r="28" spans="1:37" ht="15" customHeight="1">
      <c r="A28" s="2094"/>
      <c r="B28" s="2087" t="s">
        <v>1416</v>
      </c>
      <c r="C28" s="2087"/>
      <c r="D28" s="2085" t="s">
        <v>1403</v>
      </c>
      <c r="E28" s="2095">
        <f>H28+K28+N28+Q28+T28+W28+Z28+AC28+AF28+AI28</f>
        <v>24</v>
      </c>
      <c r="F28" s="2095">
        <f>I28+L28+O28+R28+U28+X28+AA28+AD28+AG28+AJ28</f>
        <v>0</v>
      </c>
      <c r="G28" s="2081">
        <f>E28/$E$10*100</f>
        <v>0.399002493765586</v>
      </c>
      <c r="H28" s="2080">
        <v>8</v>
      </c>
      <c r="I28" s="2080">
        <v>0</v>
      </c>
      <c r="J28" s="2081">
        <v>1.3289036544850499</v>
      </c>
      <c r="K28" s="2080">
        <v>5</v>
      </c>
      <c r="L28" s="2080">
        <v>0</v>
      </c>
      <c r="M28" s="2081">
        <v>0.46728971962616817</v>
      </c>
      <c r="N28" s="2080">
        <v>1</v>
      </c>
      <c r="O28" s="2080">
        <v>0</v>
      </c>
      <c r="P28" s="2081">
        <v>0.0979431929480901</v>
      </c>
      <c r="Q28" s="2080">
        <v>0</v>
      </c>
      <c r="R28" s="2080">
        <v>0</v>
      </c>
      <c r="S28" s="2079">
        <v>0</v>
      </c>
      <c r="T28" s="2082">
        <v>0</v>
      </c>
      <c r="U28" s="2080">
        <v>0</v>
      </c>
      <c r="V28" s="2081">
        <v>0</v>
      </c>
      <c r="W28" s="2080">
        <v>3</v>
      </c>
      <c r="X28" s="2080">
        <v>0</v>
      </c>
      <c r="Y28" s="2081">
        <v>0.5309734513274336</v>
      </c>
      <c r="Z28" s="2080">
        <v>2</v>
      </c>
      <c r="AA28" s="2080">
        <v>0</v>
      </c>
      <c r="AB28" s="2081">
        <v>0.6349206349206349</v>
      </c>
      <c r="AC28" s="2080">
        <v>3</v>
      </c>
      <c r="AD28" s="2080">
        <v>0</v>
      </c>
      <c r="AE28" s="2081">
        <v>0.628930817610063</v>
      </c>
      <c r="AF28" s="2080">
        <v>2</v>
      </c>
      <c r="AG28" s="2080">
        <v>0</v>
      </c>
      <c r="AH28" s="2081">
        <v>0.33333333333333337</v>
      </c>
      <c r="AI28" s="2080">
        <v>0</v>
      </c>
      <c r="AJ28" s="2080">
        <v>0</v>
      </c>
      <c r="AK28" s="2079">
        <v>0</v>
      </c>
    </row>
    <row r="29" spans="1:38" ht="15" customHeight="1">
      <c r="A29" s="2094"/>
      <c r="B29" s="2087"/>
      <c r="C29" s="2087"/>
      <c r="D29" s="2093" t="s">
        <v>1402</v>
      </c>
      <c r="E29" s="2092">
        <f>H29+K29+N29+Q29+T29+W29+Z29+AC29+AF29+AI29</f>
        <v>27</v>
      </c>
      <c r="F29" s="2092">
        <f>I29+L29+O29+R29+U29+X29+AA29+AD29+AG29+AJ29</f>
        <v>0</v>
      </c>
      <c r="G29" s="2090">
        <f>E29/$E$11*100</f>
        <v>0.34125379170879677</v>
      </c>
      <c r="H29" s="2089">
        <v>9</v>
      </c>
      <c r="I29" s="2089">
        <v>0</v>
      </c>
      <c r="J29" s="2090">
        <v>1.2465373961218837</v>
      </c>
      <c r="K29" s="2089">
        <v>5</v>
      </c>
      <c r="L29" s="2089">
        <v>0</v>
      </c>
      <c r="M29" s="2090">
        <v>0.3849114703618168</v>
      </c>
      <c r="N29" s="2089">
        <v>1</v>
      </c>
      <c r="O29" s="2089">
        <v>0</v>
      </c>
      <c r="P29" s="2090">
        <v>0.0697350069735007</v>
      </c>
      <c r="Q29" s="2089">
        <v>0</v>
      </c>
      <c r="R29" s="2089">
        <v>0</v>
      </c>
      <c r="S29" s="2088">
        <v>0</v>
      </c>
      <c r="T29" s="2091">
        <v>0</v>
      </c>
      <c r="U29" s="2089">
        <v>0</v>
      </c>
      <c r="V29" s="2090">
        <v>0</v>
      </c>
      <c r="W29" s="2089">
        <v>5</v>
      </c>
      <c r="X29" s="2089">
        <v>0</v>
      </c>
      <c r="Y29" s="2090">
        <v>0.6765899864682002</v>
      </c>
      <c r="Z29" s="2089">
        <v>2</v>
      </c>
      <c r="AA29" s="2089">
        <v>0</v>
      </c>
      <c r="AB29" s="2090">
        <v>0.5037783375314862</v>
      </c>
      <c r="AC29" s="2089">
        <v>3</v>
      </c>
      <c r="AD29" s="2089">
        <v>0</v>
      </c>
      <c r="AE29" s="2090">
        <v>0.3663003663003663</v>
      </c>
      <c r="AF29" s="2089">
        <v>2</v>
      </c>
      <c r="AG29" s="2089">
        <v>0</v>
      </c>
      <c r="AH29" s="2090">
        <v>0.26702269692923897</v>
      </c>
      <c r="AI29" s="2089">
        <v>0</v>
      </c>
      <c r="AJ29" s="2089">
        <v>0</v>
      </c>
      <c r="AK29" s="2088">
        <v>0</v>
      </c>
      <c r="AL29" s="2016"/>
    </row>
    <row r="30" spans="1:37" ht="15" customHeight="1">
      <c r="A30" s="2094"/>
      <c r="B30" s="2087" t="s">
        <v>1415</v>
      </c>
      <c r="C30" s="2087"/>
      <c r="D30" s="2085" t="s">
        <v>1403</v>
      </c>
      <c r="E30" s="2095">
        <f>H30+K30+N30+Q30+T30+W30+Z30+AC30+AF30+AI30</f>
        <v>6</v>
      </c>
      <c r="F30" s="2095">
        <f>I30+L30+O30+R30+U30+X30+AA30+AD30+AG30+AJ30</f>
        <v>0</v>
      </c>
      <c r="G30" s="2081">
        <f>E30/$E$10*100</f>
        <v>0.0997506234413965</v>
      </c>
      <c r="H30" s="2080">
        <v>0</v>
      </c>
      <c r="I30" s="2080">
        <v>0</v>
      </c>
      <c r="J30" s="2081">
        <v>0</v>
      </c>
      <c r="K30" s="2080">
        <v>0</v>
      </c>
      <c r="L30" s="2080">
        <v>0</v>
      </c>
      <c r="M30" s="2081">
        <v>0</v>
      </c>
      <c r="N30" s="2080">
        <v>2</v>
      </c>
      <c r="O30" s="2080">
        <v>0</v>
      </c>
      <c r="P30" s="2081">
        <v>0.1958863858961802</v>
      </c>
      <c r="Q30" s="2080">
        <v>0</v>
      </c>
      <c r="R30" s="2080">
        <v>0</v>
      </c>
      <c r="S30" s="2079">
        <v>0</v>
      </c>
      <c r="T30" s="2082">
        <v>0</v>
      </c>
      <c r="U30" s="2080">
        <v>0</v>
      </c>
      <c r="V30" s="2081">
        <v>0</v>
      </c>
      <c r="W30" s="2080">
        <v>4</v>
      </c>
      <c r="X30" s="2080">
        <v>0</v>
      </c>
      <c r="Y30" s="2081">
        <v>0.7079646017699115</v>
      </c>
      <c r="Z30" s="2080">
        <v>0</v>
      </c>
      <c r="AA30" s="2080">
        <v>0</v>
      </c>
      <c r="AB30" s="2081">
        <v>0</v>
      </c>
      <c r="AC30" s="2080">
        <v>0</v>
      </c>
      <c r="AD30" s="2080">
        <v>0</v>
      </c>
      <c r="AE30" s="2081">
        <v>0</v>
      </c>
      <c r="AF30" s="2080">
        <v>0</v>
      </c>
      <c r="AG30" s="2080">
        <v>0</v>
      </c>
      <c r="AH30" s="2081">
        <v>0</v>
      </c>
      <c r="AI30" s="2080">
        <v>0</v>
      </c>
      <c r="AJ30" s="2080">
        <v>0</v>
      </c>
      <c r="AK30" s="2079">
        <v>0</v>
      </c>
    </row>
    <row r="31" spans="1:38" ht="15" customHeight="1">
      <c r="A31" s="2094"/>
      <c r="B31" s="2087"/>
      <c r="C31" s="2087"/>
      <c r="D31" s="2093" t="s">
        <v>1402</v>
      </c>
      <c r="E31" s="2092">
        <f>H31+K31+N31+Q31+T31+W31+Z31+AC31+AF31+AI31</f>
        <v>14</v>
      </c>
      <c r="F31" s="2092">
        <f>I31+L31+O31+R31+U31+X31+AA31+AD31+AG31+AJ31</f>
        <v>0</v>
      </c>
      <c r="G31" s="2090">
        <f>E31/$E$11*100</f>
        <v>0.1769464105156724</v>
      </c>
      <c r="H31" s="2089">
        <v>0</v>
      </c>
      <c r="I31" s="2089">
        <v>0</v>
      </c>
      <c r="J31" s="2090">
        <v>0</v>
      </c>
      <c r="K31" s="2089">
        <v>0</v>
      </c>
      <c r="L31" s="2089">
        <v>0</v>
      </c>
      <c r="M31" s="2090">
        <v>0</v>
      </c>
      <c r="N31" s="2089">
        <v>2</v>
      </c>
      <c r="O31" s="2089">
        <v>0</v>
      </c>
      <c r="P31" s="2090">
        <v>0.1394700139470014</v>
      </c>
      <c r="Q31" s="2089">
        <v>0</v>
      </c>
      <c r="R31" s="2089">
        <v>0</v>
      </c>
      <c r="S31" s="2088">
        <v>0</v>
      </c>
      <c r="T31" s="2091">
        <v>0</v>
      </c>
      <c r="U31" s="2089">
        <v>0</v>
      </c>
      <c r="V31" s="2090">
        <v>0</v>
      </c>
      <c r="W31" s="2089">
        <v>12</v>
      </c>
      <c r="X31" s="2089">
        <v>0</v>
      </c>
      <c r="Y31" s="2090">
        <v>1.6238159675236805</v>
      </c>
      <c r="Z31" s="2089">
        <v>0</v>
      </c>
      <c r="AA31" s="2089">
        <v>0</v>
      </c>
      <c r="AB31" s="2090">
        <v>0</v>
      </c>
      <c r="AC31" s="2089">
        <v>0</v>
      </c>
      <c r="AD31" s="2089">
        <v>0</v>
      </c>
      <c r="AE31" s="2090">
        <v>0</v>
      </c>
      <c r="AF31" s="2089">
        <v>0</v>
      </c>
      <c r="AG31" s="2089">
        <v>0</v>
      </c>
      <c r="AH31" s="2090">
        <v>0</v>
      </c>
      <c r="AI31" s="2089">
        <v>0</v>
      </c>
      <c r="AJ31" s="2089">
        <v>0</v>
      </c>
      <c r="AK31" s="2088">
        <v>0</v>
      </c>
      <c r="AL31" s="2016"/>
    </row>
    <row r="32" spans="1:37" ht="15" customHeight="1">
      <c r="A32" s="2094"/>
      <c r="B32" s="2087" t="s">
        <v>727</v>
      </c>
      <c r="C32" s="2087"/>
      <c r="D32" s="2085" t="s">
        <v>1403</v>
      </c>
      <c r="E32" s="2095">
        <f>H32+K32+N32+Q32+T32+W32+Z32+AC32+AF32+AI32</f>
        <v>1704</v>
      </c>
      <c r="F32" s="2095">
        <f>I32+L32+O32+R32+U32+X32+AA32+AD32+AG32+AJ32</f>
        <v>0</v>
      </c>
      <c r="G32" s="2081">
        <f>E32/$E$10*100</f>
        <v>28.32917705735661</v>
      </c>
      <c r="H32" s="2080">
        <v>161</v>
      </c>
      <c r="I32" s="2080">
        <v>0</v>
      </c>
      <c r="J32" s="2081">
        <v>26.744186046511626</v>
      </c>
      <c r="K32" s="2080">
        <v>371</v>
      </c>
      <c r="L32" s="2080">
        <v>0</v>
      </c>
      <c r="M32" s="2081">
        <v>34.67289719626168</v>
      </c>
      <c r="N32" s="2080">
        <v>268</v>
      </c>
      <c r="O32" s="2080">
        <v>0</v>
      </c>
      <c r="P32" s="2081">
        <v>26.24877571008815</v>
      </c>
      <c r="Q32" s="2080">
        <v>259</v>
      </c>
      <c r="R32" s="2080">
        <v>0</v>
      </c>
      <c r="S32" s="2079">
        <v>32.294264339152114</v>
      </c>
      <c r="T32" s="2082">
        <v>65</v>
      </c>
      <c r="U32" s="2080">
        <v>0</v>
      </c>
      <c r="V32" s="2081">
        <v>25.590551181102363</v>
      </c>
      <c r="W32" s="2080">
        <v>143</v>
      </c>
      <c r="X32" s="2080">
        <v>0</v>
      </c>
      <c r="Y32" s="2081">
        <v>25.309734513274336</v>
      </c>
      <c r="Z32" s="2080">
        <v>92</v>
      </c>
      <c r="AA32" s="2080">
        <v>0</v>
      </c>
      <c r="AB32" s="2081">
        <v>29.20634920634921</v>
      </c>
      <c r="AC32" s="2080">
        <v>84</v>
      </c>
      <c r="AD32" s="2080">
        <v>0</v>
      </c>
      <c r="AE32" s="2081">
        <v>17.61006289308176</v>
      </c>
      <c r="AF32" s="2080">
        <v>180</v>
      </c>
      <c r="AG32" s="2080">
        <v>0</v>
      </c>
      <c r="AH32" s="2081">
        <v>30</v>
      </c>
      <c r="AI32" s="2080">
        <v>81</v>
      </c>
      <c r="AJ32" s="2080">
        <v>0</v>
      </c>
      <c r="AK32" s="2079">
        <v>26.21359223300971</v>
      </c>
    </row>
    <row r="33" spans="1:38" ht="15" customHeight="1">
      <c r="A33" s="2094"/>
      <c r="B33" s="2087"/>
      <c r="C33" s="2087"/>
      <c r="D33" s="2093" t="s">
        <v>1402</v>
      </c>
      <c r="E33" s="2092">
        <f>H33+K33+N33+Q33+T33+W33+Z33+AC33+AF33+AI33</f>
        <v>2105</v>
      </c>
      <c r="F33" s="2092">
        <f>I33+L33+O33+R33+U33+X33+AA33+AD33+AG33+AJ33</f>
        <v>0</v>
      </c>
      <c r="G33" s="2090">
        <f>E33/$E$11*100</f>
        <v>26.605156723963603</v>
      </c>
      <c r="H33" s="2089">
        <v>199</v>
      </c>
      <c r="I33" s="2089">
        <v>0</v>
      </c>
      <c r="J33" s="2090">
        <v>27.562326869806093</v>
      </c>
      <c r="K33" s="2089">
        <v>449</v>
      </c>
      <c r="L33" s="2089">
        <v>0</v>
      </c>
      <c r="M33" s="2090">
        <v>34.565050038491144</v>
      </c>
      <c r="N33" s="2089">
        <v>337</v>
      </c>
      <c r="O33" s="2089">
        <v>0</v>
      </c>
      <c r="P33" s="2090">
        <v>23.500697350069736</v>
      </c>
      <c r="Q33" s="2089">
        <v>329</v>
      </c>
      <c r="R33" s="2089">
        <v>0</v>
      </c>
      <c r="S33" s="2088">
        <v>31.36320305052431</v>
      </c>
      <c r="T33" s="2091">
        <v>73</v>
      </c>
      <c r="U33" s="2089">
        <v>0</v>
      </c>
      <c r="V33" s="2090">
        <v>25.6140350877193</v>
      </c>
      <c r="W33" s="2089">
        <v>169</v>
      </c>
      <c r="X33" s="2089">
        <v>0</v>
      </c>
      <c r="Y33" s="2090">
        <v>22.868741542625166</v>
      </c>
      <c r="Z33" s="2089">
        <v>117</v>
      </c>
      <c r="AA33" s="2089">
        <v>0</v>
      </c>
      <c r="AB33" s="2090">
        <v>29.47103274559194</v>
      </c>
      <c r="AC33" s="2089">
        <v>131</v>
      </c>
      <c r="AD33" s="2089">
        <v>0</v>
      </c>
      <c r="AE33" s="2090">
        <v>15.995115995115993</v>
      </c>
      <c r="AF33" s="2089">
        <v>212</v>
      </c>
      <c r="AG33" s="2089">
        <v>0</v>
      </c>
      <c r="AH33" s="2090">
        <v>28.304405874499334</v>
      </c>
      <c r="AI33" s="2089">
        <v>89</v>
      </c>
      <c r="AJ33" s="2089">
        <v>0</v>
      </c>
      <c r="AK33" s="2088">
        <v>21.241050119331742</v>
      </c>
      <c r="AL33" s="2016"/>
    </row>
    <row r="34" spans="1:37" ht="15" customHeight="1">
      <c r="A34" s="2094"/>
      <c r="B34" s="2087" t="s">
        <v>1414</v>
      </c>
      <c r="C34" s="2087"/>
      <c r="D34" s="2085" t="s">
        <v>1403</v>
      </c>
      <c r="E34" s="2095">
        <f>H34+K34+N34+Q34+T34+W34+Z34+AC34+AF34+AI34</f>
        <v>339</v>
      </c>
      <c r="F34" s="2095">
        <f>I34+L34+O34+R34+U34+X34+AA34+AD34+AG34+AJ34</f>
        <v>0</v>
      </c>
      <c r="G34" s="2081">
        <f>E34/$E$10*100</f>
        <v>5.635910224438902</v>
      </c>
      <c r="H34" s="2080">
        <v>32</v>
      </c>
      <c r="I34" s="2080">
        <v>0</v>
      </c>
      <c r="J34" s="2081">
        <v>5.3156146179401995</v>
      </c>
      <c r="K34" s="2080">
        <v>43</v>
      </c>
      <c r="L34" s="2080">
        <v>0</v>
      </c>
      <c r="M34" s="2081">
        <v>4.018691588785047</v>
      </c>
      <c r="N34" s="2080">
        <v>47</v>
      </c>
      <c r="O34" s="2080">
        <v>0</v>
      </c>
      <c r="P34" s="2081">
        <v>4.603330068560235</v>
      </c>
      <c r="Q34" s="2080">
        <v>48</v>
      </c>
      <c r="R34" s="2080">
        <v>0</v>
      </c>
      <c r="S34" s="2079">
        <v>5.985037406483791</v>
      </c>
      <c r="T34" s="2082">
        <v>20</v>
      </c>
      <c r="U34" s="2080">
        <v>0</v>
      </c>
      <c r="V34" s="2081">
        <v>7.874015748031496</v>
      </c>
      <c r="W34" s="2080">
        <v>29</v>
      </c>
      <c r="X34" s="2080">
        <v>0</v>
      </c>
      <c r="Y34" s="2081">
        <v>5.132743362831858</v>
      </c>
      <c r="Z34" s="2080">
        <v>32</v>
      </c>
      <c r="AA34" s="2080">
        <v>0</v>
      </c>
      <c r="AB34" s="2081">
        <v>10.158730158730158</v>
      </c>
      <c r="AC34" s="2080">
        <v>18</v>
      </c>
      <c r="AD34" s="2080">
        <v>0</v>
      </c>
      <c r="AE34" s="2081">
        <v>3.7735849056603774</v>
      </c>
      <c r="AF34" s="2080">
        <v>38</v>
      </c>
      <c r="AG34" s="2080">
        <v>0</v>
      </c>
      <c r="AH34" s="2081">
        <v>6.333333333333334</v>
      </c>
      <c r="AI34" s="2080">
        <v>32</v>
      </c>
      <c r="AJ34" s="2080">
        <v>0</v>
      </c>
      <c r="AK34" s="2079">
        <v>10.355987055016183</v>
      </c>
    </row>
    <row r="35" spans="1:38" ht="15" customHeight="1">
      <c r="A35" s="2094"/>
      <c r="B35" s="2087"/>
      <c r="C35" s="2087"/>
      <c r="D35" s="2093" t="s">
        <v>1402</v>
      </c>
      <c r="E35" s="2092">
        <f>H35+K35+N35+Q35+T35+W35+Z35+AC35+AF35+AI35</f>
        <v>385</v>
      </c>
      <c r="F35" s="2092">
        <f>I35+L35+O35+R35+U35+X35+AA35+AD35+AG35+AJ35</f>
        <v>0</v>
      </c>
      <c r="G35" s="2090">
        <f>E35/$E$11*100</f>
        <v>4.866026289180991</v>
      </c>
      <c r="H35" s="2089">
        <v>36</v>
      </c>
      <c r="I35" s="2089">
        <v>0</v>
      </c>
      <c r="J35" s="2090">
        <v>4.986149584487535</v>
      </c>
      <c r="K35" s="2089">
        <v>51</v>
      </c>
      <c r="L35" s="2089">
        <v>0</v>
      </c>
      <c r="M35" s="2090">
        <v>3.9260969976905313</v>
      </c>
      <c r="N35" s="2089">
        <v>53</v>
      </c>
      <c r="O35" s="2089">
        <v>0</v>
      </c>
      <c r="P35" s="2090">
        <v>3.695955369595537</v>
      </c>
      <c r="Q35" s="2089">
        <v>55</v>
      </c>
      <c r="R35" s="2089">
        <v>0</v>
      </c>
      <c r="S35" s="2088">
        <v>5.243088655862726</v>
      </c>
      <c r="T35" s="2091">
        <v>22</v>
      </c>
      <c r="U35" s="2089">
        <v>0</v>
      </c>
      <c r="V35" s="2090">
        <v>7.719298245614035</v>
      </c>
      <c r="W35" s="2089">
        <v>33</v>
      </c>
      <c r="X35" s="2089">
        <v>0</v>
      </c>
      <c r="Y35" s="2090">
        <v>4.465493910690121</v>
      </c>
      <c r="Z35" s="2089">
        <v>35</v>
      </c>
      <c r="AA35" s="2089">
        <v>0</v>
      </c>
      <c r="AB35" s="2090">
        <v>8.816120906801007</v>
      </c>
      <c r="AC35" s="2089">
        <v>26</v>
      </c>
      <c r="AD35" s="2089">
        <v>0</v>
      </c>
      <c r="AE35" s="2090">
        <v>3.1746031746031744</v>
      </c>
      <c r="AF35" s="2089">
        <v>38</v>
      </c>
      <c r="AG35" s="2089">
        <v>0</v>
      </c>
      <c r="AH35" s="2090">
        <v>5.07343124165554</v>
      </c>
      <c r="AI35" s="2089">
        <v>36</v>
      </c>
      <c r="AJ35" s="2089">
        <v>0</v>
      </c>
      <c r="AK35" s="2088">
        <v>8.591885441527445</v>
      </c>
      <c r="AL35" s="2016"/>
    </row>
    <row r="36" spans="1:37" ht="15" customHeight="1">
      <c r="A36" s="2094"/>
      <c r="B36" s="2087" t="s">
        <v>1413</v>
      </c>
      <c r="C36" s="2087"/>
      <c r="D36" s="2085" t="s">
        <v>1403</v>
      </c>
      <c r="E36" s="2095">
        <f>H36+K36+N36+Q36+T36+W36+Z36+AC36+AF36+AI36</f>
        <v>1479</v>
      </c>
      <c r="F36" s="2095">
        <f>I36+L36+O36+R36+U36+X36+AA36+AD36+AG36+AJ36</f>
        <v>0</v>
      </c>
      <c r="G36" s="2081">
        <f>E36/$E$10*100</f>
        <v>24.58852867830424</v>
      </c>
      <c r="H36" s="2080">
        <v>159</v>
      </c>
      <c r="I36" s="2080">
        <v>0</v>
      </c>
      <c r="J36" s="2081">
        <v>26.411960132890368</v>
      </c>
      <c r="K36" s="2080">
        <v>275</v>
      </c>
      <c r="L36" s="2080">
        <v>0</v>
      </c>
      <c r="M36" s="2081">
        <v>25.70093457943925</v>
      </c>
      <c r="N36" s="2080">
        <v>234</v>
      </c>
      <c r="O36" s="2080">
        <v>0</v>
      </c>
      <c r="P36" s="2081">
        <v>22.918707149853084</v>
      </c>
      <c r="Q36" s="2080">
        <v>216</v>
      </c>
      <c r="R36" s="2080">
        <v>0</v>
      </c>
      <c r="S36" s="2079">
        <v>26.932668329177055</v>
      </c>
      <c r="T36" s="2082">
        <v>61</v>
      </c>
      <c r="U36" s="2080">
        <v>0</v>
      </c>
      <c r="V36" s="2081">
        <v>24.015748031496063</v>
      </c>
      <c r="W36" s="2080">
        <v>138</v>
      </c>
      <c r="X36" s="2080">
        <v>0</v>
      </c>
      <c r="Y36" s="2081">
        <v>24.424778761061948</v>
      </c>
      <c r="Z36" s="2080">
        <v>72</v>
      </c>
      <c r="AA36" s="2080">
        <v>0</v>
      </c>
      <c r="AB36" s="2081">
        <v>22.857142857142858</v>
      </c>
      <c r="AC36" s="2080">
        <v>83</v>
      </c>
      <c r="AD36" s="2080">
        <v>0</v>
      </c>
      <c r="AE36" s="2081">
        <v>17.40041928721174</v>
      </c>
      <c r="AF36" s="2080">
        <v>172</v>
      </c>
      <c r="AG36" s="2080">
        <v>0</v>
      </c>
      <c r="AH36" s="2081">
        <v>28.666666666666668</v>
      </c>
      <c r="AI36" s="2080">
        <v>69</v>
      </c>
      <c r="AJ36" s="2080">
        <v>0</v>
      </c>
      <c r="AK36" s="2079">
        <v>22.330097087378643</v>
      </c>
    </row>
    <row r="37" spans="1:38" ht="15" customHeight="1">
      <c r="A37" s="2094"/>
      <c r="B37" s="2087"/>
      <c r="C37" s="2087"/>
      <c r="D37" s="2093" t="s">
        <v>1402</v>
      </c>
      <c r="E37" s="2092">
        <f>H37+K37+N37+Q37+T37+W37+Z37+AC37+AF37+AI37</f>
        <v>1869</v>
      </c>
      <c r="F37" s="2092">
        <f>I37+L37+O37+R37+U37+X37+AA37+AD37+AG37+AJ37</f>
        <v>0</v>
      </c>
      <c r="G37" s="2090">
        <f>E37/$E$11*100</f>
        <v>23.622345803842265</v>
      </c>
      <c r="H37" s="2089">
        <v>187</v>
      </c>
      <c r="I37" s="2089">
        <v>0</v>
      </c>
      <c r="J37" s="2090">
        <v>25.90027700831025</v>
      </c>
      <c r="K37" s="2089">
        <v>333</v>
      </c>
      <c r="L37" s="2089">
        <v>0</v>
      </c>
      <c r="M37" s="2090">
        <v>25.635103926096996</v>
      </c>
      <c r="N37" s="2089">
        <v>309</v>
      </c>
      <c r="O37" s="2089">
        <v>0</v>
      </c>
      <c r="P37" s="2090">
        <v>21.548117154811717</v>
      </c>
      <c r="Q37" s="2089">
        <v>276</v>
      </c>
      <c r="R37" s="2089">
        <v>0</v>
      </c>
      <c r="S37" s="2088">
        <v>26.31077216396568</v>
      </c>
      <c r="T37" s="2091">
        <v>68</v>
      </c>
      <c r="U37" s="2089">
        <v>0</v>
      </c>
      <c r="V37" s="2090">
        <v>23.859649122807017</v>
      </c>
      <c r="W37" s="2089">
        <v>179</v>
      </c>
      <c r="X37" s="2089">
        <v>0</v>
      </c>
      <c r="Y37" s="2090">
        <v>24.22192151556157</v>
      </c>
      <c r="Z37" s="2089">
        <v>89</v>
      </c>
      <c r="AA37" s="2089">
        <v>0</v>
      </c>
      <c r="AB37" s="2090">
        <v>22.418136020151135</v>
      </c>
      <c r="AC37" s="2089">
        <v>138</v>
      </c>
      <c r="AD37" s="2089">
        <v>0</v>
      </c>
      <c r="AE37" s="2090">
        <v>16.84981684981685</v>
      </c>
      <c r="AF37" s="2089">
        <v>206</v>
      </c>
      <c r="AG37" s="2089">
        <v>0</v>
      </c>
      <c r="AH37" s="2090">
        <v>27.50333778371162</v>
      </c>
      <c r="AI37" s="2089">
        <v>84</v>
      </c>
      <c r="AJ37" s="2089">
        <v>0</v>
      </c>
      <c r="AK37" s="2088">
        <v>20.047732696897373</v>
      </c>
      <c r="AL37" s="2016"/>
    </row>
    <row r="38" spans="1:37" ht="15" customHeight="1">
      <c r="A38" s="2094"/>
      <c r="B38" s="2094"/>
      <c r="C38" s="2145" t="s">
        <v>1453</v>
      </c>
      <c r="D38" s="2085" t="s">
        <v>1403</v>
      </c>
      <c r="E38" s="2095">
        <f>H38+K38+N38+Q38+T38+W38+Z38+AC38+AF38+AI38</f>
        <v>613</v>
      </c>
      <c r="F38" s="2095">
        <f>I38+L38+O38+R38+U38+X38+AA38+AD38+AG38+AJ38</f>
        <v>0</v>
      </c>
      <c r="G38" s="2081">
        <v>0</v>
      </c>
      <c r="H38" s="2080">
        <v>76</v>
      </c>
      <c r="I38" s="2080">
        <v>0</v>
      </c>
      <c r="J38" s="2081">
        <v>0</v>
      </c>
      <c r="K38" s="2080">
        <v>144</v>
      </c>
      <c r="L38" s="2080">
        <v>0</v>
      </c>
      <c r="M38" s="2081">
        <v>0</v>
      </c>
      <c r="N38" s="2080">
        <v>53</v>
      </c>
      <c r="O38" s="2080">
        <v>0</v>
      </c>
      <c r="P38" s="2081">
        <v>0</v>
      </c>
      <c r="Q38" s="2080">
        <v>90</v>
      </c>
      <c r="R38" s="2080">
        <v>0</v>
      </c>
      <c r="S38" s="2079">
        <v>0</v>
      </c>
      <c r="T38" s="2082">
        <v>22</v>
      </c>
      <c r="U38" s="2080">
        <v>0</v>
      </c>
      <c r="V38" s="2081">
        <v>0</v>
      </c>
      <c r="W38" s="2080">
        <v>55</v>
      </c>
      <c r="X38" s="2080">
        <v>0</v>
      </c>
      <c r="Y38" s="2081">
        <v>0</v>
      </c>
      <c r="Z38" s="2080">
        <v>36</v>
      </c>
      <c r="AA38" s="2080">
        <v>0</v>
      </c>
      <c r="AB38" s="2081">
        <v>0</v>
      </c>
      <c r="AC38" s="2080">
        <v>42</v>
      </c>
      <c r="AD38" s="2080">
        <v>0</v>
      </c>
      <c r="AE38" s="2081">
        <v>0</v>
      </c>
      <c r="AF38" s="2080">
        <v>72</v>
      </c>
      <c r="AG38" s="2080">
        <v>0</v>
      </c>
      <c r="AH38" s="2081">
        <v>0</v>
      </c>
      <c r="AI38" s="2080">
        <v>23</v>
      </c>
      <c r="AJ38" s="2080">
        <v>0</v>
      </c>
      <c r="AK38" s="2079">
        <v>0</v>
      </c>
    </row>
    <row r="39" spans="1:38" ht="15" customHeight="1">
      <c r="A39" s="2094"/>
      <c r="B39" s="2094"/>
      <c r="C39" s="2144"/>
      <c r="D39" s="2093" t="s">
        <v>1402</v>
      </c>
      <c r="E39" s="2092">
        <f>H39+K39+N39+Q39+T39+W39+Z39+AC39+AF39+AI39</f>
        <v>707</v>
      </c>
      <c r="F39" s="2092">
        <f>I39+L39+O39+R39+U39+X39+AA39+AD39+AG39+AJ39</f>
        <v>0</v>
      </c>
      <c r="G39" s="2090">
        <v>0</v>
      </c>
      <c r="H39" s="2089">
        <v>88</v>
      </c>
      <c r="I39" s="2089">
        <v>0</v>
      </c>
      <c r="J39" s="2090">
        <v>0</v>
      </c>
      <c r="K39" s="2089">
        <v>160</v>
      </c>
      <c r="L39" s="2089">
        <v>0</v>
      </c>
      <c r="M39" s="2090">
        <v>0</v>
      </c>
      <c r="N39" s="2089">
        <v>60</v>
      </c>
      <c r="O39" s="2089">
        <v>0</v>
      </c>
      <c r="P39" s="2090">
        <v>0</v>
      </c>
      <c r="Q39" s="2089">
        <v>118</v>
      </c>
      <c r="R39" s="2089">
        <v>0</v>
      </c>
      <c r="S39" s="2088">
        <v>0</v>
      </c>
      <c r="T39" s="2091">
        <v>23</v>
      </c>
      <c r="U39" s="2089">
        <v>0</v>
      </c>
      <c r="V39" s="2090">
        <v>0</v>
      </c>
      <c r="W39" s="2089">
        <v>59</v>
      </c>
      <c r="X39" s="2089">
        <v>0</v>
      </c>
      <c r="Y39" s="2090">
        <v>0</v>
      </c>
      <c r="Z39" s="2089">
        <v>37</v>
      </c>
      <c r="AA39" s="2089">
        <v>0</v>
      </c>
      <c r="AB39" s="2090">
        <v>0</v>
      </c>
      <c r="AC39" s="2089">
        <v>53</v>
      </c>
      <c r="AD39" s="2089">
        <v>0</v>
      </c>
      <c r="AE39" s="2090">
        <v>0</v>
      </c>
      <c r="AF39" s="2089">
        <v>83</v>
      </c>
      <c r="AG39" s="2089">
        <v>0</v>
      </c>
      <c r="AH39" s="2090">
        <v>0</v>
      </c>
      <c r="AI39" s="2089">
        <v>26</v>
      </c>
      <c r="AJ39" s="2089">
        <v>0</v>
      </c>
      <c r="AK39" s="2088">
        <v>0</v>
      </c>
      <c r="AL39" s="2016"/>
    </row>
    <row r="40" spans="1:37" ht="15" customHeight="1">
      <c r="A40" s="2094"/>
      <c r="B40" s="2087" t="s">
        <v>1410</v>
      </c>
      <c r="C40" s="2087"/>
      <c r="D40" s="2085" t="s">
        <v>1403</v>
      </c>
      <c r="E40" s="2095">
        <f>H40+K40+N40+Q40+T40+W40+Z40+AC40+AF40+AI40</f>
        <v>1423</v>
      </c>
      <c r="F40" s="2095">
        <f>I40+L40+O40+R40+U40+X40+AA40+AD40+AG40+AJ40</f>
        <v>0</v>
      </c>
      <c r="G40" s="2081">
        <f>E40/$E$10*100</f>
        <v>23.657522859517872</v>
      </c>
      <c r="H40" s="2080">
        <v>137</v>
      </c>
      <c r="I40" s="2080">
        <v>0</v>
      </c>
      <c r="J40" s="2081">
        <v>22.757475083056477</v>
      </c>
      <c r="K40" s="2080">
        <v>209</v>
      </c>
      <c r="L40" s="2080">
        <v>0</v>
      </c>
      <c r="M40" s="2081">
        <v>19.532710280373834</v>
      </c>
      <c r="N40" s="2080">
        <v>285</v>
      </c>
      <c r="O40" s="2080">
        <v>0</v>
      </c>
      <c r="P40" s="2081">
        <v>27.913809990205678</v>
      </c>
      <c r="Q40" s="2080">
        <v>181</v>
      </c>
      <c r="R40" s="2080">
        <v>0</v>
      </c>
      <c r="S40" s="2079">
        <v>22.568578553615957</v>
      </c>
      <c r="T40" s="2082">
        <v>54</v>
      </c>
      <c r="U40" s="2080">
        <v>0</v>
      </c>
      <c r="V40" s="2081">
        <v>21.25984251968504</v>
      </c>
      <c r="W40" s="2080">
        <v>119</v>
      </c>
      <c r="X40" s="2080">
        <v>0</v>
      </c>
      <c r="Y40" s="2081">
        <v>21.061946902654867</v>
      </c>
      <c r="Z40" s="2080">
        <v>75</v>
      </c>
      <c r="AA40" s="2080">
        <v>0</v>
      </c>
      <c r="AB40" s="2081">
        <v>23.809523809523807</v>
      </c>
      <c r="AC40" s="2080">
        <v>147</v>
      </c>
      <c r="AD40" s="2080">
        <v>0</v>
      </c>
      <c r="AE40" s="2081">
        <v>30.81761006289308</v>
      </c>
      <c r="AF40" s="2080">
        <v>157</v>
      </c>
      <c r="AG40" s="2080">
        <v>0</v>
      </c>
      <c r="AH40" s="2081">
        <v>26.166666666666664</v>
      </c>
      <c r="AI40" s="2080">
        <v>59</v>
      </c>
      <c r="AJ40" s="2080">
        <v>0</v>
      </c>
      <c r="AK40" s="2079">
        <v>19.093851132686083</v>
      </c>
    </row>
    <row r="41" spans="1:38" ht="15" customHeight="1">
      <c r="A41" s="2094"/>
      <c r="B41" s="2087"/>
      <c r="C41" s="2087"/>
      <c r="D41" s="2093" t="s">
        <v>1402</v>
      </c>
      <c r="E41" s="2092">
        <f>H41+K41+N41+Q41+T41+W41+Z41+AC41+AF41+AI41</f>
        <v>1944</v>
      </c>
      <c r="F41" s="2092">
        <f>I41+L41+O41+R41+U41+X41+AA41+AD41+AG41+AJ41</f>
        <v>0</v>
      </c>
      <c r="G41" s="2090">
        <f>E41/$E$11*100</f>
        <v>24.570273003033368</v>
      </c>
      <c r="H41" s="2089">
        <v>171</v>
      </c>
      <c r="I41" s="2089">
        <v>0</v>
      </c>
      <c r="J41" s="2090">
        <v>23.684210526315788</v>
      </c>
      <c r="K41" s="2089">
        <v>251</v>
      </c>
      <c r="L41" s="2089">
        <v>0</v>
      </c>
      <c r="M41" s="2090">
        <v>19.322555812163202</v>
      </c>
      <c r="N41" s="2089">
        <v>411</v>
      </c>
      <c r="O41" s="2089">
        <v>0</v>
      </c>
      <c r="P41" s="2090">
        <v>28.661087866108787</v>
      </c>
      <c r="Q41" s="2089">
        <v>234</v>
      </c>
      <c r="R41" s="2089">
        <v>0</v>
      </c>
      <c r="S41" s="2088">
        <v>22.3069590085796</v>
      </c>
      <c r="T41" s="2091">
        <v>58</v>
      </c>
      <c r="U41" s="2089">
        <v>0</v>
      </c>
      <c r="V41" s="2090">
        <v>20.350877192982455</v>
      </c>
      <c r="W41" s="2089">
        <v>162</v>
      </c>
      <c r="X41" s="2089">
        <v>0</v>
      </c>
      <c r="Y41" s="2090">
        <v>21.921515561569688</v>
      </c>
      <c r="Z41" s="2089">
        <v>97</v>
      </c>
      <c r="AA41" s="2089">
        <v>0</v>
      </c>
      <c r="AB41" s="2090">
        <v>24.43324937027708</v>
      </c>
      <c r="AC41" s="2089">
        <v>251</v>
      </c>
      <c r="AD41" s="2089">
        <v>0</v>
      </c>
      <c r="AE41" s="2090">
        <v>30.64713064713065</v>
      </c>
      <c r="AF41" s="2089">
        <v>213</v>
      </c>
      <c r="AG41" s="2089">
        <v>0</v>
      </c>
      <c r="AH41" s="2090">
        <v>28.437917222963954</v>
      </c>
      <c r="AI41" s="2089">
        <v>96</v>
      </c>
      <c r="AJ41" s="2089">
        <v>0</v>
      </c>
      <c r="AK41" s="2088">
        <v>22.911694510739856</v>
      </c>
      <c r="AL41" s="2016"/>
    </row>
    <row r="42" spans="1:37" s="1850" customFormat="1" ht="14.25" customHeight="1">
      <c r="A42" s="2094"/>
      <c r="B42" s="2097" t="s">
        <v>1409</v>
      </c>
      <c r="C42" s="2087"/>
      <c r="D42" s="2085" t="s">
        <v>1403</v>
      </c>
      <c r="E42" s="2095">
        <f>H42+K42+N42+Q42+T42+W42+Z42+AC42+AF42+AI42</f>
        <v>127</v>
      </c>
      <c r="F42" s="2095">
        <f>I42+L42+O42+R42+U42+X42+AA42+AD42+AG42+AJ42</f>
        <v>0</v>
      </c>
      <c r="G42" s="2081">
        <v>0</v>
      </c>
      <c r="H42" s="2080">
        <v>22</v>
      </c>
      <c r="I42" s="2080">
        <v>0</v>
      </c>
      <c r="J42" s="2081">
        <v>0</v>
      </c>
      <c r="K42" s="2080">
        <v>24</v>
      </c>
      <c r="L42" s="2080">
        <v>0</v>
      </c>
      <c r="M42" s="2081">
        <v>0</v>
      </c>
      <c r="N42" s="2080">
        <v>7</v>
      </c>
      <c r="O42" s="2080">
        <v>0</v>
      </c>
      <c r="P42" s="2081">
        <v>0</v>
      </c>
      <c r="Q42" s="2080">
        <v>7</v>
      </c>
      <c r="R42" s="2080">
        <v>0</v>
      </c>
      <c r="S42" s="2079">
        <v>0</v>
      </c>
      <c r="T42" s="2082">
        <v>14</v>
      </c>
      <c r="U42" s="2080">
        <v>0</v>
      </c>
      <c r="V42" s="2081">
        <v>0</v>
      </c>
      <c r="W42" s="2080">
        <v>15</v>
      </c>
      <c r="X42" s="2080">
        <v>0</v>
      </c>
      <c r="Y42" s="2081">
        <v>0</v>
      </c>
      <c r="Z42" s="2080">
        <v>8</v>
      </c>
      <c r="AA42" s="2080">
        <v>0</v>
      </c>
      <c r="AB42" s="2081">
        <v>0</v>
      </c>
      <c r="AC42" s="2080">
        <v>24</v>
      </c>
      <c r="AD42" s="2080">
        <v>0</v>
      </c>
      <c r="AE42" s="2081">
        <v>0</v>
      </c>
      <c r="AF42" s="2080">
        <v>2</v>
      </c>
      <c r="AG42" s="2080">
        <v>0</v>
      </c>
      <c r="AH42" s="2081">
        <v>0</v>
      </c>
      <c r="AI42" s="2080">
        <v>4</v>
      </c>
      <c r="AJ42" s="2080">
        <v>0</v>
      </c>
      <c r="AK42" s="2079">
        <v>0</v>
      </c>
    </row>
    <row r="43" spans="1:37" s="1850" customFormat="1" ht="14.25" customHeight="1">
      <c r="A43" s="2094"/>
      <c r="B43" s="2087"/>
      <c r="C43" s="2087"/>
      <c r="D43" s="2093" t="s">
        <v>1402</v>
      </c>
      <c r="E43" s="2092">
        <f>H43+K43+N43+Q43+T43+W43+Z43+AC43+AF43+AI43</f>
        <v>171</v>
      </c>
      <c r="F43" s="2092">
        <f>I43+L43+O43+R43+U43+X43+AA43+AD43+AG43+AJ43</f>
        <v>0</v>
      </c>
      <c r="G43" s="2090">
        <v>0</v>
      </c>
      <c r="H43" s="2089">
        <v>26</v>
      </c>
      <c r="I43" s="2089">
        <v>0</v>
      </c>
      <c r="J43" s="2090">
        <v>0</v>
      </c>
      <c r="K43" s="2089">
        <v>31</v>
      </c>
      <c r="L43" s="2089">
        <v>0</v>
      </c>
      <c r="M43" s="2090">
        <v>0</v>
      </c>
      <c r="N43" s="2089">
        <v>7</v>
      </c>
      <c r="O43" s="2089">
        <v>0</v>
      </c>
      <c r="P43" s="2090">
        <v>0</v>
      </c>
      <c r="Q43" s="2089">
        <v>10</v>
      </c>
      <c r="R43" s="2089">
        <v>0</v>
      </c>
      <c r="S43" s="2088">
        <v>0</v>
      </c>
      <c r="T43" s="2091">
        <v>16</v>
      </c>
      <c r="U43" s="2089">
        <v>0</v>
      </c>
      <c r="V43" s="2090">
        <v>0</v>
      </c>
      <c r="W43" s="2089">
        <v>18</v>
      </c>
      <c r="X43" s="2089">
        <v>0</v>
      </c>
      <c r="Y43" s="2090">
        <v>0</v>
      </c>
      <c r="Z43" s="2089">
        <v>10</v>
      </c>
      <c r="AA43" s="2089">
        <v>0</v>
      </c>
      <c r="AB43" s="2090">
        <v>0</v>
      </c>
      <c r="AC43" s="2089">
        <v>44</v>
      </c>
      <c r="AD43" s="2089">
        <v>0</v>
      </c>
      <c r="AE43" s="2090">
        <v>0</v>
      </c>
      <c r="AF43" s="2089">
        <v>4</v>
      </c>
      <c r="AG43" s="2089">
        <v>0</v>
      </c>
      <c r="AH43" s="2090">
        <v>0</v>
      </c>
      <c r="AI43" s="2089">
        <v>5</v>
      </c>
      <c r="AJ43" s="2089">
        <v>0</v>
      </c>
      <c r="AK43" s="2088">
        <v>0</v>
      </c>
    </row>
    <row r="44" spans="1:37" ht="15" customHeight="1">
      <c r="A44" s="2094"/>
      <c r="B44" s="2087" t="s">
        <v>1408</v>
      </c>
      <c r="C44" s="2087"/>
      <c r="D44" s="2085" t="s">
        <v>1403</v>
      </c>
      <c r="E44" s="2095">
        <f>H44+K44+N44+Q44+T44+W44+Z44+AC44+AF44+AI44</f>
        <v>0</v>
      </c>
      <c r="F44" s="2095">
        <f>I44+L44+O44+R44+U44+X44+AA44+AD44+AG44+AJ44</f>
        <v>0</v>
      </c>
      <c r="G44" s="2081">
        <f>E44/$E$10*100</f>
        <v>0</v>
      </c>
      <c r="H44" s="2080">
        <v>0</v>
      </c>
      <c r="I44" s="2080">
        <v>0</v>
      </c>
      <c r="J44" s="2081">
        <v>0</v>
      </c>
      <c r="K44" s="2080">
        <v>0</v>
      </c>
      <c r="L44" s="2080">
        <v>0</v>
      </c>
      <c r="M44" s="2081">
        <v>0</v>
      </c>
      <c r="N44" s="2080">
        <v>0</v>
      </c>
      <c r="O44" s="2080">
        <v>0</v>
      </c>
      <c r="P44" s="2081">
        <v>0</v>
      </c>
      <c r="Q44" s="2080">
        <v>0</v>
      </c>
      <c r="R44" s="2080">
        <v>0</v>
      </c>
      <c r="S44" s="2079">
        <v>0</v>
      </c>
      <c r="T44" s="2082">
        <v>0</v>
      </c>
      <c r="U44" s="2080">
        <v>0</v>
      </c>
      <c r="V44" s="2081">
        <v>0</v>
      </c>
      <c r="W44" s="2080">
        <v>0</v>
      </c>
      <c r="X44" s="2080">
        <v>0</v>
      </c>
      <c r="Y44" s="2081">
        <v>0</v>
      </c>
      <c r="Z44" s="2080">
        <v>0</v>
      </c>
      <c r="AA44" s="2080">
        <v>0</v>
      </c>
      <c r="AB44" s="2081">
        <v>0</v>
      </c>
      <c r="AC44" s="2080">
        <v>0</v>
      </c>
      <c r="AD44" s="2080">
        <v>0</v>
      </c>
      <c r="AE44" s="2081">
        <v>0</v>
      </c>
      <c r="AF44" s="2080">
        <v>0</v>
      </c>
      <c r="AG44" s="2080">
        <v>0</v>
      </c>
      <c r="AH44" s="2081">
        <v>0</v>
      </c>
      <c r="AI44" s="2080">
        <v>0</v>
      </c>
      <c r="AJ44" s="2080">
        <v>0</v>
      </c>
      <c r="AK44" s="2079">
        <v>0</v>
      </c>
    </row>
    <row r="45" spans="1:38" ht="15" customHeight="1">
      <c r="A45" s="2094"/>
      <c r="B45" s="2087"/>
      <c r="C45" s="2087"/>
      <c r="D45" s="2093" t="s">
        <v>1402</v>
      </c>
      <c r="E45" s="2092">
        <f>H45+K45+N45+Q45+T45+W45+Z45+AC45+AF45+AI45</f>
        <v>0</v>
      </c>
      <c r="F45" s="2092">
        <f>I45+L45+O45+R45+U45+X45+AA45+AD45+AG45+AJ45</f>
        <v>0</v>
      </c>
      <c r="G45" s="2090">
        <f>E45/$E$11*100</f>
        <v>0</v>
      </c>
      <c r="H45" s="2089">
        <v>0</v>
      </c>
      <c r="I45" s="2089">
        <v>0</v>
      </c>
      <c r="J45" s="2090">
        <v>0</v>
      </c>
      <c r="K45" s="2089">
        <v>0</v>
      </c>
      <c r="L45" s="2089">
        <v>0</v>
      </c>
      <c r="M45" s="2090">
        <v>0</v>
      </c>
      <c r="N45" s="2089">
        <v>0</v>
      </c>
      <c r="O45" s="2089">
        <v>0</v>
      </c>
      <c r="P45" s="2090">
        <v>0</v>
      </c>
      <c r="Q45" s="2089">
        <v>0</v>
      </c>
      <c r="R45" s="2089">
        <v>0</v>
      </c>
      <c r="S45" s="2088">
        <v>0</v>
      </c>
      <c r="T45" s="2091">
        <v>0</v>
      </c>
      <c r="U45" s="2089">
        <v>0</v>
      </c>
      <c r="V45" s="2090">
        <v>0</v>
      </c>
      <c r="W45" s="2089">
        <v>0</v>
      </c>
      <c r="X45" s="2089">
        <v>0</v>
      </c>
      <c r="Y45" s="2090">
        <v>0</v>
      </c>
      <c r="Z45" s="2089">
        <v>0</v>
      </c>
      <c r="AA45" s="2089">
        <v>0</v>
      </c>
      <c r="AB45" s="2090">
        <v>0</v>
      </c>
      <c r="AC45" s="2089">
        <v>0</v>
      </c>
      <c r="AD45" s="2089">
        <v>0</v>
      </c>
      <c r="AE45" s="2090">
        <v>0</v>
      </c>
      <c r="AF45" s="2089">
        <v>0</v>
      </c>
      <c r="AG45" s="2089">
        <v>0</v>
      </c>
      <c r="AH45" s="2090">
        <v>0</v>
      </c>
      <c r="AI45" s="2089">
        <v>0</v>
      </c>
      <c r="AJ45" s="2089">
        <v>0</v>
      </c>
      <c r="AK45" s="2088">
        <v>0</v>
      </c>
      <c r="AL45" s="2016"/>
    </row>
    <row r="46" spans="1:38" ht="15" customHeight="1">
      <c r="A46" s="2094"/>
      <c r="B46" s="2087" t="s">
        <v>1452</v>
      </c>
      <c r="C46" s="2087"/>
      <c r="D46" s="2085" t="s">
        <v>1403</v>
      </c>
      <c r="E46" s="2095">
        <f>H46+K46+N46+Q46+T46+W46+Z46+AC46+AF46+AI46</f>
        <v>1</v>
      </c>
      <c r="F46" s="2095">
        <f>I46+L46+O46+R46+U46+X46+AA46+AD46+AG46+AJ46</f>
        <v>0</v>
      </c>
      <c r="G46" s="2081">
        <f>E46/$E$10*100</f>
        <v>0.01662510390689942</v>
      </c>
      <c r="H46" s="2080">
        <v>0</v>
      </c>
      <c r="I46" s="2080">
        <v>0</v>
      </c>
      <c r="J46" s="2081">
        <v>0</v>
      </c>
      <c r="K46" s="2080">
        <v>0</v>
      </c>
      <c r="L46" s="2080">
        <v>0</v>
      </c>
      <c r="M46" s="2081">
        <v>0</v>
      </c>
      <c r="N46" s="2080">
        <v>0</v>
      </c>
      <c r="O46" s="2080">
        <v>0</v>
      </c>
      <c r="P46" s="2081">
        <v>0</v>
      </c>
      <c r="Q46" s="2080">
        <v>0</v>
      </c>
      <c r="R46" s="2080">
        <v>0</v>
      </c>
      <c r="S46" s="2079">
        <v>0</v>
      </c>
      <c r="T46" s="2082">
        <v>0</v>
      </c>
      <c r="U46" s="2080">
        <v>0</v>
      </c>
      <c r="V46" s="2081">
        <v>0</v>
      </c>
      <c r="W46" s="2080">
        <v>0</v>
      </c>
      <c r="X46" s="2080">
        <v>0</v>
      </c>
      <c r="Y46" s="2081">
        <v>0</v>
      </c>
      <c r="Z46" s="2080">
        <v>0</v>
      </c>
      <c r="AA46" s="2080">
        <v>0</v>
      </c>
      <c r="AB46" s="2081">
        <v>0</v>
      </c>
      <c r="AC46" s="2080">
        <v>1</v>
      </c>
      <c r="AD46" s="2080">
        <v>0</v>
      </c>
      <c r="AE46" s="2081">
        <v>0.20964360587002098</v>
      </c>
      <c r="AF46" s="2080">
        <v>0</v>
      </c>
      <c r="AG46" s="2080">
        <v>0</v>
      </c>
      <c r="AH46" s="2081">
        <v>0</v>
      </c>
      <c r="AI46" s="2080">
        <v>0</v>
      </c>
      <c r="AJ46" s="2080">
        <v>0</v>
      </c>
      <c r="AK46" s="2079">
        <v>0</v>
      </c>
      <c r="AL46" s="2016"/>
    </row>
    <row r="47" spans="1:38" ht="15" customHeight="1">
      <c r="A47" s="2094"/>
      <c r="B47" s="2087"/>
      <c r="C47" s="2087"/>
      <c r="D47" s="2093" t="s">
        <v>1402</v>
      </c>
      <c r="E47" s="2092">
        <f>H47+K47+N47+Q47+T47+W47+Z47+AC47+AF47+AI47</f>
        <v>1</v>
      </c>
      <c r="F47" s="2092">
        <f>I47+L47+O47+R47+U47+X47+AA47+AD47+AG47+AJ47</f>
        <v>0</v>
      </c>
      <c r="G47" s="2090">
        <f>E47/$E$11*100</f>
        <v>0.01263902932254803</v>
      </c>
      <c r="H47" s="2089">
        <v>0</v>
      </c>
      <c r="I47" s="2089">
        <v>0</v>
      </c>
      <c r="J47" s="2090">
        <v>0</v>
      </c>
      <c r="K47" s="2089">
        <v>0</v>
      </c>
      <c r="L47" s="2089">
        <v>0</v>
      </c>
      <c r="M47" s="2090">
        <v>0</v>
      </c>
      <c r="N47" s="2089">
        <v>0</v>
      </c>
      <c r="O47" s="2089">
        <v>0</v>
      </c>
      <c r="P47" s="2090">
        <v>0</v>
      </c>
      <c r="Q47" s="2089">
        <v>0</v>
      </c>
      <c r="R47" s="2089">
        <v>0</v>
      </c>
      <c r="S47" s="2088">
        <v>0</v>
      </c>
      <c r="T47" s="2091">
        <v>0</v>
      </c>
      <c r="U47" s="2089">
        <v>0</v>
      </c>
      <c r="V47" s="2090">
        <v>0</v>
      </c>
      <c r="W47" s="2089">
        <v>0</v>
      </c>
      <c r="X47" s="2089">
        <v>0</v>
      </c>
      <c r="Y47" s="2090">
        <v>0</v>
      </c>
      <c r="Z47" s="2089">
        <v>0</v>
      </c>
      <c r="AA47" s="2089">
        <v>0</v>
      </c>
      <c r="AB47" s="2090">
        <v>0</v>
      </c>
      <c r="AC47" s="2089">
        <v>1</v>
      </c>
      <c r="AD47" s="2089">
        <v>0</v>
      </c>
      <c r="AE47" s="2090">
        <v>0.1221001221001221</v>
      </c>
      <c r="AF47" s="2089">
        <v>0</v>
      </c>
      <c r="AG47" s="2089">
        <v>0</v>
      </c>
      <c r="AH47" s="2090">
        <v>0</v>
      </c>
      <c r="AI47" s="2089">
        <v>0</v>
      </c>
      <c r="AJ47" s="2089">
        <v>0</v>
      </c>
      <c r="AK47" s="2088">
        <v>0</v>
      </c>
      <c r="AL47" s="2016"/>
    </row>
    <row r="48" spans="1:37" ht="15" customHeight="1">
      <c r="A48" s="2094"/>
      <c r="B48" s="2087" t="s">
        <v>591</v>
      </c>
      <c r="C48" s="2087"/>
      <c r="D48" s="2085" t="s">
        <v>1403</v>
      </c>
      <c r="E48" s="2095">
        <f>H48+K48+N48+Q48+T48+W48+Z48+AC48+AF48+AI48</f>
        <v>727</v>
      </c>
      <c r="F48" s="2095">
        <f>I48+L48+O48+R48+U48+X48+AA48+AD48+AG48+AJ48</f>
        <v>0</v>
      </c>
      <c r="G48" s="2081">
        <f>E48/$E$10*100</f>
        <v>12.086450540315877</v>
      </c>
      <c r="H48" s="2080">
        <v>73</v>
      </c>
      <c r="I48" s="2080">
        <v>0</v>
      </c>
      <c r="J48" s="2081">
        <v>12.12624584717608</v>
      </c>
      <c r="K48" s="2080">
        <v>131</v>
      </c>
      <c r="L48" s="2080">
        <v>0</v>
      </c>
      <c r="M48" s="2081">
        <v>12.242990654205608</v>
      </c>
      <c r="N48" s="2080">
        <v>134</v>
      </c>
      <c r="O48" s="2080">
        <v>0</v>
      </c>
      <c r="P48" s="2081">
        <v>13.124387855044075</v>
      </c>
      <c r="Q48" s="2080">
        <v>77</v>
      </c>
      <c r="R48" s="2080">
        <v>0</v>
      </c>
      <c r="S48" s="2079">
        <v>9.600997506234414</v>
      </c>
      <c r="T48" s="2082">
        <v>27</v>
      </c>
      <c r="U48" s="2080">
        <v>0</v>
      </c>
      <c r="V48" s="2081">
        <v>10.62992125984252</v>
      </c>
      <c r="W48" s="2080">
        <v>85</v>
      </c>
      <c r="X48" s="2080">
        <v>0</v>
      </c>
      <c r="Y48" s="2081">
        <v>15.04424778761062</v>
      </c>
      <c r="Z48" s="2080">
        <v>29</v>
      </c>
      <c r="AA48" s="2080">
        <v>0</v>
      </c>
      <c r="AB48" s="2081">
        <v>9.206349206349207</v>
      </c>
      <c r="AC48" s="2080">
        <v>105</v>
      </c>
      <c r="AD48" s="2080">
        <v>0</v>
      </c>
      <c r="AE48" s="2081">
        <v>22.0125786163522</v>
      </c>
      <c r="AF48" s="2080">
        <v>37</v>
      </c>
      <c r="AG48" s="2080">
        <v>0</v>
      </c>
      <c r="AH48" s="2081">
        <v>6.166666666666667</v>
      </c>
      <c r="AI48" s="2080">
        <v>29</v>
      </c>
      <c r="AJ48" s="2080">
        <v>0</v>
      </c>
      <c r="AK48" s="2079">
        <v>9.385113268608414</v>
      </c>
    </row>
    <row r="49" spans="1:38" ht="15" customHeight="1">
      <c r="A49" s="2094"/>
      <c r="B49" s="2087"/>
      <c r="C49" s="2087"/>
      <c r="D49" s="2093" t="s">
        <v>1402</v>
      </c>
      <c r="E49" s="2092">
        <f>H49+K49+N49+Q49+T49+W49+Z49+AC49+AF49+AI49</f>
        <v>1002</v>
      </c>
      <c r="F49" s="2092">
        <f>I49+L49+O49+R49+U49+X49+AA49+AD49+AG49+AJ49</f>
        <v>0</v>
      </c>
      <c r="G49" s="2090">
        <f>E49/$E$11*100</f>
        <v>12.664307381193124</v>
      </c>
      <c r="H49" s="2089">
        <v>79</v>
      </c>
      <c r="I49" s="2089">
        <v>0</v>
      </c>
      <c r="J49" s="2090">
        <v>10.941828254847644</v>
      </c>
      <c r="K49" s="2089">
        <v>154</v>
      </c>
      <c r="L49" s="2089">
        <v>0</v>
      </c>
      <c r="M49" s="2090">
        <v>11.855273287143957</v>
      </c>
      <c r="N49" s="2089">
        <v>199</v>
      </c>
      <c r="O49" s="2089">
        <v>0</v>
      </c>
      <c r="P49" s="2090">
        <v>13.877266387726639</v>
      </c>
      <c r="Q49" s="2089">
        <v>124</v>
      </c>
      <c r="R49" s="2089">
        <v>0</v>
      </c>
      <c r="S49" s="2088">
        <v>11.820781696854146</v>
      </c>
      <c r="T49" s="2091">
        <v>31</v>
      </c>
      <c r="U49" s="2089">
        <v>0</v>
      </c>
      <c r="V49" s="2090">
        <v>10.87719298245614</v>
      </c>
      <c r="W49" s="2089">
        <v>100</v>
      </c>
      <c r="X49" s="2089">
        <v>0</v>
      </c>
      <c r="Y49" s="2090">
        <v>13.531799729364005</v>
      </c>
      <c r="Z49" s="2089">
        <v>40</v>
      </c>
      <c r="AA49" s="2089">
        <v>0</v>
      </c>
      <c r="AB49" s="2090">
        <v>10.075566750629724</v>
      </c>
      <c r="AC49" s="2089">
        <v>176</v>
      </c>
      <c r="AD49" s="2089">
        <v>0</v>
      </c>
      <c r="AE49" s="2090">
        <v>21.48962148962149</v>
      </c>
      <c r="AF49" s="2089">
        <v>61</v>
      </c>
      <c r="AG49" s="2089">
        <v>0</v>
      </c>
      <c r="AH49" s="2090">
        <v>8.144192256341789</v>
      </c>
      <c r="AI49" s="2089">
        <v>38</v>
      </c>
      <c r="AJ49" s="2089">
        <v>0</v>
      </c>
      <c r="AK49" s="2088">
        <v>9.069212410501192</v>
      </c>
      <c r="AL49" s="2016"/>
    </row>
    <row r="50" spans="1:38" ht="15" customHeight="1">
      <c r="A50" s="2094"/>
      <c r="B50" s="2094"/>
      <c r="C50" s="2096" t="s">
        <v>1451</v>
      </c>
      <c r="D50" s="2085" t="s">
        <v>1403</v>
      </c>
      <c r="E50" s="2095">
        <f>H50+K50+N50+Q50+T50+W50+Z50+AC50+AF50+AI50</f>
        <v>19</v>
      </c>
      <c r="F50" s="2095">
        <f>I50+L50+O50+R50+U50+X50+AA50+AD50+AG50+AJ50</f>
        <v>0</v>
      </c>
      <c r="G50" s="2080">
        <v>0</v>
      </c>
      <c r="H50" s="2080">
        <v>0</v>
      </c>
      <c r="I50" s="2080">
        <v>0</v>
      </c>
      <c r="J50" s="2081">
        <v>0</v>
      </c>
      <c r="K50" s="2080">
        <v>5</v>
      </c>
      <c r="L50" s="2080">
        <v>0</v>
      </c>
      <c r="M50" s="2081">
        <v>0</v>
      </c>
      <c r="N50" s="2080">
        <v>1</v>
      </c>
      <c r="O50" s="2080">
        <v>0</v>
      </c>
      <c r="P50" s="2081">
        <v>0</v>
      </c>
      <c r="Q50" s="2080">
        <v>0</v>
      </c>
      <c r="R50" s="2080">
        <v>0</v>
      </c>
      <c r="S50" s="2079">
        <v>0</v>
      </c>
      <c r="T50" s="2082">
        <v>0</v>
      </c>
      <c r="U50" s="2080">
        <v>0</v>
      </c>
      <c r="V50" s="2081">
        <v>0</v>
      </c>
      <c r="W50" s="2080">
        <v>8</v>
      </c>
      <c r="X50" s="2080">
        <v>0</v>
      </c>
      <c r="Y50" s="2081">
        <v>0</v>
      </c>
      <c r="Z50" s="2080">
        <v>2</v>
      </c>
      <c r="AA50" s="2080">
        <v>0</v>
      </c>
      <c r="AB50" s="2081">
        <v>0</v>
      </c>
      <c r="AC50" s="2080">
        <v>3</v>
      </c>
      <c r="AD50" s="2080">
        <v>0</v>
      </c>
      <c r="AE50" s="2081">
        <v>0</v>
      </c>
      <c r="AF50" s="2080">
        <v>0</v>
      </c>
      <c r="AG50" s="2080">
        <v>0</v>
      </c>
      <c r="AH50" s="2081">
        <v>0</v>
      </c>
      <c r="AI50" s="2080">
        <v>0</v>
      </c>
      <c r="AJ50" s="2080">
        <v>0</v>
      </c>
      <c r="AK50" s="2079">
        <v>0</v>
      </c>
      <c r="AL50" s="2016"/>
    </row>
    <row r="51" spans="1:38" ht="15" customHeight="1">
      <c r="A51" s="2094"/>
      <c r="B51" s="2094"/>
      <c r="C51" s="2094" t="s">
        <v>1437</v>
      </c>
      <c r="D51" s="2093" t="s">
        <v>1402</v>
      </c>
      <c r="E51" s="2092">
        <f>H51+K51+N51+Q51+T51+W51+Z51+AC51+AF51+AI51</f>
        <v>22</v>
      </c>
      <c r="F51" s="2092">
        <f>I51+L51+O51+R51+U51+X51+AA51+AD51+AG51+AJ51</f>
        <v>0</v>
      </c>
      <c r="G51" s="2089">
        <v>0</v>
      </c>
      <c r="H51" s="2089">
        <v>0</v>
      </c>
      <c r="I51" s="2089">
        <v>0</v>
      </c>
      <c r="J51" s="2090">
        <v>0</v>
      </c>
      <c r="K51" s="2089">
        <v>6</v>
      </c>
      <c r="L51" s="2089">
        <v>0</v>
      </c>
      <c r="M51" s="2090">
        <v>0</v>
      </c>
      <c r="N51" s="2089">
        <v>1</v>
      </c>
      <c r="O51" s="2089">
        <v>0</v>
      </c>
      <c r="P51" s="2090">
        <v>0</v>
      </c>
      <c r="Q51" s="2089">
        <v>0</v>
      </c>
      <c r="R51" s="2089">
        <v>0</v>
      </c>
      <c r="S51" s="2088">
        <v>0</v>
      </c>
      <c r="T51" s="2091">
        <v>0</v>
      </c>
      <c r="U51" s="2089">
        <v>0</v>
      </c>
      <c r="V51" s="2090">
        <v>0</v>
      </c>
      <c r="W51" s="2089">
        <v>9</v>
      </c>
      <c r="X51" s="2089">
        <v>0</v>
      </c>
      <c r="Y51" s="2090">
        <v>0</v>
      </c>
      <c r="Z51" s="2089">
        <v>3</v>
      </c>
      <c r="AA51" s="2089">
        <v>0</v>
      </c>
      <c r="AB51" s="2090">
        <v>0</v>
      </c>
      <c r="AC51" s="2089">
        <v>3</v>
      </c>
      <c r="AD51" s="2089">
        <v>0</v>
      </c>
      <c r="AE51" s="2090">
        <v>0</v>
      </c>
      <c r="AF51" s="2089">
        <v>0</v>
      </c>
      <c r="AG51" s="2089">
        <v>0</v>
      </c>
      <c r="AH51" s="2090">
        <v>0</v>
      </c>
      <c r="AI51" s="2089">
        <v>0</v>
      </c>
      <c r="AJ51" s="2089">
        <v>0</v>
      </c>
      <c r="AK51" s="2088">
        <v>0</v>
      </c>
      <c r="AL51" s="2016"/>
    </row>
    <row r="52" spans="1:37" ht="15" customHeight="1">
      <c r="A52" s="2087" t="s">
        <v>1404</v>
      </c>
      <c r="B52" s="2086"/>
      <c r="C52" s="2086"/>
      <c r="D52" s="2085" t="s">
        <v>1403</v>
      </c>
      <c r="E52" s="2084">
        <f>H52+K52+N52+Q52+T52+W52+Z52+AC52+AF52+AI52</f>
        <v>3290</v>
      </c>
      <c r="F52" s="2095">
        <f>I52+L52+O52+R52+U52+X52+AA52+AD52+AG52+AJ52</f>
        <v>0</v>
      </c>
      <c r="G52" s="2080">
        <v>0</v>
      </c>
      <c r="H52" s="2080">
        <v>71</v>
      </c>
      <c r="I52" s="2080">
        <v>0</v>
      </c>
      <c r="J52" s="2081">
        <v>0</v>
      </c>
      <c r="K52" s="2080">
        <v>498</v>
      </c>
      <c r="L52" s="2080">
        <v>0</v>
      </c>
      <c r="M52" s="2081">
        <v>0</v>
      </c>
      <c r="N52" s="2080">
        <v>637</v>
      </c>
      <c r="O52" s="2080">
        <v>0</v>
      </c>
      <c r="P52" s="2081">
        <v>0</v>
      </c>
      <c r="Q52" s="2080">
        <v>434</v>
      </c>
      <c r="R52" s="2080">
        <v>0</v>
      </c>
      <c r="S52" s="2079">
        <v>0</v>
      </c>
      <c r="T52" s="2082">
        <v>132</v>
      </c>
      <c r="U52" s="2080">
        <v>0</v>
      </c>
      <c r="V52" s="2081">
        <v>0</v>
      </c>
      <c r="W52" s="2080">
        <v>248</v>
      </c>
      <c r="X52" s="2080">
        <v>0</v>
      </c>
      <c r="Y52" s="2081">
        <v>0</v>
      </c>
      <c r="Z52" s="2080">
        <v>119</v>
      </c>
      <c r="AA52" s="2080">
        <v>0</v>
      </c>
      <c r="AB52" s="2081">
        <v>0</v>
      </c>
      <c r="AC52" s="2080">
        <v>450</v>
      </c>
      <c r="AD52" s="2080">
        <v>0</v>
      </c>
      <c r="AE52" s="2081">
        <v>0</v>
      </c>
      <c r="AF52" s="2080">
        <v>403</v>
      </c>
      <c r="AG52" s="2080">
        <v>0</v>
      </c>
      <c r="AH52" s="2081">
        <v>0</v>
      </c>
      <c r="AI52" s="2080">
        <v>298</v>
      </c>
      <c r="AJ52" s="2080">
        <v>0</v>
      </c>
      <c r="AK52" s="2079">
        <v>0</v>
      </c>
    </row>
    <row r="53" spans="1:38" ht="15" customHeight="1">
      <c r="A53" s="2078"/>
      <c r="B53" s="2078"/>
      <c r="C53" s="2078"/>
      <c r="D53" s="2077" t="s">
        <v>1402</v>
      </c>
      <c r="E53" s="2076">
        <f>H53+K53+N53+Q53+T53+W53+Z53+AC53+AF53+AI53</f>
        <v>4431</v>
      </c>
      <c r="F53" s="2143">
        <f>I53+L53+O53+R53+U53+X53+AA53+AD53+AG53+AJ53</f>
        <v>0</v>
      </c>
      <c r="G53" s="2072">
        <v>0</v>
      </c>
      <c r="H53" s="2072">
        <v>81</v>
      </c>
      <c r="I53" s="2072">
        <v>0</v>
      </c>
      <c r="J53" s="2073">
        <v>0</v>
      </c>
      <c r="K53" s="2072">
        <v>626</v>
      </c>
      <c r="L53" s="2072">
        <v>0</v>
      </c>
      <c r="M53" s="2073">
        <v>0</v>
      </c>
      <c r="N53" s="2072">
        <v>911</v>
      </c>
      <c r="O53" s="2072">
        <v>0</v>
      </c>
      <c r="P53" s="2073">
        <v>0</v>
      </c>
      <c r="Q53" s="2072">
        <v>550</v>
      </c>
      <c r="R53" s="2072">
        <v>0</v>
      </c>
      <c r="S53" s="2071">
        <v>0</v>
      </c>
      <c r="T53" s="2074">
        <v>159</v>
      </c>
      <c r="U53" s="2072">
        <v>0</v>
      </c>
      <c r="V53" s="2073">
        <v>0</v>
      </c>
      <c r="W53" s="2072">
        <v>297</v>
      </c>
      <c r="X53" s="2072">
        <v>0</v>
      </c>
      <c r="Y53" s="2073">
        <v>0</v>
      </c>
      <c r="Z53" s="2072">
        <v>156</v>
      </c>
      <c r="AA53" s="2072">
        <v>0</v>
      </c>
      <c r="AB53" s="2073">
        <v>0</v>
      </c>
      <c r="AC53" s="2072">
        <v>739</v>
      </c>
      <c r="AD53" s="2072">
        <v>0</v>
      </c>
      <c r="AE53" s="2073">
        <v>0</v>
      </c>
      <c r="AF53" s="2072">
        <v>502</v>
      </c>
      <c r="AG53" s="2072">
        <v>0</v>
      </c>
      <c r="AH53" s="2073">
        <v>0</v>
      </c>
      <c r="AI53" s="2072">
        <v>410</v>
      </c>
      <c r="AJ53" s="2072">
        <v>0</v>
      </c>
      <c r="AK53" s="2071">
        <v>0</v>
      </c>
      <c r="AL53" s="2016"/>
    </row>
    <row r="54" spans="34:37" ht="16.5" customHeight="1">
      <c r="AH54" s="2142"/>
      <c r="AI54" s="2141"/>
      <c r="AJ54" s="2141"/>
      <c r="AK54" s="1939" t="s">
        <v>816</v>
      </c>
    </row>
  </sheetData>
  <sheetProtection/>
  <mergeCells count="55">
    <mergeCell ref="V4:V5"/>
    <mergeCell ref="W4:W5"/>
    <mergeCell ref="AI4:AI5"/>
    <mergeCell ref="AK4:AK5"/>
    <mergeCell ref="AB4:AB5"/>
    <mergeCell ref="AC4:AC5"/>
    <mergeCell ref="AE4:AE5"/>
    <mergeCell ref="AF4:AF5"/>
    <mergeCell ref="AH4:AH5"/>
    <mergeCell ref="B42:C43"/>
    <mergeCell ref="AF3:AH3"/>
    <mergeCell ref="AI3:AK3"/>
    <mergeCell ref="Q3:S3"/>
    <mergeCell ref="T3:V3"/>
    <mergeCell ref="W3:Y3"/>
    <mergeCell ref="Z3:AB3"/>
    <mergeCell ref="Q4:Q5"/>
    <mergeCell ref="S4:S5"/>
    <mergeCell ref="T4:T5"/>
    <mergeCell ref="AC3:AE3"/>
    <mergeCell ref="N3:P3"/>
    <mergeCell ref="A3:D5"/>
    <mergeCell ref="B12:C13"/>
    <mergeCell ref="Y4:Y5"/>
    <mergeCell ref="Z4:Z5"/>
    <mergeCell ref="K4:K5"/>
    <mergeCell ref="M4:M5"/>
    <mergeCell ref="N4:N5"/>
    <mergeCell ref="P4:P5"/>
    <mergeCell ref="E3:G3"/>
    <mergeCell ref="H3:J3"/>
    <mergeCell ref="K3:M3"/>
    <mergeCell ref="E4:E5"/>
    <mergeCell ref="G4:G5"/>
    <mergeCell ref="H4:H5"/>
    <mergeCell ref="J4:J5"/>
    <mergeCell ref="B36:C37"/>
    <mergeCell ref="B30:C31"/>
    <mergeCell ref="B32:C33"/>
    <mergeCell ref="B34:C35"/>
    <mergeCell ref="B16:C17"/>
    <mergeCell ref="A6:C7"/>
    <mergeCell ref="A8:C9"/>
    <mergeCell ref="A10:C11"/>
    <mergeCell ref="B14:C15"/>
    <mergeCell ref="AJ1:AK2"/>
    <mergeCell ref="A52:C53"/>
    <mergeCell ref="B44:C45"/>
    <mergeCell ref="B48:C49"/>
    <mergeCell ref="C38:C39"/>
    <mergeCell ref="B40:C41"/>
    <mergeCell ref="B46:C47"/>
    <mergeCell ref="B24:C25"/>
    <mergeCell ref="B26:C27"/>
    <mergeCell ref="B28:C29"/>
  </mergeCells>
  <printOptions horizontalCentered="1"/>
  <pageMargins left="0.4724409448818898" right="0.4724409448818898" top="0.7874015748031497" bottom="0.5905511811023623" header="0.5118110236220472" footer="0.5118110236220472"/>
  <pageSetup horizontalDpi="600" verticalDpi="600" orientation="portrait" paperSize="9" scale="95" r:id="rId1"/>
  <colBreaks count="1" manualBreakCount="1">
    <brk id="19" max="53" man="1"/>
  </colBreaks>
</worksheet>
</file>

<file path=xl/worksheets/sheet79.xml><?xml version="1.0" encoding="utf-8"?>
<worksheet xmlns="http://schemas.openxmlformats.org/spreadsheetml/2006/main" xmlns:r="http://schemas.openxmlformats.org/officeDocument/2006/relationships">
  <sheetPr>
    <tabColor rgb="FFFF0000"/>
  </sheetPr>
  <dimension ref="A1:Q28"/>
  <sheetViews>
    <sheetView view="pageBreakPreview" zoomScale="115" zoomScaleNormal="130" zoomScaleSheetLayoutView="115" zoomScalePageLayoutView="0" workbookViewId="0" topLeftCell="A1">
      <selection activeCell="J18" activeCellId="1" sqref="R12 J18"/>
    </sheetView>
  </sheetViews>
  <sheetFormatPr defaultColWidth="9.00390625" defaultRowHeight="13.5"/>
  <cols>
    <col min="1" max="1" width="12.50390625" style="1850" customWidth="1"/>
    <col min="2" max="9" width="9.25390625" style="1850" customWidth="1"/>
    <col min="10" max="17" width="9.625" style="1850" customWidth="1"/>
    <col min="18" max="16384" width="9.00390625" style="1850" customWidth="1"/>
  </cols>
  <sheetData>
    <row r="1" spans="1:4" ht="18" customHeight="1">
      <c r="A1" s="1935" t="s">
        <v>1464</v>
      </c>
      <c r="B1" s="1935"/>
      <c r="C1" s="1935"/>
      <c r="D1" s="2176"/>
    </row>
    <row r="2" spans="1:17" ht="17.25" customHeight="1">
      <c r="A2" s="1934" t="s">
        <v>1373</v>
      </c>
      <c r="B2" s="1934"/>
      <c r="P2" s="1986" t="s">
        <v>793</v>
      </c>
      <c r="Q2" s="1986"/>
    </row>
    <row r="3" spans="1:17" ht="7.5" customHeight="1">
      <c r="A3" s="1934"/>
      <c r="B3" s="1934"/>
      <c r="P3" s="1985"/>
      <c r="Q3" s="1985"/>
    </row>
    <row r="4" spans="1:17" s="1857" customFormat="1" ht="19.5" customHeight="1">
      <c r="A4" s="2167" t="s">
        <v>1198</v>
      </c>
      <c r="B4" s="2064" t="s">
        <v>1463</v>
      </c>
      <c r="C4" s="2064"/>
      <c r="D4" s="2064"/>
      <c r="E4" s="2064"/>
      <c r="F4" s="2175" t="s">
        <v>1371</v>
      </c>
      <c r="G4" s="2175"/>
      <c r="H4" s="2175"/>
      <c r="I4" s="2174"/>
      <c r="J4" s="2065" t="s">
        <v>1370</v>
      </c>
      <c r="K4" s="2064"/>
      <c r="L4" s="2064"/>
      <c r="M4" s="2064"/>
      <c r="N4" s="2064" t="s">
        <v>1462</v>
      </c>
      <c r="O4" s="2064"/>
      <c r="P4" s="2064"/>
      <c r="Q4" s="2063"/>
    </row>
    <row r="5" spans="1:17" s="1857" customFormat="1" ht="19.5" customHeight="1">
      <c r="A5" s="2166"/>
      <c r="B5" s="2165" t="s">
        <v>1001</v>
      </c>
      <c r="C5" s="2165" t="s">
        <v>1461</v>
      </c>
      <c r="D5" s="2165" t="s">
        <v>1458</v>
      </c>
      <c r="E5" s="2165" t="s">
        <v>1457</v>
      </c>
      <c r="F5" s="2165" t="s">
        <v>1001</v>
      </c>
      <c r="G5" s="2165" t="s">
        <v>1461</v>
      </c>
      <c r="H5" s="2165" t="s">
        <v>1458</v>
      </c>
      <c r="I5" s="2164" t="s">
        <v>1457</v>
      </c>
      <c r="J5" s="2173" t="s">
        <v>1001</v>
      </c>
      <c r="K5" s="2165" t="s">
        <v>1461</v>
      </c>
      <c r="L5" s="2165" t="s">
        <v>1458</v>
      </c>
      <c r="M5" s="2165" t="s">
        <v>1457</v>
      </c>
      <c r="N5" s="2165" t="s">
        <v>1001</v>
      </c>
      <c r="O5" s="2165" t="s">
        <v>1461</v>
      </c>
      <c r="P5" s="2165" t="s">
        <v>1458</v>
      </c>
      <c r="Q5" s="2164" t="s">
        <v>1457</v>
      </c>
    </row>
    <row r="6" spans="1:17" ht="19.5" customHeight="1">
      <c r="A6" s="2163" t="s">
        <v>993</v>
      </c>
      <c r="B6" s="2162" t="s">
        <v>1460</v>
      </c>
      <c r="C6" s="2161">
        <f>SUM(C7:C14)</f>
        <v>203355</v>
      </c>
      <c r="D6" s="2161">
        <f>SUM(D7:D14)</f>
        <v>224508</v>
      </c>
      <c r="E6" s="2161">
        <f>SUM(E7:E14)</f>
        <v>51979</v>
      </c>
      <c r="F6" s="2162">
        <v>0</v>
      </c>
      <c r="G6" s="2161">
        <v>32361</v>
      </c>
      <c r="H6" s="2161">
        <v>32017</v>
      </c>
      <c r="I6" s="2160">
        <v>9636</v>
      </c>
      <c r="J6" s="2172">
        <v>0</v>
      </c>
      <c r="K6" s="2161">
        <v>168288</v>
      </c>
      <c r="L6" s="2161">
        <v>189786</v>
      </c>
      <c r="M6" s="2161">
        <v>40918</v>
      </c>
      <c r="N6" s="2162">
        <v>0</v>
      </c>
      <c r="O6" s="2161">
        <v>2281</v>
      </c>
      <c r="P6" s="2161">
        <v>2281</v>
      </c>
      <c r="Q6" s="2160">
        <v>1278</v>
      </c>
    </row>
    <row r="7" spans="1:17" s="1975" customFormat="1" ht="19.5" customHeight="1">
      <c r="A7" s="2159" t="s">
        <v>1355</v>
      </c>
      <c r="B7" s="2158">
        <f>F7+J7+N7+B20</f>
        <v>1089</v>
      </c>
      <c r="C7" s="2158">
        <f>G7+K7+O7+C20</f>
        <v>6793</v>
      </c>
      <c r="D7" s="2158">
        <f>H7+L7+P7+D20</f>
        <v>5490</v>
      </c>
      <c r="E7" s="2158">
        <f>I7+M7+Q7+E20</f>
        <v>1420</v>
      </c>
      <c r="F7" s="2158">
        <v>161</v>
      </c>
      <c r="G7" s="2158">
        <v>1134</v>
      </c>
      <c r="H7" s="2158">
        <v>790</v>
      </c>
      <c r="I7" s="2157">
        <v>177</v>
      </c>
      <c r="J7" s="2171">
        <v>924</v>
      </c>
      <c r="K7" s="2158">
        <v>5650</v>
      </c>
      <c r="L7" s="2158">
        <v>4692</v>
      </c>
      <c r="M7" s="2158">
        <v>1239</v>
      </c>
      <c r="N7" s="2158">
        <v>0</v>
      </c>
      <c r="O7" s="2158">
        <v>0</v>
      </c>
      <c r="P7" s="2158">
        <v>0</v>
      </c>
      <c r="Q7" s="2157">
        <v>0</v>
      </c>
    </row>
    <row r="8" spans="1:17" s="1975" customFormat="1" ht="19.5" customHeight="1">
      <c r="A8" s="2156" t="s">
        <v>1354</v>
      </c>
      <c r="B8" s="2154">
        <f>F8+J8+N8+B21</f>
        <v>1365</v>
      </c>
      <c r="C8" s="2154">
        <f>G8+K8+O8+C21</f>
        <v>67116</v>
      </c>
      <c r="D8" s="2154">
        <f>H8+L8+P8+D21</f>
        <v>89572</v>
      </c>
      <c r="E8" s="2154">
        <f>I8+M8+Q8+E21</f>
        <v>6189</v>
      </c>
      <c r="F8" s="2154">
        <v>0</v>
      </c>
      <c r="G8" s="2154">
        <v>0</v>
      </c>
      <c r="H8" s="2154">
        <v>0</v>
      </c>
      <c r="I8" s="2153">
        <v>0</v>
      </c>
      <c r="J8" s="2170">
        <v>1365</v>
      </c>
      <c r="K8" s="2154">
        <v>67116</v>
      </c>
      <c r="L8" s="2154">
        <v>89572</v>
      </c>
      <c r="M8" s="2154">
        <v>6189</v>
      </c>
      <c r="N8" s="2154">
        <v>0</v>
      </c>
      <c r="O8" s="2154">
        <v>0</v>
      </c>
      <c r="P8" s="2154">
        <v>0</v>
      </c>
      <c r="Q8" s="2153">
        <v>0</v>
      </c>
    </row>
    <row r="9" spans="1:17" s="1975" customFormat="1" ht="19.5" customHeight="1">
      <c r="A9" s="2156" t="s">
        <v>1349</v>
      </c>
      <c r="B9" s="2154">
        <f>F9+J9+N9+B22</f>
        <v>50</v>
      </c>
      <c r="C9" s="2154">
        <f>G9+K9+O9+C22</f>
        <v>8900</v>
      </c>
      <c r="D9" s="2154">
        <f>H9+L9+P9+D22</f>
        <v>8900</v>
      </c>
      <c r="E9" s="2154">
        <f>I9+M9+Q9+E22</f>
        <v>167</v>
      </c>
      <c r="F9" s="2154">
        <v>0</v>
      </c>
      <c r="G9" s="2154">
        <v>0</v>
      </c>
      <c r="H9" s="2154">
        <v>0</v>
      </c>
      <c r="I9" s="2153">
        <v>0</v>
      </c>
      <c r="J9" s="2170">
        <v>50</v>
      </c>
      <c r="K9" s="2154">
        <v>8900</v>
      </c>
      <c r="L9" s="2154">
        <v>8900</v>
      </c>
      <c r="M9" s="2154">
        <v>167</v>
      </c>
      <c r="N9" s="2154">
        <v>0</v>
      </c>
      <c r="O9" s="2154">
        <v>0</v>
      </c>
      <c r="P9" s="2154">
        <v>0</v>
      </c>
      <c r="Q9" s="2153">
        <v>0</v>
      </c>
    </row>
    <row r="10" spans="1:17" s="1975" customFormat="1" ht="19.5" customHeight="1">
      <c r="A10" s="2156" t="s">
        <v>1353</v>
      </c>
      <c r="B10" s="2154">
        <f>F10+J10+N10+B23</f>
        <v>1105</v>
      </c>
      <c r="C10" s="2154">
        <f>G10+K10+O10+C23</f>
        <v>45947</v>
      </c>
      <c r="D10" s="2154">
        <f>H10+L10+P10+D23</f>
        <v>45947</v>
      </c>
      <c r="E10" s="2154">
        <f>I10+M10+Q10+E23</f>
        <v>1477</v>
      </c>
      <c r="F10" s="2154">
        <v>139</v>
      </c>
      <c r="G10" s="2154">
        <v>6917</v>
      </c>
      <c r="H10" s="2154">
        <v>6917</v>
      </c>
      <c r="I10" s="2153">
        <v>161</v>
      </c>
      <c r="J10" s="2170">
        <v>960</v>
      </c>
      <c r="K10" s="2154">
        <v>38619</v>
      </c>
      <c r="L10" s="2154">
        <v>38619</v>
      </c>
      <c r="M10" s="2154">
        <v>1309</v>
      </c>
      <c r="N10" s="2154">
        <v>4</v>
      </c>
      <c r="O10" s="2154">
        <v>300</v>
      </c>
      <c r="P10" s="2154">
        <v>300</v>
      </c>
      <c r="Q10" s="2153">
        <v>4</v>
      </c>
    </row>
    <row r="11" spans="1:17" s="1975" customFormat="1" ht="19.5" customHeight="1">
      <c r="A11" s="2156" t="s">
        <v>1351</v>
      </c>
      <c r="B11" s="2154">
        <f>F11+J11+N11+B24</f>
        <v>12</v>
      </c>
      <c r="C11" s="2154">
        <f>G11+K11+O11+C24</f>
        <v>12</v>
      </c>
      <c r="D11" s="2154">
        <f>H11+L11+P11+D24</f>
        <v>12</v>
      </c>
      <c r="E11" s="2154">
        <f>I11+M11+Q11+E24</f>
        <v>1</v>
      </c>
      <c r="F11" s="2154">
        <v>0</v>
      </c>
      <c r="G11" s="2154">
        <v>0</v>
      </c>
      <c r="H11" s="2154">
        <v>0</v>
      </c>
      <c r="I11" s="2153">
        <v>0</v>
      </c>
      <c r="J11" s="2170">
        <v>12</v>
      </c>
      <c r="K11" s="2154">
        <v>12</v>
      </c>
      <c r="L11" s="2154">
        <v>12</v>
      </c>
      <c r="M11" s="2154">
        <v>1</v>
      </c>
      <c r="N11" s="2154">
        <v>0</v>
      </c>
      <c r="O11" s="2154">
        <v>0</v>
      </c>
      <c r="P11" s="2154">
        <v>0</v>
      </c>
      <c r="Q11" s="2153">
        <v>0</v>
      </c>
    </row>
    <row r="12" spans="1:17" s="1975" customFormat="1" ht="19.5" customHeight="1">
      <c r="A12" s="2156" t="s">
        <v>1456</v>
      </c>
      <c r="B12" s="2154">
        <f>F12+J12+N12+B25</f>
        <v>24</v>
      </c>
      <c r="C12" s="2154">
        <f>G12+K12+O12+C25</f>
        <v>94</v>
      </c>
      <c r="D12" s="2154">
        <f>H12+L12+P12+D25</f>
        <v>94</v>
      </c>
      <c r="E12" s="2154">
        <f>I12+M12+Q12+E25</f>
        <v>20</v>
      </c>
      <c r="F12" s="2154">
        <v>0</v>
      </c>
      <c r="G12" s="2154">
        <v>0</v>
      </c>
      <c r="H12" s="2154">
        <v>0</v>
      </c>
      <c r="I12" s="2153">
        <v>0</v>
      </c>
      <c r="J12" s="2170">
        <v>0</v>
      </c>
      <c r="K12" s="2154">
        <v>0</v>
      </c>
      <c r="L12" s="2154">
        <v>0</v>
      </c>
      <c r="M12" s="2154">
        <v>0</v>
      </c>
      <c r="N12" s="2154">
        <v>0</v>
      </c>
      <c r="O12" s="2154">
        <v>0</v>
      </c>
      <c r="P12" s="2154">
        <v>0</v>
      </c>
      <c r="Q12" s="2153">
        <v>0</v>
      </c>
    </row>
    <row r="13" spans="1:17" s="1975" customFormat="1" ht="19.5" customHeight="1">
      <c r="A13" s="2156" t="s">
        <v>1455</v>
      </c>
      <c r="B13" s="2155">
        <f>F13+J13+N13+B26</f>
        <v>0</v>
      </c>
      <c r="C13" s="2154">
        <f>G13+K13+O13+C26</f>
        <v>33568</v>
      </c>
      <c r="D13" s="2154">
        <f>H13+L13+P13+D26</f>
        <v>33568</v>
      </c>
      <c r="E13" s="2154">
        <f>I13+M13+Q13+E26</f>
        <v>6849</v>
      </c>
      <c r="F13" s="2155">
        <v>0</v>
      </c>
      <c r="G13" s="2154">
        <v>18064</v>
      </c>
      <c r="H13" s="2154">
        <v>18064</v>
      </c>
      <c r="I13" s="2153">
        <v>5137</v>
      </c>
      <c r="J13" s="2169">
        <v>0</v>
      </c>
      <c r="K13" s="2154">
        <v>14843</v>
      </c>
      <c r="L13" s="2154">
        <v>14843</v>
      </c>
      <c r="M13" s="2154">
        <v>1338</v>
      </c>
      <c r="N13" s="2155">
        <v>0</v>
      </c>
      <c r="O13" s="2154">
        <v>553</v>
      </c>
      <c r="P13" s="2154">
        <v>553</v>
      </c>
      <c r="Q13" s="2153">
        <v>357</v>
      </c>
    </row>
    <row r="14" spans="1:17" s="1975" customFormat="1" ht="19.5" customHeight="1">
      <c r="A14" s="2152" t="s">
        <v>1454</v>
      </c>
      <c r="B14" s="2151">
        <f>F14+J14+N14+B27</f>
        <v>0</v>
      </c>
      <c r="C14" s="2150">
        <f>G14+K14+O14+C27</f>
        <v>40925</v>
      </c>
      <c r="D14" s="2150">
        <f>H14+L14+P14+D27</f>
        <v>40925</v>
      </c>
      <c r="E14" s="2150">
        <f>I14+M14+Q14+E27</f>
        <v>35856</v>
      </c>
      <c r="F14" s="2151">
        <v>0</v>
      </c>
      <c r="G14" s="2150">
        <v>6246</v>
      </c>
      <c r="H14" s="2150">
        <v>6246</v>
      </c>
      <c r="I14" s="2149">
        <v>4161</v>
      </c>
      <c r="J14" s="2168">
        <v>0</v>
      </c>
      <c r="K14" s="2150">
        <v>33148</v>
      </c>
      <c r="L14" s="2150">
        <v>33148</v>
      </c>
      <c r="M14" s="2150">
        <v>30675</v>
      </c>
      <c r="N14" s="2151">
        <v>0</v>
      </c>
      <c r="O14" s="2150">
        <v>1428</v>
      </c>
      <c r="P14" s="2150">
        <v>1428</v>
      </c>
      <c r="Q14" s="2149">
        <v>917</v>
      </c>
    </row>
    <row r="15" ht="19.5" customHeight="1"/>
    <row r="16" ht="19.5" customHeight="1"/>
    <row r="17" spans="1:5" s="1857" customFormat="1" ht="19.5" customHeight="1">
      <c r="A17" s="2167" t="s">
        <v>1198</v>
      </c>
      <c r="B17" s="2064" t="s">
        <v>1368</v>
      </c>
      <c r="C17" s="2064"/>
      <c r="D17" s="2064"/>
      <c r="E17" s="2063"/>
    </row>
    <row r="18" spans="1:5" s="1857" customFormat="1" ht="19.5" customHeight="1">
      <c r="A18" s="2166"/>
      <c r="B18" s="2165" t="s">
        <v>1001</v>
      </c>
      <c r="C18" s="2165" t="s">
        <v>1459</v>
      </c>
      <c r="D18" s="2165" t="s">
        <v>1458</v>
      </c>
      <c r="E18" s="2164" t="s">
        <v>1457</v>
      </c>
    </row>
    <row r="19" spans="1:10" ht="19.5" customHeight="1">
      <c r="A19" s="2163" t="s">
        <v>993</v>
      </c>
      <c r="B19" s="2162">
        <v>0</v>
      </c>
      <c r="C19" s="2161">
        <v>425</v>
      </c>
      <c r="D19" s="2161">
        <v>424</v>
      </c>
      <c r="E19" s="2160">
        <v>147</v>
      </c>
      <c r="F19" s="1975"/>
      <c r="J19" s="1975"/>
    </row>
    <row r="20" spans="1:5" s="1975" customFormat="1" ht="19.5" customHeight="1">
      <c r="A20" s="2159" t="s">
        <v>1355</v>
      </c>
      <c r="B20" s="2158">
        <v>4</v>
      </c>
      <c r="C20" s="2158">
        <v>9</v>
      </c>
      <c r="D20" s="2158">
        <v>8</v>
      </c>
      <c r="E20" s="2157">
        <v>4</v>
      </c>
    </row>
    <row r="21" spans="1:5" s="1975" customFormat="1" ht="19.5" customHeight="1">
      <c r="A21" s="2156" t="s">
        <v>1354</v>
      </c>
      <c r="B21" s="2154">
        <v>0</v>
      </c>
      <c r="C21" s="2154">
        <v>0</v>
      </c>
      <c r="D21" s="2154">
        <v>0</v>
      </c>
      <c r="E21" s="2153">
        <v>0</v>
      </c>
    </row>
    <row r="22" spans="1:5" s="1975" customFormat="1" ht="19.5" customHeight="1">
      <c r="A22" s="2156" t="s">
        <v>1349</v>
      </c>
      <c r="B22" s="2154">
        <v>0</v>
      </c>
      <c r="C22" s="2154">
        <v>0</v>
      </c>
      <c r="D22" s="2154">
        <v>0</v>
      </c>
      <c r="E22" s="2153">
        <v>0</v>
      </c>
    </row>
    <row r="23" spans="1:5" s="1975" customFormat="1" ht="19.5" customHeight="1">
      <c r="A23" s="2156" t="s">
        <v>1353</v>
      </c>
      <c r="B23" s="2154">
        <v>2</v>
      </c>
      <c r="C23" s="2154">
        <v>111</v>
      </c>
      <c r="D23" s="2154">
        <v>111</v>
      </c>
      <c r="E23" s="2153">
        <v>3</v>
      </c>
    </row>
    <row r="24" spans="1:5" s="1975" customFormat="1" ht="19.5" customHeight="1">
      <c r="A24" s="2156" t="s">
        <v>1351</v>
      </c>
      <c r="B24" s="2154">
        <v>0</v>
      </c>
      <c r="C24" s="2154">
        <v>0</v>
      </c>
      <c r="D24" s="2154">
        <v>0</v>
      </c>
      <c r="E24" s="2153">
        <v>0</v>
      </c>
    </row>
    <row r="25" spans="1:5" s="1975" customFormat="1" ht="19.5" customHeight="1">
      <c r="A25" s="2156" t="s">
        <v>1456</v>
      </c>
      <c r="B25" s="2154">
        <v>24</v>
      </c>
      <c r="C25" s="2154">
        <v>94</v>
      </c>
      <c r="D25" s="2154">
        <v>94</v>
      </c>
      <c r="E25" s="2153">
        <v>20</v>
      </c>
    </row>
    <row r="26" spans="1:5" s="1975" customFormat="1" ht="19.5" customHeight="1">
      <c r="A26" s="2156" t="s">
        <v>1455</v>
      </c>
      <c r="B26" s="2155">
        <v>0</v>
      </c>
      <c r="C26" s="2154">
        <v>108</v>
      </c>
      <c r="D26" s="2154">
        <v>108</v>
      </c>
      <c r="E26" s="2153">
        <v>17</v>
      </c>
    </row>
    <row r="27" spans="1:5" s="1975" customFormat="1" ht="19.5" customHeight="1">
      <c r="A27" s="2152" t="s">
        <v>1454</v>
      </c>
      <c r="B27" s="2151">
        <v>0</v>
      </c>
      <c r="C27" s="2150">
        <v>103</v>
      </c>
      <c r="D27" s="2150">
        <v>103</v>
      </c>
      <c r="E27" s="2149">
        <v>103</v>
      </c>
    </row>
    <row r="28" ht="16.5" customHeight="1">
      <c r="E28" s="1939" t="s">
        <v>816</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8">
    <mergeCell ref="P2:Q3"/>
    <mergeCell ref="N4:Q4"/>
    <mergeCell ref="A17:A18"/>
    <mergeCell ref="B17:E17"/>
    <mergeCell ref="A4:A5"/>
    <mergeCell ref="B4:E4"/>
    <mergeCell ref="F4:I4"/>
    <mergeCell ref="J4:M4"/>
  </mergeCells>
  <printOptions/>
  <pageMargins left="0.7874015748031497" right="0.7874015748031497" top="0.7874015748031497" bottom="0.7874015748031497" header="0.3937007874015748" footer="0.5118110236220472"/>
  <pageSetup horizontalDpi="600" verticalDpi="600" orientation="portrait" paperSize="9" r:id="rId1"/>
  <colBreaks count="1" manualBreakCount="1">
    <brk id="9" max="27" man="1"/>
  </colBreaks>
</worksheet>
</file>

<file path=xl/worksheets/sheet8.xml><?xml version="1.0" encoding="utf-8"?>
<worksheet xmlns="http://schemas.openxmlformats.org/spreadsheetml/2006/main" xmlns:r="http://schemas.openxmlformats.org/officeDocument/2006/relationships">
  <sheetPr>
    <tabColor theme="7" tint="0.39998000860214233"/>
  </sheetPr>
  <dimension ref="A1:N25"/>
  <sheetViews>
    <sheetView view="pageBreakPreview" zoomScale="70" zoomScaleSheetLayoutView="70" zoomScalePageLayoutView="0" workbookViewId="0" topLeftCell="A1">
      <selection activeCell="E24" sqref="E24:E25"/>
    </sheetView>
  </sheetViews>
  <sheetFormatPr defaultColWidth="7.375" defaultRowHeight="13.5"/>
  <cols>
    <col min="1" max="1" width="15.50390625" style="18" customWidth="1"/>
    <col min="2" max="2" width="15.375" style="18" customWidth="1"/>
    <col min="3" max="3" width="16.625" style="18" customWidth="1"/>
    <col min="4" max="4" width="14.75390625" style="18" customWidth="1"/>
    <col min="5" max="5" width="14.125" style="18" customWidth="1"/>
    <col min="6" max="6" width="7.50390625" style="18" customWidth="1"/>
    <col min="7" max="16384" width="7.375" style="18" customWidth="1"/>
  </cols>
  <sheetData>
    <row r="1" spans="1:3" ht="18.75" customHeight="1">
      <c r="A1" s="2" t="s">
        <v>485</v>
      </c>
      <c r="B1" s="2"/>
      <c r="C1" s="66"/>
    </row>
    <row r="2" spans="1:3" ht="7.5" customHeight="1">
      <c r="A2" s="2"/>
      <c r="B2" s="2"/>
      <c r="C2" s="66"/>
    </row>
    <row r="3" spans="1:5" ht="18.75" customHeight="1">
      <c r="A3" s="586" t="s">
        <v>484</v>
      </c>
      <c r="B3" s="586"/>
      <c r="C3" s="586"/>
      <c r="D3" s="475"/>
      <c r="E3" s="475"/>
    </row>
    <row r="4" spans="1:5" ht="13.5" customHeight="1">
      <c r="A4" s="475"/>
      <c r="B4" s="475"/>
      <c r="C4" s="475"/>
      <c r="D4" s="475"/>
      <c r="E4" s="141" t="s">
        <v>409</v>
      </c>
    </row>
    <row r="5" spans="1:14" ht="15" customHeight="1">
      <c r="A5" s="585" t="s">
        <v>173</v>
      </c>
      <c r="B5" s="584" t="s">
        <v>483</v>
      </c>
      <c r="C5" s="584" t="s">
        <v>482</v>
      </c>
      <c r="D5" s="583" t="s">
        <v>481</v>
      </c>
      <c r="E5" s="582" t="s">
        <v>480</v>
      </c>
      <c r="F5" s="480"/>
      <c r="G5" s="480"/>
      <c r="H5" s="480"/>
      <c r="I5" s="480"/>
      <c r="J5" s="480"/>
      <c r="K5" s="480"/>
      <c r="L5" s="480"/>
      <c r="M5" s="480"/>
      <c r="N5" s="480"/>
    </row>
    <row r="6" spans="1:14" ht="30" customHeight="1">
      <c r="A6" s="581"/>
      <c r="B6" s="580"/>
      <c r="C6" s="580"/>
      <c r="D6" s="579"/>
      <c r="E6" s="578"/>
      <c r="F6" s="480"/>
      <c r="G6" s="480"/>
      <c r="H6" s="480"/>
      <c r="I6" s="480"/>
      <c r="J6" s="480"/>
      <c r="K6" s="480"/>
      <c r="L6" s="480"/>
      <c r="M6" s="480"/>
      <c r="N6" s="480"/>
    </row>
    <row r="7" spans="1:9" ht="17.25" customHeight="1">
      <c r="A7" s="577"/>
      <c r="B7" s="576"/>
      <c r="C7" s="576"/>
      <c r="D7" s="575"/>
      <c r="E7" s="574"/>
      <c r="F7" s="480"/>
      <c r="G7" s="480"/>
      <c r="H7" s="480"/>
      <c r="I7" s="480"/>
    </row>
    <row r="8" spans="1:5" ht="46.5" customHeight="1">
      <c r="A8" s="573" t="s">
        <v>427</v>
      </c>
      <c r="B8" s="572">
        <f>SUM(B9:B19)</f>
        <v>305</v>
      </c>
      <c r="C8" s="572">
        <f>SUM(C9:C19)</f>
        <v>7963</v>
      </c>
      <c r="D8" s="572">
        <f>SUM(D9:D19)</f>
        <v>368</v>
      </c>
      <c r="E8" s="571">
        <f>SUM(E9:E19)</f>
        <v>14417</v>
      </c>
    </row>
    <row r="9" spans="1:5" ht="46.5" customHeight="1">
      <c r="A9" s="570" t="s">
        <v>479</v>
      </c>
      <c r="B9" s="543">
        <v>30</v>
      </c>
      <c r="C9" s="543">
        <v>572</v>
      </c>
      <c r="D9" s="155">
        <v>42</v>
      </c>
      <c r="E9" s="569">
        <v>1661</v>
      </c>
    </row>
    <row r="10" spans="1:5" ht="46.5" customHeight="1">
      <c r="A10" s="568" t="s">
        <v>478</v>
      </c>
      <c r="B10" s="528">
        <v>46</v>
      </c>
      <c r="C10" s="528">
        <v>1192</v>
      </c>
      <c r="D10" s="567">
        <v>47</v>
      </c>
      <c r="E10" s="566">
        <v>1961</v>
      </c>
    </row>
    <row r="11" spans="1:5" ht="46.5" customHeight="1">
      <c r="A11" s="568" t="s">
        <v>477</v>
      </c>
      <c r="B11" s="528">
        <v>36</v>
      </c>
      <c r="C11" s="528">
        <v>620</v>
      </c>
      <c r="D11" s="567">
        <v>46</v>
      </c>
      <c r="E11" s="566">
        <v>2120</v>
      </c>
    </row>
    <row r="12" spans="1:5" ht="46.5" customHeight="1">
      <c r="A12" s="568" t="s">
        <v>476</v>
      </c>
      <c r="B12" s="528">
        <v>28</v>
      </c>
      <c r="C12" s="528">
        <v>572</v>
      </c>
      <c r="D12" s="567">
        <v>47</v>
      </c>
      <c r="E12" s="566">
        <v>1899</v>
      </c>
    </row>
    <row r="13" spans="1:5" ht="46.5" customHeight="1">
      <c r="A13" s="568" t="s">
        <v>475</v>
      </c>
      <c r="B13" s="528">
        <v>24</v>
      </c>
      <c r="C13" s="528">
        <v>741</v>
      </c>
      <c r="D13" s="567">
        <v>24</v>
      </c>
      <c r="E13" s="566">
        <v>723</v>
      </c>
    </row>
    <row r="14" spans="1:5" ht="46.5" customHeight="1">
      <c r="A14" s="568" t="s">
        <v>474</v>
      </c>
      <c r="B14" s="528">
        <v>31</v>
      </c>
      <c r="C14" s="528">
        <v>854</v>
      </c>
      <c r="D14" s="567">
        <v>48</v>
      </c>
      <c r="E14" s="566">
        <v>1821</v>
      </c>
    </row>
    <row r="15" spans="1:5" ht="46.5" customHeight="1">
      <c r="A15" s="568" t="s">
        <v>473</v>
      </c>
      <c r="B15" s="528">
        <v>23</v>
      </c>
      <c r="C15" s="528">
        <v>552</v>
      </c>
      <c r="D15" s="567">
        <v>24</v>
      </c>
      <c r="E15" s="566">
        <v>761</v>
      </c>
    </row>
    <row r="16" spans="1:5" ht="46.5" customHeight="1">
      <c r="A16" s="568" t="s">
        <v>472</v>
      </c>
      <c r="B16" s="528">
        <v>39</v>
      </c>
      <c r="C16" s="528">
        <v>745</v>
      </c>
      <c r="D16" s="567">
        <v>24</v>
      </c>
      <c r="E16" s="566">
        <v>843</v>
      </c>
    </row>
    <row r="17" spans="1:5" ht="46.5" customHeight="1">
      <c r="A17" s="568" t="s">
        <v>471</v>
      </c>
      <c r="B17" s="528">
        <v>26</v>
      </c>
      <c r="C17" s="528">
        <v>723</v>
      </c>
      <c r="D17" s="567">
        <v>42</v>
      </c>
      <c r="E17" s="566">
        <v>1651</v>
      </c>
    </row>
    <row r="18" spans="1:5" ht="46.5" customHeight="1">
      <c r="A18" s="568" t="s">
        <v>470</v>
      </c>
      <c r="B18" s="528">
        <v>22</v>
      </c>
      <c r="C18" s="528">
        <v>820</v>
      </c>
      <c r="D18" s="567">
        <v>24</v>
      </c>
      <c r="E18" s="566">
        <v>977</v>
      </c>
    </row>
    <row r="19" spans="1:5" ht="46.5" customHeight="1">
      <c r="A19" s="565" t="s">
        <v>469</v>
      </c>
      <c r="B19" s="563" t="s">
        <v>75</v>
      </c>
      <c r="C19" s="564">
        <v>572</v>
      </c>
      <c r="D19" s="563" t="s">
        <v>75</v>
      </c>
      <c r="E19" s="562" t="s">
        <v>75</v>
      </c>
    </row>
    <row r="20" spans="1:5" ht="7.5" customHeight="1">
      <c r="A20" s="475"/>
      <c r="B20" s="561"/>
      <c r="C20" s="475"/>
      <c r="D20" s="475"/>
      <c r="E20" s="475"/>
    </row>
    <row r="21" spans="1:5" ht="57.75" customHeight="1">
      <c r="A21" s="560" t="s">
        <v>468</v>
      </c>
      <c r="B21" s="559"/>
      <c r="C21" s="559"/>
      <c r="D21" s="559"/>
      <c r="E21" s="559"/>
    </row>
    <row r="22" spans="1:5" ht="16.5" customHeight="1">
      <c r="A22" s="556" t="s">
        <v>467</v>
      </c>
      <c r="B22" s="556"/>
      <c r="C22" s="556"/>
      <c r="D22" s="558" t="s">
        <v>466</v>
      </c>
      <c r="E22" s="557"/>
    </row>
    <row r="23" spans="1:5" ht="16.5" customHeight="1">
      <c r="A23" s="556" t="s">
        <v>23</v>
      </c>
      <c r="B23" s="555"/>
      <c r="C23" s="555"/>
      <c r="D23" s="475"/>
      <c r="E23" s="475"/>
    </row>
    <row r="24" spans="1:5" ht="13.5">
      <c r="A24" s="475"/>
      <c r="B24" s="475"/>
      <c r="C24" s="475"/>
      <c r="D24" s="475"/>
      <c r="E24" s="474"/>
    </row>
    <row r="25" spans="1:5" ht="13.5">
      <c r="A25" s="475"/>
      <c r="B25" s="475"/>
      <c r="C25" s="475"/>
      <c r="D25" s="475"/>
      <c r="E25" s="475"/>
    </row>
  </sheetData>
  <sheetProtection/>
  <mergeCells count="7">
    <mergeCell ref="D22:E22"/>
    <mergeCell ref="A21:E21"/>
    <mergeCell ref="E5:E7"/>
    <mergeCell ref="A5:A7"/>
    <mergeCell ref="B5:B7"/>
    <mergeCell ref="C5:C7"/>
    <mergeCell ref="D5:D7"/>
  </mergeCells>
  <printOptions horizontalCentered="1"/>
  <pageMargins left="1.1811023622047245" right="1.1811023622047245" top="0.7874015748031497" bottom="0.7874015748031497" header="0.4724409448818898" footer="0.4724409448818898"/>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sheetPr>
    <tabColor rgb="FFFF0000"/>
  </sheetPr>
  <dimension ref="A2:R41"/>
  <sheetViews>
    <sheetView view="pageBreakPreview" zoomScale="60" zoomScalePageLayoutView="0" workbookViewId="0" topLeftCell="A1">
      <selection activeCell="J18" activeCellId="1" sqref="R12 J18"/>
    </sheetView>
  </sheetViews>
  <sheetFormatPr defaultColWidth="9.00390625" defaultRowHeight="13.5"/>
  <cols>
    <col min="1" max="1" width="12.50390625" style="1850" customWidth="1"/>
    <col min="2" max="8" width="9.25390625" style="1850" customWidth="1"/>
    <col min="9" max="9" width="9.25390625" style="1975" customWidth="1"/>
    <col min="10" max="17" width="9.625" style="1850" customWidth="1"/>
    <col min="18" max="16384" width="9.00390625" style="1850" customWidth="1"/>
  </cols>
  <sheetData>
    <row r="1" ht="18" customHeight="1"/>
    <row r="2" spans="1:17" ht="18.75" customHeight="1">
      <c r="A2" s="1931" t="s">
        <v>1483</v>
      </c>
      <c r="B2" s="1934"/>
      <c r="F2" s="1934"/>
      <c r="J2" s="1934"/>
      <c r="N2" s="1934"/>
      <c r="P2" s="2183" t="s">
        <v>1482</v>
      </c>
      <c r="Q2" s="2183"/>
    </row>
    <row r="3" spans="1:17" ht="7.5" customHeight="1">
      <c r="A3" s="1934"/>
      <c r="B3" s="1934"/>
      <c r="F3" s="1934"/>
      <c r="J3" s="1934"/>
      <c r="N3" s="1934"/>
      <c r="P3" s="1985"/>
      <c r="Q3" s="1985"/>
    </row>
    <row r="4" spans="1:17" s="1857" customFormat="1" ht="19.5" customHeight="1">
      <c r="A4" s="2167" t="s">
        <v>1198</v>
      </c>
      <c r="B4" s="2182" t="s">
        <v>1481</v>
      </c>
      <c r="C4" s="2182"/>
      <c r="D4" s="2182"/>
      <c r="E4" s="2182"/>
      <c r="F4" s="2182" t="s">
        <v>1480</v>
      </c>
      <c r="G4" s="2182" t="s">
        <v>1479</v>
      </c>
      <c r="H4" s="2182"/>
      <c r="I4" s="2181"/>
      <c r="J4" s="2167" t="s">
        <v>1478</v>
      </c>
      <c r="K4" s="2182" t="s">
        <v>1478</v>
      </c>
      <c r="L4" s="2182"/>
      <c r="M4" s="2182"/>
      <c r="N4" s="2182" t="s">
        <v>1477</v>
      </c>
      <c r="O4" s="2182" t="s">
        <v>1477</v>
      </c>
      <c r="P4" s="2182"/>
      <c r="Q4" s="2181"/>
    </row>
    <row r="5" spans="1:17" s="1857" customFormat="1" ht="19.5" customHeight="1">
      <c r="A5" s="2166"/>
      <c r="B5" s="2165" t="s">
        <v>1001</v>
      </c>
      <c r="C5" s="2165" t="s">
        <v>1468</v>
      </c>
      <c r="D5" s="2165" t="s">
        <v>1467</v>
      </c>
      <c r="E5" s="2165" t="s">
        <v>1466</v>
      </c>
      <c r="F5" s="2165" t="s">
        <v>1001</v>
      </c>
      <c r="G5" s="2165" t="s">
        <v>1468</v>
      </c>
      <c r="H5" s="2165" t="s">
        <v>1467</v>
      </c>
      <c r="I5" s="2164" t="s">
        <v>1466</v>
      </c>
      <c r="J5" s="2173" t="s">
        <v>1001</v>
      </c>
      <c r="K5" s="2165" t="s">
        <v>1468</v>
      </c>
      <c r="L5" s="2165" t="s">
        <v>1467</v>
      </c>
      <c r="M5" s="2165" t="s">
        <v>1466</v>
      </c>
      <c r="N5" s="2165" t="s">
        <v>1001</v>
      </c>
      <c r="O5" s="2165" t="s">
        <v>1468</v>
      </c>
      <c r="P5" s="2165" t="s">
        <v>1467</v>
      </c>
      <c r="Q5" s="2164" t="s">
        <v>1466</v>
      </c>
    </row>
    <row r="6" spans="1:18" ht="19.5" customHeight="1">
      <c r="A6" s="2163" t="s">
        <v>993</v>
      </c>
      <c r="B6" s="2162" t="s">
        <v>1476</v>
      </c>
      <c r="C6" s="2161">
        <f>SUM(C7:C14)</f>
        <v>32361</v>
      </c>
      <c r="D6" s="2161">
        <f>SUM(D7:D14)</f>
        <v>32017</v>
      </c>
      <c r="E6" s="2161">
        <f>SUM(E7:E14)</f>
        <v>9636</v>
      </c>
      <c r="F6" s="2162">
        <v>0</v>
      </c>
      <c r="G6" s="2161">
        <v>3799</v>
      </c>
      <c r="H6" s="2161">
        <v>3789</v>
      </c>
      <c r="I6" s="2160">
        <v>403</v>
      </c>
      <c r="J6" s="2172">
        <v>0</v>
      </c>
      <c r="K6" s="2161">
        <v>3191</v>
      </c>
      <c r="L6" s="2161">
        <v>3191</v>
      </c>
      <c r="M6" s="2161">
        <v>425</v>
      </c>
      <c r="N6" s="2162">
        <v>0</v>
      </c>
      <c r="O6" s="2161">
        <v>6421</v>
      </c>
      <c r="P6" s="2161">
        <v>6421</v>
      </c>
      <c r="Q6" s="2160">
        <v>509</v>
      </c>
      <c r="R6" s="1975"/>
    </row>
    <row r="7" spans="1:17" s="1975" customFormat="1" ht="19.5" customHeight="1">
      <c r="A7" s="2156" t="s">
        <v>1355</v>
      </c>
      <c r="B7" s="2158">
        <f>F7+J7+N7+B20+F20+J20+N20+B33+F33+J33</f>
        <v>161</v>
      </c>
      <c r="C7" s="2158">
        <f>G7+K7+O7+C20+G20+K20+O20+C33+G33+K33</f>
        <v>1134</v>
      </c>
      <c r="D7" s="2158">
        <f>H7+L7+P7+D20+H20+L20+P20+D33+H33+L33</f>
        <v>790</v>
      </c>
      <c r="E7" s="2157">
        <f>I7+M7+Q7+E20+I20+M20+Q20+E33+I33+M33</f>
        <v>177</v>
      </c>
      <c r="F7" s="2154">
        <v>34</v>
      </c>
      <c r="G7" s="2154">
        <v>112</v>
      </c>
      <c r="H7" s="2154">
        <v>102</v>
      </c>
      <c r="I7" s="2153">
        <v>47</v>
      </c>
      <c r="J7" s="2170">
        <v>0</v>
      </c>
      <c r="K7" s="2154">
        <v>0</v>
      </c>
      <c r="L7" s="2154">
        <v>0</v>
      </c>
      <c r="M7" s="2154">
        <v>0</v>
      </c>
      <c r="N7" s="2154">
        <v>4</v>
      </c>
      <c r="O7" s="2154">
        <v>103</v>
      </c>
      <c r="P7" s="2154">
        <v>103</v>
      </c>
      <c r="Q7" s="2153">
        <v>4</v>
      </c>
    </row>
    <row r="8" spans="1:17" s="1975" customFormat="1" ht="19.5" customHeight="1">
      <c r="A8" s="2156" t="s">
        <v>1354</v>
      </c>
      <c r="B8" s="2154">
        <f>F8+J8+N8+B21+F21+J21+N21+B34+F34+J34</f>
        <v>0</v>
      </c>
      <c r="C8" s="2154">
        <f>G8+K8+O8+C21+G21+K21+O21+C34+G34+K34</f>
        <v>0</v>
      </c>
      <c r="D8" s="2154">
        <f>H8+L8+P8+D21+H21+L21+P21+D34+H34+L34</f>
        <v>0</v>
      </c>
      <c r="E8" s="2153">
        <f>I8+M8+Q8+E21+I21+M21+Q21+E34+I34+M34</f>
        <v>0</v>
      </c>
      <c r="F8" s="2154">
        <v>0</v>
      </c>
      <c r="G8" s="2154">
        <v>0</v>
      </c>
      <c r="H8" s="2154">
        <v>0</v>
      </c>
      <c r="I8" s="2153">
        <v>0</v>
      </c>
      <c r="J8" s="2170">
        <v>0</v>
      </c>
      <c r="K8" s="2154">
        <v>0</v>
      </c>
      <c r="L8" s="2154">
        <v>0</v>
      </c>
      <c r="M8" s="2154">
        <v>0</v>
      </c>
      <c r="N8" s="2154">
        <v>0</v>
      </c>
      <c r="O8" s="2154">
        <v>0</v>
      </c>
      <c r="P8" s="2154">
        <v>0</v>
      </c>
      <c r="Q8" s="2153">
        <v>0</v>
      </c>
    </row>
    <row r="9" spans="1:17" s="1975" customFormat="1" ht="19.5" customHeight="1">
      <c r="A9" s="2156" t="s">
        <v>1349</v>
      </c>
      <c r="B9" s="2154">
        <f>F9+J9+N9+B22+F22+J22+N22+B35+F35+J35</f>
        <v>0</v>
      </c>
      <c r="C9" s="2154">
        <f>G9+K9+O9+C22+G22+K22+O22+C35+G35+K35</f>
        <v>0</v>
      </c>
      <c r="D9" s="2154">
        <f>H9+L9+P9+D22+H22+L22+P22+D35+H35+L35</f>
        <v>0</v>
      </c>
      <c r="E9" s="2153">
        <f>I9+M9+Q9+E22+I22+M22+Q22+E35+I35+M35</f>
        <v>0</v>
      </c>
      <c r="F9" s="2154">
        <v>0</v>
      </c>
      <c r="G9" s="2154">
        <v>0</v>
      </c>
      <c r="H9" s="2154">
        <v>0</v>
      </c>
      <c r="I9" s="2153">
        <v>0</v>
      </c>
      <c r="J9" s="2170">
        <v>0</v>
      </c>
      <c r="K9" s="2154">
        <v>0</v>
      </c>
      <c r="L9" s="2154">
        <v>0</v>
      </c>
      <c r="M9" s="2154">
        <v>0</v>
      </c>
      <c r="N9" s="2154">
        <v>0</v>
      </c>
      <c r="O9" s="2154">
        <v>0</v>
      </c>
      <c r="P9" s="2154">
        <v>0</v>
      </c>
      <c r="Q9" s="2153">
        <v>0</v>
      </c>
    </row>
    <row r="10" spans="1:17" s="1975" customFormat="1" ht="19.5" customHeight="1">
      <c r="A10" s="2156" t="s">
        <v>1465</v>
      </c>
      <c r="B10" s="2154">
        <f>F10+J10+N10+B23+F23+J23+N23+B36+F36+J36</f>
        <v>139</v>
      </c>
      <c r="C10" s="2154">
        <f>G10+K10+O10+C23+G23+K23+O23+C36+G36+K36</f>
        <v>6917</v>
      </c>
      <c r="D10" s="2154">
        <f>H10+L10+P10+D23+H23+L23+P23+D36+H36+L36</f>
        <v>6917</v>
      </c>
      <c r="E10" s="2153">
        <f>I10+M10+Q10+E23+I23+M23+Q23+E36+I36+M36</f>
        <v>161</v>
      </c>
      <c r="F10" s="2154">
        <v>36</v>
      </c>
      <c r="G10" s="2154">
        <v>1640</v>
      </c>
      <c r="H10" s="2154">
        <v>1640</v>
      </c>
      <c r="I10" s="2153">
        <v>31</v>
      </c>
      <c r="J10" s="2170">
        <v>5</v>
      </c>
      <c r="K10" s="2154">
        <v>264</v>
      </c>
      <c r="L10" s="2154">
        <v>264</v>
      </c>
      <c r="M10" s="2154">
        <v>16</v>
      </c>
      <c r="N10" s="2154">
        <v>27</v>
      </c>
      <c r="O10" s="2154">
        <v>2206</v>
      </c>
      <c r="P10" s="2154">
        <v>2206</v>
      </c>
      <c r="Q10" s="2153">
        <v>29</v>
      </c>
    </row>
    <row r="11" spans="1:17" s="1975" customFormat="1" ht="19.5" customHeight="1">
      <c r="A11" s="2156" t="s">
        <v>1351</v>
      </c>
      <c r="B11" s="2154">
        <f>F11+J11+N11+B24+F24+J24+N24+B37+F37+J37</f>
        <v>0</v>
      </c>
      <c r="C11" s="2154">
        <f>G11+K11+O11+C24+G24+K24+O24+C37+G37+K37</f>
        <v>0</v>
      </c>
      <c r="D11" s="2154">
        <f>H11+L11+P11+D24+H24+L24+P24+D37+H37+L37</f>
        <v>0</v>
      </c>
      <c r="E11" s="2153">
        <f>I11+M11+Q11+E24+I24+M24+Q24+E37+I37+M37</f>
        <v>0</v>
      </c>
      <c r="F11" s="2154">
        <v>0</v>
      </c>
      <c r="G11" s="2154">
        <v>0</v>
      </c>
      <c r="H11" s="2154">
        <v>0</v>
      </c>
      <c r="I11" s="2153">
        <v>0</v>
      </c>
      <c r="J11" s="2170">
        <v>0</v>
      </c>
      <c r="K11" s="2154">
        <v>0</v>
      </c>
      <c r="L11" s="2154">
        <v>0</v>
      </c>
      <c r="M11" s="2154">
        <v>0</v>
      </c>
      <c r="N11" s="2154">
        <v>0</v>
      </c>
      <c r="O11" s="2154">
        <v>0</v>
      </c>
      <c r="P11" s="2154">
        <v>0</v>
      </c>
      <c r="Q11" s="2153">
        <v>0</v>
      </c>
    </row>
    <row r="12" spans="1:17" s="1975" customFormat="1" ht="19.5" customHeight="1">
      <c r="A12" s="2156" t="s">
        <v>1456</v>
      </c>
      <c r="B12" s="2154">
        <f>F12+J12+N12+B25+F25+J25+N25+B38+F38+J38</f>
        <v>0</v>
      </c>
      <c r="C12" s="2154">
        <f>G12+K12+O12+C25+G25+K25+O25+C38+G38+K38</f>
        <v>0</v>
      </c>
      <c r="D12" s="2154">
        <f>H12+L12+P12+D25+H25+L25+P25+D38+H38+L38</f>
        <v>0</v>
      </c>
      <c r="E12" s="2153">
        <f>I12+M12+Q12+E25+I25+M25+Q25+E38+I38+M38</f>
        <v>0</v>
      </c>
      <c r="F12" s="2154">
        <v>0</v>
      </c>
      <c r="G12" s="2154">
        <v>0</v>
      </c>
      <c r="H12" s="2154">
        <v>0</v>
      </c>
      <c r="I12" s="2153">
        <v>0</v>
      </c>
      <c r="J12" s="2170">
        <v>0</v>
      </c>
      <c r="K12" s="2154">
        <v>0</v>
      </c>
      <c r="L12" s="2154">
        <v>0</v>
      </c>
      <c r="M12" s="2154">
        <v>0</v>
      </c>
      <c r="N12" s="2154">
        <v>0</v>
      </c>
      <c r="O12" s="2154">
        <v>0</v>
      </c>
      <c r="P12" s="2154">
        <v>0</v>
      </c>
      <c r="Q12" s="2153">
        <v>0</v>
      </c>
    </row>
    <row r="13" spans="1:17" s="1975" customFormat="1" ht="19.5" customHeight="1">
      <c r="A13" s="2156" t="s">
        <v>591</v>
      </c>
      <c r="B13" s="2155">
        <f>F13+J13+N13+B26+F26+J26+N26+B39+F39+J39</f>
        <v>0</v>
      </c>
      <c r="C13" s="2154">
        <f>G13+K13+O13+C26+G26+K26+O26+C39+G39+K39</f>
        <v>18064</v>
      </c>
      <c r="D13" s="2154">
        <f>H13+L13+P13+D26+H26+L26+P26+D39+H39+L39</f>
        <v>18064</v>
      </c>
      <c r="E13" s="2153">
        <f>I13+M13+Q13+E26+I26+M26+Q26+E39+I39+M39</f>
        <v>5137</v>
      </c>
      <c r="F13" s="2155">
        <v>0</v>
      </c>
      <c r="G13" s="2154">
        <v>1520</v>
      </c>
      <c r="H13" s="2154">
        <v>1520</v>
      </c>
      <c r="I13" s="2153">
        <v>75</v>
      </c>
      <c r="J13" s="2169">
        <v>0</v>
      </c>
      <c r="K13" s="2154">
        <v>2051</v>
      </c>
      <c r="L13" s="2154">
        <v>2051</v>
      </c>
      <c r="M13" s="2154">
        <v>96</v>
      </c>
      <c r="N13" s="2155">
        <v>0</v>
      </c>
      <c r="O13" s="2154">
        <v>3723</v>
      </c>
      <c r="P13" s="2154">
        <v>3723</v>
      </c>
      <c r="Q13" s="2153">
        <v>83</v>
      </c>
    </row>
    <row r="14" spans="1:17" s="1975" customFormat="1" ht="19.5" customHeight="1">
      <c r="A14" s="2152" t="s">
        <v>1454</v>
      </c>
      <c r="B14" s="2151">
        <f>F14+J14+N14+B27+F27+J27+N27+B40+F40+J40</f>
        <v>0</v>
      </c>
      <c r="C14" s="2150">
        <f>G14+K14+O14+C27+G27+K27+O27+C40+G40+K40</f>
        <v>6246</v>
      </c>
      <c r="D14" s="2150">
        <f>H14+L14+P14+D27+H27+L27+P27+D40+H40+L40</f>
        <v>6246</v>
      </c>
      <c r="E14" s="2149">
        <f>I14+M14+Q14+E27+I27+M27+Q27+E40+I40+M40</f>
        <v>4161</v>
      </c>
      <c r="F14" s="2151">
        <v>0</v>
      </c>
      <c r="G14" s="2150">
        <v>527</v>
      </c>
      <c r="H14" s="2150">
        <v>527</v>
      </c>
      <c r="I14" s="2149">
        <v>250</v>
      </c>
      <c r="J14" s="2168">
        <v>0</v>
      </c>
      <c r="K14" s="2150">
        <v>876</v>
      </c>
      <c r="L14" s="2150">
        <v>876</v>
      </c>
      <c r="M14" s="2150">
        <v>313</v>
      </c>
      <c r="N14" s="2151">
        <v>0</v>
      </c>
      <c r="O14" s="2150">
        <v>389</v>
      </c>
      <c r="P14" s="2150">
        <v>389</v>
      </c>
      <c r="Q14" s="2149">
        <v>393</v>
      </c>
    </row>
    <row r="15" spans="14:17" ht="19.5" customHeight="1">
      <c r="N15" s="1975"/>
      <c r="O15" s="1975"/>
      <c r="P15" s="1975"/>
      <c r="Q15" s="1975"/>
    </row>
    <row r="16" spans="14:17" ht="19.5" customHeight="1">
      <c r="N16" s="1975"/>
      <c r="O16" s="1975"/>
      <c r="P16" s="1975"/>
      <c r="Q16" s="1975"/>
    </row>
    <row r="17" spans="1:17" s="1857" customFormat="1" ht="19.5" customHeight="1">
      <c r="A17" s="2167" t="s">
        <v>1198</v>
      </c>
      <c r="B17" s="2181" t="s">
        <v>1475</v>
      </c>
      <c r="C17" s="2180"/>
      <c r="D17" s="2180"/>
      <c r="E17" s="2167"/>
      <c r="F17" s="2181" t="s">
        <v>1474</v>
      </c>
      <c r="G17" s="2180"/>
      <c r="H17" s="2180"/>
      <c r="I17" s="2180"/>
      <c r="J17" s="2180" t="s">
        <v>1473</v>
      </c>
      <c r="K17" s="2180"/>
      <c r="L17" s="2180"/>
      <c r="M17" s="2167"/>
      <c r="N17" s="2181" t="s">
        <v>1472</v>
      </c>
      <c r="O17" s="2180"/>
      <c r="P17" s="2180"/>
      <c r="Q17" s="2180"/>
    </row>
    <row r="18" spans="1:17" s="1857" customFormat="1" ht="19.5" customHeight="1">
      <c r="A18" s="2166"/>
      <c r="B18" s="2165" t="s">
        <v>1001</v>
      </c>
      <c r="C18" s="2165" t="s">
        <v>1468</v>
      </c>
      <c r="D18" s="2165" t="s">
        <v>1467</v>
      </c>
      <c r="E18" s="2165" t="s">
        <v>1466</v>
      </c>
      <c r="F18" s="2165" t="s">
        <v>1001</v>
      </c>
      <c r="G18" s="2165" t="s">
        <v>1468</v>
      </c>
      <c r="H18" s="2165" t="s">
        <v>1467</v>
      </c>
      <c r="I18" s="2164" t="s">
        <v>1466</v>
      </c>
      <c r="J18" s="2173" t="s">
        <v>1001</v>
      </c>
      <c r="K18" s="2165" t="s">
        <v>1468</v>
      </c>
      <c r="L18" s="2165" t="s">
        <v>1467</v>
      </c>
      <c r="M18" s="2165" t="s">
        <v>1466</v>
      </c>
      <c r="N18" s="2165" t="s">
        <v>1001</v>
      </c>
      <c r="O18" s="2165" t="s">
        <v>1468</v>
      </c>
      <c r="P18" s="2165" t="s">
        <v>1467</v>
      </c>
      <c r="Q18" s="2164" t="s">
        <v>1466</v>
      </c>
    </row>
    <row r="19" spans="1:18" ht="19.5" customHeight="1">
      <c r="A19" s="2163" t="s">
        <v>993</v>
      </c>
      <c r="B19" s="2162">
        <v>0</v>
      </c>
      <c r="C19" s="2161">
        <v>4126</v>
      </c>
      <c r="D19" s="2161">
        <v>3844</v>
      </c>
      <c r="E19" s="2161">
        <v>2692</v>
      </c>
      <c r="F19" s="2162">
        <v>0</v>
      </c>
      <c r="G19" s="2161">
        <v>3070</v>
      </c>
      <c r="H19" s="2161">
        <v>3006</v>
      </c>
      <c r="I19" s="2160">
        <v>424</v>
      </c>
      <c r="J19" s="2172">
        <v>0</v>
      </c>
      <c r="K19" s="2161">
        <v>2268</v>
      </c>
      <c r="L19" s="2161">
        <v>2268</v>
      </c>
      <c r="M19" s="2161">
        <v>424</v>
      </c>
      <c r="N19" s="2162">
        <v>0</v>
      </c>
      <c r="O19" s="2161">
        <v>1814</v>
      </c>
      <c r="P19" s="2161">
        <v>1814</v>
      </c>
      <c r="Q19" s="2160">
        <v>273</v>
      </c>
      <c r="R19" s="1975"/>
    </row>
    <row r="20" spans="1:17" s="1975" customFormat="1" ht="19.5" customHeight="1">
      <c r="A20" s="2156" t="s">
        <v>1355</v>
      </c>
      <c r="B20" s="2154">
        <v>9</v>
      </c>
      <c r="C20" s="2154">
        <v>366</v>
      </c>
      <c r="D20" s="2154">
        <v>84</v>
      </c>
      <c r="E20" s="2154">
        <v>9</v>
      </c>
      <c r="F20" s="2154">
        <v>5</v>
      </c>
      <c r="G20" s="2154">
        <v>88</v>
      </c>
      <c r="H20" s="2154">
        <v>24</v>
      </c>
      <c r="I20" s="2153">
        <v>7</v>
      </c>
      <c r="J20" s="2170">
        <v>1</v>
      </c>
      <c r="K20" s="2154">
        <v>1</v>
      </c>
      <c r="L20" s="2154">
        <v>1</v>
      </c>
      <c r="M20" s="2154">
        <v>1</v>
      </c>
      <c r="N20" s="2154">
        <v>16</v>
      </c>
      <c r="O20" s="2154">
        <v>18</v>
      </c>
      <c r="P20" s="2154">
        <v>18</v>
      </c>
      <c r="Q20" s="2153">
        <v>12</v>
      </c>
    </row>
    <row r="21" spans="1:17" s="1975" customFormat="1" ht="19.5" customHeight="1">
      <c r="A21" s="2156" t="s">
        <v>1354</v>
      </c>
      <c r="B21" s="2154">
        <v>0</v>
      </c>
      <c r="C21" s="2154">
        <v>0</v>
      </c>
      <c r="D21" s="2154">
        <v>0</v>
      </c>
      <c r="E21" s="2154">
        <v>0</v>
      </c>
      <c r="F21" s="2154">
        <v>0</v>
      </c>
      <c r="G21" s="2154">
        <v>0</v>
      </c>
      <c r="H21" s="2154">
        <v>0</v>
      </c>
      <c r="I21" s="2153">
        <v>0</v>
      </c>
      <c r="J21" s="2170">
        <v>0</v>
      </c>
      <c r="K21" s="2154">
        <v>0</v>
      </c>
      <c r="L21" s="2154">
        <v>0</v>
      </c>
      <c r="M21" s="2154">
        <v>0</v>
      </c>
      <c r="N21" s="2154">
        <v>0</v>
      </c>
      <c r="O21" s="2154">
        <v>0</v>
      </c>
      <c r="P21" s="2154">
        <v>0</v>
      </c>
      <c r="Q21" s="2153">
        <v>0</v>
      </c>
    </row>
    <row r="22" spans="1:17" s="1975" customFormat="1" ht="19.5" customHeight="1">
      <c r="A22" s="2156" t="s">
        <v>1349</v>
      </c>
      <c r="B22" s="2154">
        <v>0</v>
      </c>
      <c r="C22" s="2154">
        <v>0</v>
      </c>
      <c r="D22" s="2154">
        <v>0</v>
      </c>
      <c r="E22" s="2154">
        <v>0</v>
      </c>
      <c r="F22" s="2154">
        <v>0</v>
      </c>
      <c r="G22" s="2154">
        <v>0</v>
      </c>
      <c r="H22" s="2154">
        <v>0</v>
      </c>
      <c r="I22" s="2153">
        <v>0</v>
      </c>
      <c r="J22" s="2170">
        <v>0</v>
      </c>
      <c r="K22" s="2154">
        <v>0</v>
      </c>
      <c r="L22" s="2154">
        <v>0</v>
      </c>
      <c r="M22" s="2154">
        <v>0</v>
      </c>
      <c r="N22" s="2154">
        <v>0</v>
      </c>
      <c r="O22" s="2154">
        <v>0</v>
      </c>
      <c r="P22" s="2154">
        <v>0</v>
      </c>
      <c r="Q22" s="2153">
        <v>0</v>
      </c>
    </row>
    <row r="23" spans="1:17" s="1975" customFormat="1" ht="19.5" customHeight="1">
      <c r="A23" s="2156" t="s">
        <v>1465</v>
      </c>
      <c r="B23" s="2154">
        <v>6</v>
      </c>
      <c r="C23" s="2154">
        <v>524</v>
      </c>
      <c r="D23" s="2154">
        <v>524</v>
      </c>
      <c r="E23" s="2154">
        <v>7</v>
      </c>
      <c r="F23" s="2154">
        <v>10</v>
      </c>
      <c r="G23" s="2154">
        <v>515</v>
      </c>
      <c r="H23" s="2154">
        <v>515</v>
      </c>
      <c r="I23" s="2153">
        <v>14</v>
      </c>
      <c r="J23" s="2170">
        <v>4</v>
      </c>
      <c r="K23" s="2154">
        <v>170</v>
      </c>
      <c r="L23" s="2154">
        <v>170</v>
      </c>
      <c r="M23" s="2154">
        <v>7</v>
      </c>
      <c r="N23" s="2154">
        <v>31</v>
      </c>
      <c r="O23" s="2154">
        <v>825</v>
      </c>
      <c r="P23" s="2154">
        <v>825</v>
      </c>
      <c r="Q23" s="2153">
        <v>36</v>
      </c>
    </row>
    <row r="24" spans="1:17" s="1975" customFormat="1" ht="19.5" customHeight="1">
      <c r="A24" s="2156" t="s">
        <v>1351</v>
      </c>
      <c r="B24" s="2154">
        <v>0</v>
      </c>
      <c r="C24" s="2154">
        <v>0</v>
      </c>
      <c r="D24" s="2154">
        <v>0</v>
      </c>
      <c r="E24" s="2154">
        <v>0</v>
      </c>
      <c r="F24" s="2154">
        <v>0</v>
      </c>
      <c r="G24" s="2154">
        <v>0</v>
      </c>
      <c r="H24" s="2154">
        <v>0</v>
      </c>
      <c r="I24" s="2153">
        <v>0</v>
      </c>
      <c r="J24" s="2170">
        <v>0</v>
      </c>
      <c r="K24" s="2154">
        <v>0</v>
      </c>
      <c r="L24" s="2154">
        <v>0</v>
      </c>
      <c r="M24" s="2154">
        <v>0</v>
      </c>
      <c r="N24" s="2154">
        <v>0</v>
      </c>
      <c r="O24" s="2154">
        <v>0</v>
      </c>
      <c r="P24" s="2154">
        <v>0</v>
      </c>
      <c r="Q24" s="2153">
        <v>0</v>
      </c>
    </row>
    <row r="25" spans="1:17" s="1975" customFormat="1" ht="19.5" customHeight="1">
      <c r="A25" s="2156" t="s">
        <v>1456</v>
      </c>
      <c r="B25" s="2154">
        <v>0</v>
      </c>
      <c r="C25" s="2154">
        <v>0</v>
      </c>
      <c r="D25" s="2154">
        <v>0</v>
      </c>
      <c r="E25" s="2154">
        <v>0</v>
      </c>
      <c r="F25" s="2154">
        <v>0</v>
      </c>
      <c r="G25" s="2154">
        <v>0</v>
      </c>
      <c r="H25" s="2154">
        <v>0</v>
      </c>
      <c r="I25" s="2153">
        <v>0</v>
      </c>
      <c r="J25" s="2170">
        <v>0</v>
      </c>
      <c r="K25" s="2154">
        <v>0</v>
      </c>
      <c r="L25" s="2154">
        <v>0</v>
      </c>
      <c r="M25" s="2154">
        <v>0</v>
      </c>
      <c r="N25" s="2154">
        <v>0</v>
      </c>
      <c r="O25" s="2154">
        <v>0</v>
      </c>
      <c r="P25" s="2154">
        <v>0</v>
      </c>
      <c r="Q25" s="2153">
        <v>0</v>
      </c>
    </row>
    <row r="26" spans="1:17" s="1975" customFormat="1" ht="19.5" customHeight="1">
      <c r="A26" s="2156" t="s">
        <v>591</v>
      </c>
      <c r="B26" s="2155">
        <v>0</v>
      </c>
      <c r="C26" s="2154">
        <v>2324</v>
      </c>
      <c r="D26" s="2154">
        <v>2324</v>
      </c>
      <c r="E26" s="2154">
        <v>2051</v>
      </c>
      <c r="F26" s="2155">
        <v>0</v>
      </c>
      <c r="G26" s="2154">
        <v>2099</v>
      </c>
      <c r="H26" s="2154">
        <v>2099</v>
      </c>
      <c r="I26" s="2153">
        <v>49</v>
      </c>
      <c r="J26" s="2169">
        <v>0</v>
      </c>
      <c r="K26" s="2154">
        <v>1400</v>
      </c>
      <c r="L26" s="2154">
        <v>1400</v>
      </c>
      <c r="M26" s="2154">
        <v>66</v>
      </c>
      <c r="N26" s="2155">
        <v>0</v>
      </c>
      <c r="O26" s="2154">
        <v>776</v>
      </c>
      <c r="P26" s="2154">
        <v>776</v>
      </c>
      <c r="Q26" s="2153">
        <v>30</v>
      </c>
    </row>
    <row r="27" spans="1:17" s="1975" customFormat="1" ht="19.5" customHeight="1">
      <c r="A27" s="2152" t="s">
        <v>1454</v>
      </c>
      <c r="B27" s="2151">
        <v>0</v>
      </c>
      <c r="C27" s="2150">
        <v>912</v>
      </c>
      <c r="D27" s="2150">
        <v>912</v>
      </c>
      <c r="E27" s="2150">
        <v>625</v>
      </c>
      <c r="F27" s="2151">
        <v>0</v>
      </c>
      <c r="G27" s="2150">
        <v>368</v>
      </c>
      <c r="H27" s="2150">
        <v>368</v>
      </c>
      <c r="I27" s="2149">
        <v>354</v>
      </c>
      <c r="J27" s="2168">
        <v>0</v>
      </c>
      <c r="K27" s="2150">
        <v>697</v>
      </c>
      <c r="L27" s="2150">
        <v>697</v>
      </c>
      <c r="M27" s="2150">
        <v>350</v>
      </c>
      <c r="N27" s="2151">
        <v>0</v>
      </c>
      <c r="O27" s="2150">
        <v>195</v>
      </c>
      <c r="P27" s="2150">
        <v>195</v>
      </c>
      <c r="Q27" s="2149">
        <v>195</v>
      </c>
    </row>
    <row r="28" ht="19.5" customHeight="1"/>
    <row r="29" spans="14:18" ht="19.5" customHeight="1">
      <c r="N29" s="1975"/>
      <c r="O29" s="1975"/>
      <c r="P29" s="1975"/>
      <c r="Q29" s="1975"/>
      <c r="R29" s="1975"/>
    </row>
    <row r="30" spans="1:18" s="1857" customFormat="1" ht="19.5" customHeight="1">
      <c r="A30" s="2167" t="s">
        <v>1198</v>
      </c>
      <c r="B30" s="2181" t="s">
        <v>1471</v>
      </c>
      <c r="C30" s="2180"/>
      <c r="D30" s="2180"/>
      <c r="E30" s="2167"/>
      <c r="F30" s="2181" t="s">
        <v>1470</v>
      </c>
      <c r="G30" s="2180"/>
      <c r="H30" s="2180"/>
      <c r="I30" s="2180"/>
      <c r="J30" s="2180" t="s">
        <v>1469</v>
      </c>
      <c r="K30" s="2180"/>
      <c r="L30" s="2180"/>
      <c r="M30" s="2180"/>
      <c r="N30" s="2179"/>
      <c r="O30" s="2015"/>
      <c r="P30" s="2015"/>
      <c r="Q30" s="2179"/>
      <c r="R30" s="2178"/>
    </row>
    <row r="31" spans="1:18" s="1857" customFormat="1" ht="19.5" customHeight="1">
      <c r="A31" s="2166"/>
      <c r="B31" s="2165" t="s">
        <v>1001</v>
      </c>
      <c r="C31" s="2165" t="s">
        <v>1468</v>
      </c>
      <c r="D31" s="2165" t="s">
        <v>1467</v>
      </c>
      <c r="E31" s="2165" t="s">
        <v>1466</v>
      </c>
      <c r="F31" s="2165" t="s">
        <v>1001</v>
      </c>
      <c r="G31" s="2165" t="s">
        <v>1468</v>
      </c>
      <c r="H31" s="2165" t="s">
        <v>1467</v>
      </c>
      <c r="I31" s="2164" t="s">
        <v>1466</v>
      </c>
      <c r="J31" s="2173" t="s">
        <v>1001</v>
      </c>
      <c r="K31" s="2165" t="s">
        <v>1468</v>
      </c>
      <c r="L31" s="2165" t="s">
        <v>1467</v>
      </c>
      <c r="M31" s="2164" t="s">
        <v>1466</v>
      </c>
      <c r="N31" s="2179"/>
      <c r="O31" s="2179"/>
      <c r="P31" s="2179"/>
      <c r="Q31" s="2179"/>
      <c r="R31" s="2178"/>
    </row>
    <row r="32" spans="1:18" ht="19.5" customHeight="1">
      <c r="A32" s="2163" t="s">
        <v>1260</v>
      </c>
      <c r="B32" s="2162">
        <v>0</v>
      </c>
      <c r="C32" s="2161">
        <v>3424</v>
      </c>
      <c r="D32" s="2161">
        <v>3438</v>
      </c>
      <c r="E32" s="2161">
        <v>3031</v>
      </c>
      <c r="F32" s="2162">
        <v>0</v>
      </c>
      <c r="G32" s="2161">
        <v>1014</v>
      </c>
      <c r="H32" s="2161">
        <v>1014</v>
      </c>
      <c r="I32" s="2160">
        <v>585</v>
      </c>
      <c r="J32" s="2172">
        <v>0</v>
      </c>
      <c r="K32" s="2161">
        <v>3234</v>
      </c>
      <c r="L32" s="2161">
        <v>3232</v>
      </c>
      <c r="M32" s="2160">
        <v>870</v>
      </c>
      <c r="N32" s="2177"/>
      <c r="O32" s="2177"/>
      <c r="P32" s="2177"/>
      <c r="Q32" s="2177"/>
      <c r="R32" s="1975"/>
    </row>
    <row r="33" spans="1:17" s="1975" customFormat="1" ht="19.5" customHeight="1">
      <c r="A33" s="2156" t="s">
        <v>1355</v>
      </c>
      <c r="B33" s="2154">
        <v>48</v>
      </c>
      <c r="C33" s="2154">
        <v>368</v>
      </c>
      <c r="D33" s="2154">
        <v>382</v>
      </c>
      <c r="E33" s="2154">
        <v>55</v>
      </c>
      <c r="F33" s="2154">
        <v>30</v>
      </c>
      <c r="G33" s="2154">
        <v>39</v>
      </c>
      <c r="H33" s="2154">
        <v>39</v>
      </c>
      <c r="I33" s="2153">
        <v>28</v>
      </c>
      <c r="J33" s="2170">
        <v>14</v>
      </c>
      <c r="K33" s="2154">
        <v>39</v>
      </c>
      <c r="L33" s="2154">
        <v>37</v>
      </c>
      <c r="M33" s="2153">
        <v>14</v>
      </c>
      <c r="N33" s="2177"/>
      <c r="O33" s="2177"/>
      <c r="P33" s="2177"/>
      <c r="Q33" s="2177"/>
    </row>
    <row r="34" spans="1:17" s="1975" customFormat="1" ht="19.5" customHeight="1">
      <c r="A34" s="2156" t="s">
        <v>1354</v>
      </c>
      <c r="B34" s="2154">
        <v>0</v>
      </c>
      <c r="C34" s="2154">
        <v>0</v>
      </c>
      <c r="D34" s="2154">
        <v>0</v>
      </c>
      <c r="E34" s="2154">
        <v>0</v>
      </c>
      <c r="F34" s="2154">
        <v>0</v>
      </c>
      <c r="G34" s="2154">
        <v>0</v>
      </c>
      <c r="H34" s="2154">
        <v>0</v>
      </c>
      <c r="I34" s="2153">
        <v>0</v>
      </c>
      <c r="J34" s="2170">
        <v>0</v>
      </c>
      <c r="K34" s="2154">
        <v>0</v>
      </c>
      <c r="L34" s="2154">
        <v>0</v>
      </c>
      <c r="M34" s="2153">
        <v>0</v>
      </c>
      <c r="N34" s="2177"/>
      <c r="O34" s="2177"/>
      <c r="P34" s="2177"/>
      <c r="Q34" s="2177"/>
    </row>
    <row r="35" spans="1:17" s="1975" customFormat="1" ht="19.5" customHeight="1">
      <c r="A35" s="2156" t="s">
        <v>1349</v>
      </c>
      <c r="B35" s="2154">
        <v>0</v>
      </c>
      <c r="C35" s="2154">
        <v>0</v>
      </c>
      <c r="D35" s="2154">
        <v>0</v>
      </c>
      <c r="E35" s="2154">
        <v>0</v>
      </c>
      <c r="F35" s="2154">
        <v>0</v>
      </c>
      <c r="G35" s="2154">
        <v>0</v>
      </c>
      <c r="H35" s="2154">
        <v>0</v>
      </c>
      <c r="I35" s="2153">
        <v>0</v>
      </c>
      <c r="J35" s="2170">
        <v>0</v>
      </c>
      <c r="K35" s="2154">
        <v>0</v>
      </c>
      <c r="L35" s="2154">
        <v>0</v>
      </c>
      <c r="M35" s="2153">
        <v>0</v>
      </c>
      <c r="N35" s="2177"/>
      <c r="O35" s="2177"/>
      <c r="P35" s="2177"/>
      <c r="Q35" s="2177"/>
    </row>
    <row r="36" spans="1:17" s="1975" customFormat="1" ht="19.5" customHeight="1">
      <c r="A36" s="2156" t="s">
        <v>1465</v>
      </c>
      <c r="B36" s="2154">
        <v>5</v>
      </c>
      <c r="C36" s="2154">
        <v>78</v>
      </c>
      <c r="D36" s="2154">
        <v>78</v>
      </c>
      <c r="E36" s="2154">
        <v>5</v>
      </c>
      <c r="F36" s="2154">
        <v>0</v>
      </c>
      <c r="G36" s="2154">
        <v>0</v>
      </c>
      <c r="H36" s="2154">
        <v>0</v>
      </c>
      <c r="I36" s="2153">
        <v>0</v>
      </c>
      <c r="J36" s="2170">
        <v>15</v>
      </c>
      <c r="K36" s="2154">
        <v>695</v>
      </c>
      <c r="L36" s="2154">
        <v>695</v>
      </c>
      <c r="M36" s="2153">
        <v>16</v>
      </c>
      <c r="N36" s="2177"/>
      <c r="O36" s="2177"/>
      <c r="P36" s="2177"/>
      <c r="Q36" s="2177"/>
    </row>
    <row r="37" spans="1:17" s="1975" customFormat="1" ht="19.5" customHeight="1">
      <c r="A37" s="2156" t="s">
        <v>1351</v>
      </c>
      <c r="B37" s="2154">
        <v>0</v>
      </c>
      <c r="C37" s="2154">
        <v>0</v>
      </c>
      <c r="D37" s="2154">
        <v>0</v>
      </c>
      <c r="E37" s="2154">
        <v>0</v>
      </c>
      <c r="F37" s="2154">
        <v>0</v>
      </c>
      <c r="G37" s="2154">
        <v>0</v>
      </c>
      <c r="H37" s="2154">
        <v>0</v>
      </c>
      <c r="I37" s="2153">
        <v>0</v>
      </c>
      <c r="J37" s="2170">
        <v>0</v>
      </c>
      <c r="K37" s="2154">
        <v>0</v>
      </c>
      <c r="L37" s="2154">
        <v>0</v>
      </c>
      <c r="M37" s="2153">
        <v>0</v>
      </c>
      <c r="N37" s="2177"/>
      <c r="O37" s="2177"/>
      <c r="P37" s="2177"/>
      <c r="Q37" s="2177"/>
    </row>
    <row r="38" spans="1:17" s="1975" customFormat="1" ht="19.5" customHeight="1">
      <c r="A38" s="2156" t="s">
        <v>1456</v>
      </c>
      <c r="B38" s="2154">
        <v>0</v>
      </c>
      <c r="C38" s="2154">
        <v>0</v>
      </c>
      <c r="D38" s="2154">
        <v>0</v>
      </c>
      <c r="E38" s="2154">
        <v>0</v>
      </c>
      <c r="F38" s="2154">
        <v>0</v>
      </c>
      <c r="G38" s="2154">
        <v>0</v>
      </c>
      <c r="H38" s="2154">
        <v>0</v>
      </c>
      <c r="I38" s="2153">
        <v>0</v>
      </c>
      <c r="J38" s="2170">
        <v>0</v>
      </c>
      <c r="K38" s="2154">
        <v>0</v>
      </c>
      <c r="L38" s="2154">
        <v>0</v>
      </c>
      <c r="M38" s="2153">
        <v>0</v>
      </c>
      <c r="N38" s="2177"/>
      <c r="O38" s="2177"/>
      <c r="P38" s="2177"/>
      <c r="Q38" s="2177"/>
    </row>
    <row r="39" spans="1:17" s="1975" customFormat="1" ht="19.5" customHeight="1">
      <c r="A39" s="2156" t="s">
        <v>591</v>
      </c>
      <c r="B39" s="2155">
        <v>0</v>
      </c>
      <c r="C39" s="2154">
        <v>2322</v>
      </c>
      <c r="D39" s="2154">
        <v>2322</v>
      </c>
      <c r="E39" s="2154">
        <v>2322</v>
      </c>
      <c r="F39" s="2155">
        <v>0</v>
      </c>
      <c r="G39" s="2154">
        <v>548</v>
      </c>
      <c r="H39" s="2154">
        <v>548</v>
      </c>
      <c r="I39" s="2153">
        <v>312</v>
      </c>
      <c r="J39" s="2169">
        <v>0</v>
      </c>
      <c r="K39" s="2154">
        <v>1301</v>
      </c>
      <c r="L39" s="2154">
        <v>1301</v>
      </c>
      <c r="M39" s="2153">
        <v>53</v>
      </c>
      <c r="N39" s="2177"/>
      <c r="O39" s="2177"/>
      <c r="P39" s="2177"/>
      <c r="Q39" s="2177"/>
    </row>
    <row r="40" spans="1:17" s="1975" customFormat="1" ht="19.5" customHeight="1">
      <c r="A40" s="2152" t="s">
        <v>1454</v>
      </c>
      <c r="B40" s="2151">
        <v>0</v>
      </c>
      <c r="C40" s="2150">
        <v>656</v>
      </c>
      <c r="D40" s="2150">
        <v>656</v>
      </c>
      <c r="E40" s="2150">
        <v>649</v>
      </c>
      <c r="F40" s="2151">
        <v>0</v>
      </c>
      <c r="G40" s="2150">
        <v>427</v>
      </c>
      <c r="H40" s="2150">
        <v>427</v>
      </c>
      <c r="I40" s="2149">
        <v>245</v>
      </c>
      <c r="J40" s="2168">
        <v>0</v>
      </c>
      <c r="K40" s="2150">
        <v>1199</v>
      </c>
      <c r="L40" s="2150">
        <v>1199</v>
      </c>
      <c r="M40" s="2149">
        <v>787</v>
      </c>
      <c r="N40" s="2177"/>
      <c r="O40" s="2177"/>
      <c r="P40" s="2177"/>
      <c r="Q40" s="2177"/>
    </row>
    <row r="41" ht="17.25" customHeight="1">
      <c r="M41" s="1939" t="s">
        <v>816</v>
      </c>
    </row>
    <row r="42" ht="15" customHeight="1"/>
    <row r="43" ht="15" customHeight="1"/>
    <row r="44" ht="15" customHeight="1"/>
  </sheetData>
  <sheetProtection/>
  <mergeCells count="16">
    <mergeCell ref="O30:P30"/>
    <mergeCell ref="J30:M30"/>
    <mergeCell ref="A4:A5"/>
    <mergeCell ref="B4:E4"/>
    <mergeCell ref="A30:A31"/>
    <mergeCell ref="A17:A18"/>
    <mergeCell ref="P2:Q3"/>
    <mergeCell ref="B30:E30"/>
    <mergeCell ref="B17:E17"/>
    <mergeCell ref="F17:I17"/>
    <mergeCell ref="J17:M17"/>
    <mergeCell ref="F30:I30"/>
    <mergeCell ref="N17:Q17"/>
    <mergeCell ref="F4:I4"/>
    <mergeCell ref="J4:M4"/>
    <mergeCell ref="N4:Q4"/>
  </mergeCells>
  <printOptions/>
  <pageMargins left="0.7874015748031497" right="0.7874015748031497" top="0.7874015748031497" bottom="0.7874015748031497" header="0.35433070866141736" footer="0.2362204724409449"/>
  <pageSetup horizontalDpi="600" verticalDpi="600" orientation="portrait" paperSize="9" r:id="rId1"/>
  <colBreaks count="1" manualBreakCount="1">
    <brk id="9" max="40" man="1"/>
  </colBreaks>
</worksheet>
</file>

<file path=xl/worksheets/sheet81.xml><?xml version="1.0" encoding="utf-8"?>
<worksheet xmlns="http://schemas.openxmlformats.org/spreadsheetml/2006/main" xmlns:r="http://schemas.openxmlformats.org/officeDocument/2006/relationships">
  <sheetPr>
    <tabColor rgb="FFFF0000"/>
  </sheetPr>
  <dimension ref="A2:S41"/>
  <sheetViews>
    <sheetView view="pageBreakPreview" zoomScale="60" zoomScalePageLayoutView="0" workbookViewId="0" topLeftCell="A1">
      <selection activeCell="J18" activeCellId="1" sqref="R12 J18"/>
    </sheetView>
  </sheetViews>
  <sheetFormatPr defaultColWidth="9.00390625" defaultRowHeight="13.5"/>
  <cols>
    <col min="1" max="1" width="12.50390625" style="1850" customWidth="1"/>
    <col min="2" max="9" width="9.25390625" style="1850" customWidth="1"/>
    <col min="10" max="17" width="9.625" style="1850" customWidth="1"/>
    <col min="18" max="16384" width="9.00390625" style="1850" customWidth="1"/>
  </cols>
  <sheetData>
    <row r="1" ht="18" customHeight="1"/>
    <row r="2" spans="1:17" ht="18.75" customHeight="1">
      <c r="A2" s="1931" t="s">
        <v>1499</v>
      </c>
      <c r="B2" s="1934"/>
      <c r="F2" s="1934"/>
      <c r="J2" s="1934"/>
      <c r="N2" s="1934"/>
      <c r="P2" s="2183" t="s">
        <v>1498</v>
      </c>
      <c r="Q2" s="2183"/>
    </row>
    <row r="3" spans="1:17" ht="7.5" customHeight="1">
      <c r="A3" s="1934"/>
      <c r="B3" s="1934"/>
      <c r="F3" s="1934"/>
      <c r="J3" s="1934"/>
      <c r="N3" s="1934"/>
      <c r="P3" s="1985"/>
      <c r="Q3" s="1985"/>
    </row>
    <row r="4" spans="1:17" s="1857" customFormat="1" ht="19.5" customHeight="1">
      <c r="A4" s="2167" t="s">
        <v>1497</v>
      </c>
      <c r="B4" s="2182" t="s">
        <v>1481</v>
      </c>
      <c r="C4" s="2182"/>
      <c r="D4" s="2182"/>
      <c r="E4" s="2182"/>
      <c r="F4" s="2182" t="s">
        <v>1480</v>
      </c>
      <c r="G4" s="2182" t="s">
        <v>1479</v>
      </c>
      <c r="H4" s="2182"/>
      <c r="I4" s="2181"/>
      <c r="J4" s="2167" t="s">
        <v>1478</v>
      </c>
      <c r="K4" s="2182" t="s">
        <v>1478</v>
      </c>
      <c r="L4" s="2182"/>
      <c r="M4" s="2182"/>
      <c r="N4" s="2182" t="s">
        <v>1477</v>
      </c>
      <c r="O4" s="2182" t="s">
        <v>1477</v>
      </c>
      <c r="P4" s="2182"/>
      <c r="Q4" s="2181"/>
    </row>
    <row r="5" spans="1:17" s="1857" customFormat="1" ht="19.5" customHeight="1">
      <c r="A5" s="2166"/>
      <c r="B5" s="2165" t="s">
        <v>1001</v>
      </c>
      <c r="C5" s="2165" t="s">
        <v>1468</v>
      </c>
      <c r="D5" s="2165" t="s">
        <v>1467</v>
      </c>
      <c r="E5" s="2165" t="s">
        <v>1466</v>
      </c>
      <c r="F5" s="2165" t="s">
        <v>1001</v>
      </c>
      <c r="G5" s="2165" t="s">
        <v>1468</v>
      </c>
      <c r="H5" s="2165" t="s">
        <v>1467</v>
      </c>
      <c r="I5" s="2164" t="s">
        <v>1466</v>
      </c>
      <c r="J5" s="2173" t="s">
        <v>1001</v>
      </c>
      <c r="K5" s="2165" t="s">
        <v>1468</v>
      </c>
      <c r="L5" s="2165" t="s">
        <v>1467</v>
      </c>
      <c r="M5" s="2165" t="s">
        <v>1466</v>
      </c>
      <c r="N5" s="2165" t="s">
        <v>1001</v>
      </c>
      <c r="O5" s="2165" t="s">
        <v>1468</v>
      </c>
      <c r="P5" s="2165" t="s">
        <v>1467</v>
      </c>
      <c r="Q5" s="2164" t="s">
        <v>1466</v>
      </c>
    </row>
    <row r="6" spans="1:17" ht="19.5" customHeight="1">
      <c r="A6" s="2163" t="s">
        <v>1491</v>
      </c>
      <c r="B6" s="2172" t="s">
        <v>1496</v>
      </c>
      <c r="C6" s="2191">
        <f>SUM(C7:C14)</f>
        <v>168288</v>
      </c>
      <c r="D6" s="2161">
        <f>SUM(D7:D14)</f>
        <v>189786</v>
      </c>
      <c r="E6" s="2161">
        <f>SUM(E7:E14)</f>
        <v>40918</v>
      </c>
      <c r="F6" s="2162">
        <v>0</v>
      </c>
      <c r="G6" s="2161">
        <v>21432</v>
      </c>
      <c r="H6" s="2161">
        <v>27618</v>
      </c>
      <c r="I6" s="2160">
        <v>5010</v>
      </c>
      <c r="J6" s="2172">
        <v>0</v>
      </c>
      <c r="K6" s="2161">
        <v>20368</v>
      </c>
      <c r="L6" s="2161">
        <v>28862</v>
      </c>
      <c r="M6" s="2161">
        <v>4839</v>
      </c>
      <c r="N6" s="2162">
        <v>0</v>
      </c>
      <c r="O6" s="2161">
        <v>23423</v>
      </c>
      <c r="P6" s="2161">
        <v>23423</v>
      </c>
      <c r="Q6" s="2160">
        <v>5330</v>
      </c>
    </row>
    <row r="7" spans="1:17" s="1975" customFormat="1" ht="19.5" customHeight="1">
      <c r="A7" s="2159" t="s">
        <v>1490</v>
      </c>
      <c r="B7" s="2171">
        <f>F7+J7+N7+B20+F20+J20+N20+B33+F33+J33</f>
        <v>924</v>
      </c>
      <c r="C7" s="2158">
        <f>G7+K7+O7+C20+G20+K20+O20+C33+G33+K33</f>
        <v>5650</v>
      </c>
      <c r="D7" s="2158">
        <f>H7+L7+P7+D20+H20+L20+P20+D33+H33+L33</f>
        <v>4692</v>
      </c>
      <c r="E7" s="2158">
        <f>I7+M7+Q7+E20+I20+M20+Q20+E33+I33+M33</f>
        <v>1239</v>
      </c>
      <c r="F7" s="2158">
        <v>108</v>
      </c>
      <c r="G7" s="2158">
        <v>536</v>
      </c>
      <c r="H7" s="2158">
        <v>473</v>
      </c>
      <c r="I7" s="2157">
        <v>150</v>
      </c>
      <c r="J7" s="2190">
        <v>119</v>
      </c>
      <c r="K7" s="2189">
        <v>997</v>
      </c>
      <c r="L7" s="2189">
        <v>984</v>
      </c>
      <c r="M7" s="2189">
        <v>174</v>
      </c>
      <c r="N7" s="2158">
        <v>227</v>
      </c>
      <c r="O7" s="2158">
        <v>957</v>
      </c>
      <c r="P7" s="2158">
        <v>957</v>
      </c>
      <c r="Q7" s="2157">
        <v>264</v>
      </c>
    </row>
    <row r="8" spans="1:17" s="1975" customFormat="1" ht="19.5" customHeight="1">
      <c r="A8" s="2156" t="s">
        <v>1489</v>
      </c>
      <c r="B8" s="2170">
        <f>F8+J8+N8+B21+F21+J21+N21+B34+F34+J34</f>
        <v>1365</v>
      </c>
      <c r="C8" s="2154">
        <f>G8+K8+O8+C21+G21+K21+O21+C34+G34+K34</f>
        <v>67116</v>
      </c>
      <c r="D8" s="2154">
        <f>H8+L8+P8+D21+H21+L21+P21+D34+H34+L34</f>
        <v>89572</v>
      </c>
      <c r="E8" s="2154">
        <f>I8+M8+Q8+E21+I21+M21+Q21+E34+I34+M34</f>
        <v>6189</v>
      </c>
      <c r="F8" s="2154">
        <v>139</v>
      </c>
      <c r="G8" s="2154">
        <v>6249</v>
      </c>
      <c r="H8" s="2154">
        <v>12498</v>
      </c>
      <c r="I8" s="2153">
        <v>556</v>
      </c>
      <c r="J8" s="2188">
        <v>177</v>
      </c>
      <c r="K8" s="2187">
        <v>8507</v>
      </c>
      <c r="L8" s="2187">
        <v>17014</v>
      </c>
      <c r="M8" s="2187">
        <v>719</v>
      </c>
      <c r="N8" s="2154">
        <v>180</v>
      </c>
      <c r="O8" s="2154">
        <v>8877</v>
      </c>
      <c r="P8" s="2154">
        <v>8877</v>
      </c>
      <c r="Q8" s="2153">
        <v>938</v>
      </c>
    </row>
    <row r="9" spans="1:17" s="1975" customFormat="1" ht="19.5" customHeight="1">
      <c r="A9" s="2156" t="s">
        <v>1488</v>
      </c>
      <c r="B9" s="2170">
        <f>F9+J9+N9+B22+F22+J22+N22+B35+F35+J35</f>
        <v>50</v>
      </c>
      <c r="C9" s="2154">
        <f>G9+K9+O9+C22+G22+K22+O22+C35+G35+K35</f>
        <v>8900</v>
      </c>
      <c r="D9" s="2154">
        <f>H9+L9+P9+D22+H22+L22+P22+D35+H35+L35</f>
        <v>8900</v>
      </c>
      <c r="E9" s="2154">
        <f>I9+M9+Q9+E22+I22+M22+Q22+E35+I35+M35</f>
        <v>167</v>
      </c>
      <c r="F9" s="2154">
        <v>6</v>
      </c>
      <c r="G9" s="2154">
        <v>835</v>
      </c>
      <c r="H9" s="2154">
        <v>835</v>
      </c>
      <c r="I9" s="2153">
        <v>18</v>
      </c>
      <c r="J9" s="2188">
        <v>6</v>
      </c>
      <c r="K9" s="2187">
        <v>1299</v>
      </c>
      <c r="L9" s="2187">
        <v>1299</v>
      </c>
      <c r="M9" s="2187">
        <v>13</v>
      </c>
      <c r="N9" s="2154">
        <v>7</v>
      </c>
      <c r="O9" s="2154">
        <v>1378</v>
      </c>
      <c r="P9" s="2154">
        <v>1378</v>
      </c>
      <c r="Q9" s="2153">
        <v>28</v>
      </c>
    </row>
    <row r="10" spans="1:17" s="1975" customFormat="1" ht="19.5" customHeight="1">
      <c r="A10" s="2156" t="s">
        <v>1487</v>
      </c>
      <c r="B10" s="2170">
        <f>F10+J10+N10+B23+F23+J23+N23+B36+F36+J36</f>
        <v>960</v>
      </c>
      <c r="C10" s="2154">
        <f>G10+K10+O10+C23+G23+K23+O23+C36+G36+K36</f>
        <v>38619</v>
      </c>
      <c r="D10" s="2154">
        <f>H10+L10+P10+D23+H23+L23+P23+D36+H36+L36</f>
        <v>38619</v>
      </c>
      <c r="E10" s="2154">
        <f>I10+M10+Q10+E23+I23+M23+Q23+E36+I36+M36</f>
        <v>1309</v>
      </c>
      <c r="F10" s="2154">
        <v>259</v>
      </c>
      <c r="G10" s="2154">
        <v>6439</v>
      </c>
      <c r="H10" s="2154">
        <v>6439</v>
      </c>
      <c r="I10" s="2153">
        <v>135</v>
      </c>
      <c r="J10" s="2188">
        <v>83</v>
      </c>
      <c r="K10" s="2187">
        <v>5745</v>
      </c>
      <c r="L10" s="2187">
        <v>5745</v>
      </c>
      <c r="M10" s="2187">
        <v>116</v>
      </c>
      <c r="N10" s="2154">
        <v>79</v>
      </c>
      <c r="O10" s="2154">
        <v>4211</v>
      </c>
      <c r="P10" s="2154">
        <v>4211</v>
      </c>
      <c r="Q10" s="2153">
        <v>157</v>
      </c>
    </row>
    <row r="11" spans="1:17" s="1975" customFormat="1" ht="19.5" customHeight="1">
      <c r="A11" s="2156" t="s">
        <v>1486</v>
      </c>
      <c r="B11" s="2169">
        <f>F11+J11+N11+B24+F24+J24+N24+B37+F37+J37</f>
        <v>12</v>
      </c>
      <c r="C11" s="2155">
        <f>G11+K11+O11+C24+G24+K24+O24+C37+G37+K37</f>
        <v>12</v>
      </c>
      <c r="D11" s="2155">
        <f>H11+L11+P11+D24+H24+L24+P24+D37+H37+L37</f>
        <v>12</v>
      </c>
      <c r="E11" s="2155">
        <f>I11+M11+Q11+E24+I24+M24+Q24+E37+I37+M37</f>
        <v>1</v>
      </c>
      <c r="F11" s="2155">
        <v>12</v>
      </c>
      <c r="G11" s="2155">
        <v>12</v>
      </c>
      <c r="H11" s="2155">
        <v>12</v>
      </c>
      <c r="I11" s="2184">
        <v>1</v>
      </c>
      <c r="J11" s="2186">
        <v>0</v>
      </c>
      <c r="K11" s="2185">
        <v>0</v>
      </c>
      <c r="L11" s="2185">
        <v>0</v>
      </c>
      <c r="M11" s="2185">
        <v>0</v>
      </c>
      <c r="N11" s="2155">
        <v>0</v>
      </c>
      <c r="O11" s="2155">
        <v>0</v>
      </c>
      <c r="P11" s="2155">
        <v>0</v>
      </c>
      <c r="Q11" s="2184">
        <v>0</v>
      </c>
    </row>
    <row r="12" spans="1:17" s="1975" customFormat="1" ht="19.5" customHeight="1">
      <c r="A12" s="2156" t="s">
        <v>1485</v>
      </c>
      <c r="B12" s="2169">
        <f>F12+J12+N12+B25+F25+J25+N25+B38+F38+J38</f>
        <v>0</v>
      </c>
      <c r="C12" s="2155">
        <f>G12+K12+O12+C25+G25+K25+O25+C38+G38+K38</f>
        <v>0</v>
      </c>
      <c r="D12" s="2155">
        <f>H12+L12+P12+D25+H25+L25+P25+D38+H38+L38</f>
        <v>0</v>
      </c>
      <c r="E12" s="2154">
        <f>I12+M12+Q12+E25+I25+M25+Q25+E38+I38+M38</f>
        <v>0</v>
      </c>
      <c r="F12" s="2155">
        <v>0</v>
      </c>
      <c r="G12" s="2155">
        <v>0</v>
      </c>
      <c r="H12" s="2155">
        <v>0</v>
      </c>
      <c r="I12" s="2153">
        <v>0</v>
      </c>
      <c r="J12" s="2186">
        <v>0</v>
      </c>
      <c r="K12" s="2185">
        <v>0</v>
      </c>
      <c r="L12" s="2185">
        <v>0</v>
      </c>
      <c r="M12" s="2185">
        <v>0</v>
      </c>
      <c r="N12" s="2155">
        <v>0</v>
      </c>
      <c r="O12" s="2155">
        <v>0</v>
      </c>
      <c r="P12" s="2155">
        <v>0</v>
      </c>
      <c r="Q12" s="2184">
        <v>0</v>
      </c>
    </row>
    <row r="13" spans="1:17" s="1975" customFormat="1" ht="19.5" customHeight="1">
      <c r="A13" s="2156" t="s">
        <v>1484</v>
      </c>
      <c r="B13" s="2169">
        <f>F13+J13+N13+B26+F26+J26+N26+B39+F39+J39</f>
        <v>0</v>
      </c>
      <c r="C13" s="2154">
        <f>G13+K13+O13+C26+G26+K26+O26+C39+G39+K39</f>
        <v>14843</v>
      </c>
      <c r="D13" s="2154">
        <f>H13+L13+P13+D26+H26+L26+P26+D39+H39+L39</f>
        <v>14843</v>
      </c>
      <c r="E13" s="2154">
        <f>I13+M13+Q13+E26+I26+M26+Q26+E39+I39+M39</f>
        <v>1338</v>
      </c>
      <c r="F13" s="2155">
        <v>0</v>
      </c>
      <c r="G13" s="2154">
        <v>3311</v>
      </c>
      <c r="H13" s="2154">
        <v>3311</v>
      </c>
      <c r="I13" s="2153">
        <v>452</v>
      </c>
      <c r="J13" s="2169">
        <v>0</v>
      </c>
      <c r="K13" s="2154">
        <v>8</v>
      </c>
      <c r="L13" s="2154">
        <v>8</v>
      </c>
      <c r="M13" s="2154">
        <v>5</v>
      </c>
      <c r="N13" s="2169">
        <v>0</v>
      </c>
      <c r="O13" s="2154">
        <v>3947</v>
      </c>
      <c r="P13" s="2154">
        <v>3947</v>
      </c>
      <c r="Q13" s="2153">
        <v>96</v>
      </c>
    </row>
    <row r="14" spans="1:17" s="1975" customFormat="1" ht="19.5" customHeight="1">
      <c r="A14" s="2152" t="s">
        <v>1454</v>
      </c>
      <c r="B14" s="2168">
        <f>F14+J14+N14+B27+F27+J27+N27+B40+F40+J40</f>
        <v>0</v>
      </c>
      <c r="C14" s="2150">
        <f>G14+K14+O14+C27+G27+K27+O27+C40+G40+K40</f>
        <v>33148</v>
      </c>
      <c r="D14" s="2150">
        <f>H14+L14+P14+D27+H27+L27+P27+D40+H40+L40</f>
        <v>33148</v>
      </c>
      <c r="E14" s="2150">
        <f>I14+M14+Q14+E27+I27+M27+Q27+E40+I40+M40</f>
        <v>30675</v>
      </c>
      <c r="F14" s="2151">
        <v>0</v>
      </c>
      <c r="G14" s="2150">
        <v>4050</v>
      </c>
      <c r="H14" s="2150">
        <v>4050</v>
      </c>
      <c r="I14" s="2149">
        <v>3698</v>
      </c>
      <c r="J14" s="2168">
        <v>0</v>
      </c>
      <c r="K14" s="2150">
        <v>3812</v>
      </c>
      <c r="L14" s="2150">
        <v>3812</v>
      </c>
      <c r="M14" s="2150">
        <v>3812</v>
      </c>
      <c r="N14" s="2168">
        <v>0</v>
      </c>
      <c r="O14" s="2150">
        <v>4053</v>
      </c>
      <c r="P14" s="2150">
        <v>4053</v>
      </c>
      <c r="Q14" s="2149">
        <v>3847</v>
      </c>
    </row>
    <row r="15" spans="6:9" ht="19.5" customHeight="1">
      <c r="F15" s="1975"/>
      <c r="G15" s="1975"/>
      <c r="H15" s="1975"/>
      <c r="I15" s="1975"/>
    </row>
    <row r="16" spans="6:9" ht="19.5" customHeight="1">
      <c r="F16" s="1975"/>
      <c r="G16" s="1975"/>
      <c r="H16" s="1975"/>
      <c r="I16" s="1975"/>
    </row>
    <row r="17" spans="1:17" s="1857" customFormat="1" ht="19.5" customHeight="1">
      <c r="A17" s="2167" t="s">
        <v>1493</v>
      </c>
      <c r="B17" s="2181" t="s">
        <v>1475</v>
      </c>
      <c r="C17" s="2180"/>
      <c r="D17" s="2180"/>
      <c r="E17" s="2167"/>
      <c r="F17" s="2182" t="s">
        <v>1474</v>
      </c>
      <c r="G17" s="2182"/>
      <c r="H17" s="2182"/>
      <c r="I17" s="2181"/>
      <c r="J17" s="2167" t="s">
        <v>1495</v>
      </c>
      <c r="K17" s="2182"/>
      <c r="L17" s="2182"/>
      <c r="M17" s="2182"/>
      <c r="N17" s="2182" t="s">
        <v>1494</v>
      </c>
      <c r="O17" s="2182"/>
      <c r="P17" s="2182"/>
      <c r="Q17" s="2181"/>
    </row>
    <row r="18" spans="1:17" s="1857" customFormat="1" ht="19.5" customHeight="1">
      <c r="A18" s="2166"/>
      <c r="B18" s="2165" t="s">
        <v>1001</v>
      </c>
      <c r="C18" s="2165" t="s">
        <v>1468</v>
      </c>
      <c r="D18" s="2165" t="s">
        <v>1467</v>
      </c>
      <c r="E18" s="2165" t="s">
        <v>1466</v>
      </c>
      <c r="F18" s="2165" t="s">
        <v>1001</v>
      </c>
      <c r="G18" s="2165" t="s">
        <v>1468</v>
      </c>
      <c r="H18" s="2165" t="s">
        <v>1467</v>
      </c>
      <c r="I18" s="2164" t="s">
        <v>1466</v>
      </c>
      <c r="J18" s="2173" t="s">
        <v>1001</v>
      </c>
      <c r="K18" s="2165" t="s">
        <v>1468</v>
      </c>
      <c r="L18" s="2165" t="s">
        <v>1467</v>
      </c>
      <c r="M18" s="2165" t="s">
        <v>1466</v>
      </c>
      <c r="N18" s="2165" t="s">
        <v>1001</v>
      </c>
      <c r="O18" s="2165" t="s">
        <v>1468</v>
      </c>
      <c r="P18" s="2165" t="s">
        <v>1467</v>
      </c>
      <c r="Q18" s="2164" t="s">
        <v>1466</v>
      </c>
    </row>
    <row r="19" spans="1:17" ht="19.5" customHeight="1">
      <c r="A19" s="2163" t="s">
        <v>1491</v>
      </c>
      <c r="B19" s="2162">
        <v>0</v>
      </c>
      <c r="C19" s="2161">
        <v>20569</v>
      </c>
      <c r="D19" s="2161">
        <v>24519</v>
      </c>
      <c r="E19" s="2161">
        <v>7291</v>
      </c>
      <c r="F19" s="2162">
        <v>0</v>
      </c>
      <c r="G19" s="2161">
        <v>10115</v>
      </c>
      <c r="H19" s="2161">
        <v>10115</v>
      </c>
      <c r="I19" s="2160">
        <v>3122</v>
      </c>
      <c r="J19" s="2172">
        <v>0</v>
      </c>
      <c r="K19" s="2161">
        <v>15028</v>
      </c>
      <c r="L19" s="2161">
        <v>14885</v>
      </c>
      <c r="M19" s="2161">
        <v>3550</v>
      </c>
      <c r="N19" s="2162">
        <v>0</v>
      </c>
      <c r="O19" s="2161">
        <v>11047</v>
      </c>
      <c r="P19" s="2161">
        <v>12884</v>
      </c>
      <c r="Q19" s="2160">
        <v>2633</v>
      </c>
    </row>
    <row r="20" spans="1:17" s="1975" customFormat="1" ht="19.5" customHeight="1">
      <c r="A20" s="2159" t="s">
        <v>1490</v>
      </c>
      <c r="B20" s="2158">
        <v>107</v>
      </c>
      <c r="C20" s="2158">
        <v>430</v>
      </c>
      <c r="D20" s="2158">
        <v>428</v>
      </c>
      <c r="E20" s="2158">
        <v>160</v>
      </c>
      <c r="F20" s="2158">
        <v>117</v>
      </c>
      <c r="G20" s="2158">
        <v>961</v>
      </c>
      <c r="H20" s="2158">
        <v>961</v>
      </c>
      <c r="I20" s="2157">
        <v>162</v>
      </c>
      <c r="J20" s="2171">
        <v>26</v>
      </c>
      <c r="K20" s="2158">
        <v>81</v>
      </c>
      <c r="L20" s="2158">
        <v>81</v>
      </c>
      <c r="M20" s="2158">
        <v>50</v>
      </c>
      <c r="N20" s="2158">
        <v>86</v>
      </c>
      <c r="O20" s="2158">
        <v>244</v>
      </c>
      <c r="P20" s="2158">
        <v>244</v>
      </c>
      <c r="Q20" s="2157">
        <v>86</v>
      </c>
    </row>
    <row r="21" spans="1:17" s="1975" customFormat="1" ht="19.5" customHeight="1">
      <c r="A21" s="2156" t="s">
        <v>1489</v>
      </c>
      <c r="B21" s="2154">
        <v>165</v>
      </c>
      <c r="C21" s="2154">
        <v>7591</v>
      </c>
      <c r="D21" s="2154">
        <v>11543</v>
      </c>
      <c r="E21" s="2154">
        <v>825</v>
      </c>
      <c r="F21" s="2154">
        <v>96</v>
      </c>
      <c r="G21" s="2154">
        <v>3418</v>
      </c>
      <c r="H21" s="2154">
        <v>3418</v>
      </c>
      <c r="I21" s="2153">
        <v>478</v>
      </c>
      <c r="J21" s="2170">
        <v>167</v>
      </c>
      <c r="K21" s="2154">
        <v>7243</v>
      </c>
      <c r="L21" s="2154">
        <v>7100</v>
      </c>
      <c r="M21" s="2154">
        <v>861</v>
      </c>
      <c r="N21" s="2154">
        <v>96</v>
      </c>
      <c r="O21" s="2154">
        <v>3546</v>
      </c>
      <c r="P21" s="2154">
        <v>5383</v>
      </c>
      <c r="Q21" s="2153">
        <v>359</v>
      </c>
    </row>
    <row r="22" spans="1:17" s="1975" customFormat="1" ht="19.5" customHeight="1">
      <c r="A22" s="2156" t="s">
        <v>1488</v>
      </c>
      <c r="B22" s="2154">
        <v>4</v>
      </c>
      <c r="C22" s="2154">
        <v>1108</v>
      </c>
      <c r="D22" s="2154">
        <v>1108</v>
      </c>
      <c r="E22" s="2154">
        <v>9</v>
      </c>
      <c r="F22" s="2154">
        <v>4</v>
      </c>
      <c r="G22" s="2154">
        <v>626</v>
      </c>
      <c r="H22" s="2154">
        <v>626</v>
      </c>
      <c r="I22" s="2153">
        <v>16</v>
      </c>
      <c r="J22" s="2170">
        <v>6</v>
      </c>
      <c r="K22" s="2154">
        <v>947</v>
      </c>
      <c r="L22" s="2154">
        <v>947</v>
      </c>
      <c r="M22" s="2154">
        <v>24</v>
      </c>
      <c r="N22" s="2154">
        <v>4</v>
      </c>
      <c r="O22" s="2154">
        <v>569</v>
      </c>
      <c r="P22" s="2154">
        <v>569</v>
      </c>
      <c r="Q22" s="2153">
        <v>15</v>
      </c>
    </row>
    <row r="23" spans="1:17" s="1975" customFormat="1" ht="19.5" customHeight="1">
      <c r="A23" s="2156" t="s">
        <v>1487</v>
      </c>
      <c r="B23" s="2154">
        <v>103</v>
      </c>
      <c r="C23" s="2154">
        <v>4996</v>
      </c>
      <c r="D23" s="2154">
        <v>4996</v>
      </c>
      <c r="E23" s="2154">
        <v>177</v>
      </c>
      <c r="F23" s="2154">
        <v>59</v>
      </c>
      <c r="G23" s="2154">
        <v>1911</v>
      </c>
      <c r="H23" s="2154">
        <v>1911</v>
      </c>
      <c r="I23" s="2153">
        <v>87</v>
      </c>
      <c r="J23" s="2170">
        <v>43</v>
      </c>
      <c r="K23" s="2154">
        <v>2095</v>
      </c>
      <c r="L23" s="2154">
        <v>2095</v>
      </c>
      <c r="M23" s="2154">
        <v>82</v>
      </c>
      <c r="N23" s="2154">
        <v>82</v>
      </c>
      <c r="O23" s="2154">
        <v>3521</v>
      </c>
      <c r="P23" s="2154">
        <v>3521</v>
      </c>
      <c r="Q23" s="2153">
        <v>156</v>
      </c>
    </row>
    <row r="24" spans="1:17" s="1975" customFormat="1" ht="19.5" customHeight="1">
      <c r="A24" s="2156" t="s">
        <v>1486</v>
      </c>
      <c r="B24" s="2155">
        <v>0</v>
      </c>
      <c r="C24" s="2155">
        <v>0</v>
      </c>
      <c r="D24" s="2155">
        <v>0</v>
      </c>
      <c r="E24" s="2155">
        <v>0</v>
      </c>
      <c r="F24" s="2155">
        <v>0</v>
      </c>
      <c r="G24" s="2155">
        <v>0</v>
      </c>
      <c r="H24" s="2155">
        <v>0</v>
      </c>
      <c r="I24" s="2184">
        <v>0</v>
      </c>
      <c r="J24" s="2169">
        <v>0</v>
      </c>
      <c r="K24" s="2155">
        <v>0</v>
      </c>
      <c r="L24" s="2155">
        <v>0</v>
      </c>
      <c r="M24" s="2155">
        <v>0</v>
      </c>
      <c r="N24" s="2155">
        <v>0</v>
      </c>
      <c r="O24" s="2155">
        <v>0</v>
      </c>
      <c r="P24" s="2155">
        <v>0</v>
      </c>
      <c r="Q24" s="2184">
        <v>0</v>
      </c>
    </row>
    <row r="25" spans="1:17" s="1975" customFormat="1" ht="19.5" customHeight="1">
      <c r="A25" s="2156" t="s">
        <v>1485</v>
      </c>
      <c r="B25" s="2155">
        <v>0</v>
      </c>
      <c r="C25" s="2155">
        <v>0</v>
      </c>
      <c r="D25" s="2155">
        <v>0</v>
      </c>
      <c r="E25" s="2155">
        <v>0</v>
      </c>
      <c r="F25" s="2155">
        <v>0</v>
      </c>
      <c r="G25" s="2155">
        <v>0</v>
      </c>
      <c r="H25" s="2155">
        <v>0</v>
      </c>
      <c r="I25" s="2184">
        <v>0</v>
      </c>
      <c r="J25" s="2169">
        <v>0</v>
      </c>
      <c r="K25" s="2155">
        <v>0</v>
      </c>
      <c r="L25" s="2155">
        <v>0</v>
      </c>
      <c r="M25" s="2155">
        <v>0</v>
      </c>
      <c r="N25" s="2155">
        <v>0</v>
      </c>
      <c r="O25" s="2155">
        <v>0</v>
      </c>
      <c r="P25" s="2155">
        <v>0</v>
      </c>
      <c r="Q25" s="2184">
        <v>0</v>
      </c>
    </row>
    <row r="26" spans="1:17" s="1975" customFormat="1" ht="19.5" customHeight="1">
      <c r="A26" s="2156" t="s">
        <v>1484</v>
      </c>
      <c r="B26" s="2155">
        <v>0</v>
      </c>
      <c r="C26" s="2154">
        <v>335</v>
      </c>
      <c r="D26" s="2154">
        <v>335</v>
      </c>
      <c r="E26" s="2154">
        <v>60</v>
      </c>
      <c r="F26" s="2155">
        <v>0</v>
      </c>
      <c r="G26" s="2154">
        <v>546</v>
      </c>
      <c r="H26" s="2154">
        <v>546</v>
      </c>
      <c r="I26" s="2153">
        <v>92</v>
      </c>
      <c r="J26" s="2169">
        <v>0</v>
      </c>
      <c r="K26" s="2154">
        <v>1962</v>
      </c>
      <c r="L26" s="2154">
        <v>1962</v>
      </c>
      <c r="M26" s="2154">
        <v>175</v>
      </c>
      <c r="N26" s="2155">
        <v>0</v>
      </c>
      <c r="O26" s="2154">
        <v>869</v>
      </c>
      <c r="P26" s="2154">
        <v>869</v>
      </c>
      <c r="Q26" s="2153">
        <v>96</v>
      </c>
    </row>
    <row r="27" spans="1:17" s="1975" customFormat="1" ht="19.5" customHeight="1">
      <c r="A27" s="2152" t="s">
        <v>1454</v>
      </c>
      <c r="B27" s="2151">
        <v>0</v>
      </c>
      <c r="C27" s="2150">
        <v>6109</v>
      </c>
      <c r="D27" s="2150">
        <v>6109</v>
      </c>
      <c r="E27" s="2150">
        <v>6060</v>
      </c>
      <c r="F27" s="2151">
        <v>0</v>
      </c>
      <c r="G27" s="2150">
        <v>2653</v>
      </c>
      <c r="H27" s="2150">
        <v>2653</v>
      </c>
      <c r="I27" s="2149">
        <v>2287</v>
      </c>
      <c r="J27" s="2168">
        <v>0</v>
      </c>
      <c r="K27" s="2150">
        <v>2700</v>
      </c>
      <c r="L27" s="2150">
        <v>2700</v>
      </c>
      <c r="M27" s="2150">
        <v>2358</v>
      </c>
      <c r="N27" s="2151">
        <v>0</v>
      </c>
      <c r="O27" s="2150">
        <v>2298</v>
      </c>
      <c r="P27" s="2150">
        <v>2298</v>
      </c>
      <c r="Q27" s="2149">
        <v>1921</v>
      </c>
    </row>
    <row r="28" spans="6:9" ht="19.5" customHeight="1">
      <c r="F28" s="1975"/>
      <c r="G28" s="1975"/>
      <c r="H28" s="1975"/>
      <c r="I28" s="1975"/>
    </row>
    <row r="29" spans="6:18" ht="19.5" customHeight="1">
      <c r="F29" s="1975"/>
      <c r="G29" s="1975"/>
      <c r="H29" s="1975"/>
      <c r="I29" s="1975"/>
      <c r="N29" s="1975"/>
      <c r="O29" s="1975"/>
      <c r="P29" s="1975"/>
      <c r="Q29" s="1975"/>
      <c r="R29" s="1975"/>
    </row>
    <row r="30" spans="1:19" s="1857" customFormat="1" ht="19.5" customHeight="1">
      <c r="A30" s="2167" t="s">
        <v>1493</v>
      </c>
      <c r="B30" s="2182" t="s">
        <v>1447</v>
      </c>
      <c r="C30" s="2182"/>
      <c r="D30" s="2182"/>
      <c r="E30" s="2182"/>
      <c r="F30" s="2182" t="s">
        <v>1388</v>
      </c>
      <c r="G30" s="2182"/>
      <c r="H30" s="2182"/>
      <c r="I30" s="2181"/>
      <c r="J30" s="2167" t="s">
        <v>1492</v>
      </c>
      <c r="K30" s="2182"/>
      <c r="L30" s="2182"/>
      <c r="M30" s="2181"/>
      <c r="N30" s="2179"/>
      <c r="O30" s="2023"/>
      <c r="P30" s="2023"/>
      <c r="Q30" s="2179"/>
      <c r="R30" s="2178"/>
      <c r="S30" s="2178"/>
    </row>
    <row r="31" spans="1:18" s="1857" customFormat="1" ht="19.5" customHeight="1">
      <c r="A31" s="2166"/>
      <c r="B31" s="2165" t="s">
        <v>1001</v>
      </c>
      <c r="C31" s="2165" t="s">
        <v>1468</v>
      </c>
      <c r="D31" s="2165" t="s">
        <v>1467</v>
      </c>
      <c r="E31" s="2165" t="s">
        <v>1466</v>
      </c>
      <c r="F31" s="2165" t="s">
        <v>1001</v>
      </c>
      <c r="G31" s="2165" t="s">
        <v>1468</v>
      </c>
      <c r="H31" s="2165" t="s">
        <v>1467</v>
      </c>
      <c r="I31" s="2164" t="s">
        <v>1466</v>
      </c>
      <c r="J31" s="2173" t="s">
        <v>1001</v>
      </c>
      <c r="K31" s="2165" t="s">
        <v>1468</v>
      </c>
      <c r="L31" s="2165" t="s">
        <v>1467</v>
      </c>
      <c r="M31" s="2164" t="s">
        <v>1466</v>
      </c>
      <c r="N31" s="2179"/>
      <c r="O31" s="2179"/>
      <c r="P31" s="2179"/>
      <c r="Q31" s="2179"/>
      <c r="R31" s="2178"/>
    </row>
    <row r="32" spans="1:18" ht="19.5" customHeight="1">
      <c r="A32" s="2163" t="s">
        <v>1491</v>
      </c>
      <c r="B32" s="2162">
        <v>0</v>
      </c>
      <c r="C32" s="2161">
        <v>15276</v>
      </c>
      <c r="D32" s="2161">
        <v>17330</v>
      </c>
      <c r="E32" s="2161">
        <v>4043</v>
      </c>
      <c r="F32" s="2162">
        <v>0</v>
      </c>
      <c r="G32" s="2161">
        <v>17990</v>
      </c>
      <c r="H32" s="2161">
        <v>17986</v>
      </c>
      <c r="I32" s="2160">
        <v>2103</v>
      </c>
      <c r="J32" s="2172">
        <v>0</v>
      </c>
      <c r="K32" s="2161">
        <v>13040</v>
      </c>
      <c r="L32" s="2161">
        <v>12164</v>
      </c>
      <c r="M32" s="2160">
        <v>2997</v>
      </c>
      <c r="N32" s="2177"/>
      <c r="O32" s="2177"/>
      <c r="P32" s="2177"/>
      <c r="Q32" s="2177"/>
      <c r="R32" s="1975"/>
    </row>
    <row r="33" spans="1:17" s="1975" customFormat="1" ht="19.5" customHeight="1">
      <c r="A33" s="2159" t="s">
        <v>1490</v>
      </c>
      <c r="B33" s="2158">
        <v>17</v>
      </c>
      <c r="C33" s="2158">
        <v>25</v>
      </c>
      <c r="D33" s="2158">
        <v>25</v>
      </c>
      <c r="E33" s="2158">
        <v>20</v>
      </c>
      <c r="F33" s="2158">
        <v>24</v>
      </c>
      <c r="G33" s="2158">
        <v>67</v>
      </c>
      <c r="H33" s="2158">
        <v>63</v>
      </c>
      <c r="I33" s="2157">
        <v>48</v>
      </c>
      <c r="J33" s="2171">
        <v>93</v>
      </c>
      <c r="K33" s="2158">
        <v>1352</v>
      </c>
      <c r="L33" s="2158">
        <v>476</v>
      </c>
      <c r="M33" s="2157">
        <v>125</v>
      </c>
      <c r="N33" s="2177"/>
      <c r="O33" s="2177"/>
      <c r="P33" s="2177"/>
      <c r="Q33" s="2177"/>
    </row>
    <row r="34" spans="1:17" s="1975" customFormat="1" ht="19.5" customHeight="1">
      <c r="A34" s="2156" t="s">
        <v>1489</v>
      </c>
      <c r="B34" s="2154">
        <v>96</v>
      </c>
      <c r="C34" s="2154">
        <v>3662</v>
      </c>
      <c r="D34" s="2154">
        <v>5716</v>
      </c>
      <c r="E34" s="2154">
        <v>385</v>
      </c>
      <c r="F34" s="2154">
        <v>153</v>
      </c>
      <c r="G34" s="2154">
        <v>13758</v>
      </c>
      <c r="H34" s="2154">
        <v>13758</v>
      </c>
      <c r="I34" s="2153">
        <v>636</v>
      </c>
      <c r="J34" s="2170">
        <v>96</v>
      </c>
      <c r="K34" s="2154">
        <v>4265</v>
      </c>
      <c r="L34" s="2154">
        <v>4265</v>
      </c>
      <c r="M34" s="2153">
        <v>432</v>
      </c>
      <c r="N34" s="2177"/>
      <c r="O34" s="2177"/>
      <c r="P34" s="2177"/>
      <c r="Q34" s="2177"/>
    </row>
    <row r="35" spans="1:17" s="1975" customFormat="1" ht="19.5" customHeight="1">
      <c r="A35" s="2156" t="s">
        <v>1488</v>
      </c>
      <c r="B35" s="2154">
        <v>4</v>
      </c>
      <c r="C35" s="2154">
        <v>515</v>
      </c>
      <c r="D35" s="2154">
        <v>515</v>
      </c>
      <c r="E35" s="2154">
        <v>13</v>
      </c>
      <c r="F35" s="2154">
        <v>5</v>
      </c>
      <c r="G35" s="2154">
        <v>944</v>
      </c>
      <c r="H35" s="2154">
        <v>944</v>
      </c>
      <c r="I35" s="2153">
        <v>15</v>
      </c>
      <c r="J35" s="2170">
        <v>4</v>
      </c>
      <c r="K35" s="2154">
        <v>679</v>
      </c>
      <c r="L35" s="2154">
        <v>679</v>
      </c>
      <c r="M35" s="2153">
        <v>16</v>
      </c>
      <c r="N35" s="2177"/>
      <c r="O35" s="2177"/>
      <c r="P35" s="2177"/>
      <c r="Q35" s="2177"/>
    </row>
    <row r="36" spans="1:17" s="1975" customFormat="1" ht="19.5" customHeight="1">
      <c r="A36" s="2156" t="s">
        <v>1487</v>
      </c>
      <c r="B36" s="2154">
        <v>72</v>
      </c>
      <c r="C36" s="2154">
        <v>3788</v>
      </c>
      <c r="D36" s="2154">
        <v>3788</v>
      </c>
      <c r="E36" s="2154">
        <v>129</v>
      </c>
      <c r="F36" s="2154">
        <v>41</v>
      </c>
      <c r="G36" s="2154">
        <v>1904</v>
      </c>
      <c r="H36" s="2154">
        <v>1904</v>
      </c>
      <c r="I36" s="2153">
        <v>87</v>
      </c>
      <c r="J36" s="2170">
        <v>139</v>
      </c>
      <c r="K36" s="2154">
        <v>4009</v>
      </c>
      <c r="L36" s="2154">
        <v>4009</v>
      </c>
      <c r="M36" s="2153">
        <v>183</v>
      </c>
      <c r="N36" s="2177"/>
      <c r="O36" s="2177"/>
      <c r="P36" s="2177"/>
      <c r="Q36" s="2177"/>
    </row>
    <row r="37" spans="1:17" s="1975" customFormat="1" ht="19.5" customHeight="1">
      <c r="A37" s="2156" t="s">
        <v>1486</v>
      </c>
      <c r="B37" s="2155">
        <v>0</v>
      </c>
      <c r="C37" s="2155">
        <v>0</v>
      </c>
      <c r="D37" s="2155">
        <v>0</v>
      </c>
      <c r="E37" s="2155">
        <v>0</v>
      </c>
      <c r="F37" s="2155">
        <v>0</v>
      </c>
      <c r="G37" s="2155">
        <v>0</v>
      </c>
      <c r="H37" s="2155">
        <v>0</v>
      </c>
      <c r="I37" s="2184">
        <v>0</v>
      </c>
      <c r="J37" s="2169">
        <v>0</v>
      </c>
      <c r="K37" s="2155">
        <v>0</v>
      </c>
      <c r="L37" s="2155">
        <v>0</v>
      </c>
      <c r="M37" s="2184">
        <v>0</v>
      </c>
      <c r="N37" s="2177"/>
      <c r="O37" s="2177"/>
      <c r="P37" s="2177"/>
      <c r="Q37" s="2177"/>
    </row>
    <row r="38" spans="1:17" s="1975" customFormat="1" ht="19.5" customHeight="1">
      <c r="A38" s="2156" t="s">
        <v>1485</v>
      </c>
      <c r="B38" s="2155">
        <v>0</v>
      </c>
      <c r="C38" s="2155">
        <v>0</v>
      </c>
      <c r="D38" s="2155">
        <v>0</v>
      </c>
      <c r="E38" s="2155">
        <v>0</v>
      </c>
      <c r="F38" s="2155">
        <v>0</v>
      </c>
      <c r="G38" s="2155">
        <v>0</v>
      </c>
      <c r="H38" s="2155">
        <v>0</v>
      </c>
      <c r="I38" s="2184">
        <v>0</v>
      </c>
      <c r="J38" s="2169">
        <v>0</v>
      </c>
      <c r="K38" s="2155">
        <v>0</v>
      </c>
      <c r="L38" s="2155">
        <v>0</v>
      </c>
      <c r="M38" s="2184">
        <v>0</v>
      </c>
      <c r="N38" s="2177"/>
      <c r="O38" s="2177"/>
      <c r="P38" s="2177"/>
      <c r="Q38" s="2177"/>
    </row>
    <row r="39" spans="1:17" s="1975" customFormat="1" ht="19.5" customHeight="1">
      <c r="A39" s="2156" t="s">
        <v>1484</v>
      </c>
      <c r="B39" s="2155">
        <v>0</v>
      </c>
      <c r="C39" s="2154">
        <v>3459</v>
      </c>
      <c r="D39" s="2154">
        <v>3459</v>
      </c>
      <c r="E39" s="2154">
        <v>85</v>
      </c>
      <c r="F39" s="2155">
        <v>0</v>
      </c>
      <c r="G39" s="2155">
        <v>0</v>
      </c>
      <c r="H39" s="2155">
        <v>0</v>
      </c>
      <c r="I39" s="2184">
        <v>0</v>
      </c>
      <c r="J39" s="2169">
        <v>0</v>
      </c>
      <c r="K39" s="2154">
        <v>406</v>
      </c>
      <c r="L39" s="2154">
        <v>406</v>
      </c>
      <c r="M39" s="2153">
        <v>277</v>
      </c>
      <c r="N39" s="2177"/>
      <c r="O39" s="2177"/>
      <c r="P39" s="2177"/>
      <c r="Q39" s="2177"/>
    </row>
    <row r="40" spans="1:17" s="1975" customFormat="1" ht="19.5" customHeight="1">
      <c r="A40" s="2152" t="s">
        <v>1454</v>
      </c>
      <c r="B40" s="2151">
        <v>0</v>
      </c>
      <c r="C40" s="2150">
        <v>3827</v>
      </c>
      <c r="D40" s="2150">
        <v>3827</v>
      </c>
      <c r="E40" s="2150">
        <v>3411</v>
      </c>
      <c r="F40" s="2151">
        <v>0</v>
      </c>
      <c r="G40" s="2150">
        <v>1317</v>
      </c>
      <c r="H40" s="2150">
        <v>1317</v>
      </c>
      <c r="I40" s="2149">
        <v>1317</v>
      </c>
      <c r="J40" s="2168">
        <v>0</v>
      </c>
      <c r="K40" s="2150">
        <v>2329</v>
      </c>
      <c r="L40" s="2150">
        <v>2329</v>
      </c>
      <c r="M40" s="2149">
        <v>1964</v>
      </c>
      <c r="N40" s="2177"/>
      <c r="O40" s="2177"/>
      <c r="P40" s="2177"/>
      <c r="Q40" s="2177"/>
    </row>
    <row r="41" ht="16.5" customHeight="1">
      <c r="M41" s="1939" t="s">
        <v>816</v>
      </c>
    </row>
    <row r="42" ht="15" customHeight="1"/>
    <row r="43" ht="15" customHeight="1"/>
    <row r="44" ht="15" customHeight="1"/>
  </sheetData>
  <sheetProtection/>
  <mergeCells count="15">
    <mergeCell ref="P2:Q3"/>
    <mergeCell ref="N4:Q4"/>
    <mergeCell ref="A4:A5"/>
    <mergeCell ref="B4:E4"/>
    <mergeCell ref="F4:I4"/>
    <mergeCell ref="J4:M4"/>
    <mergeCell ref="J17:M17"/>
    <mergeCell ref="N17:Q17"/>
    <mergeCell ref="J30:M30"/>
    <mergeCell ref="F30:I30"/>
    <mergeCell ref="A30:A31"/>
    <mergeCell ref="A17:A18"/>
    <mergeCell ref="B30:E30"/>
    <mergeCell ref="F17:I17"/>
    <mergeCell ref="B17:E17"/>
  </mergeCells>
  <printOptions/>
  <pageMargins left="0.7874015748031497" right="0.7874015748031497" top="0.7874015748031497" bottom="0.7874015748031497" header="0.35433070866141736" footer="0.2362204724409449"/>
  <pageSetup horizontalDpi="600" verticalDpi="600" orientation="portrait" paperSize="9" r:id="rId1"/>
  <colBreaks count="1" manualBreakCount="1">
    <brk id="9" max="40" man="1"/>
  </colBreaks>
</worksheet>
</file>

<file path=xl/worksheets/sheet82.xml><?xml version="1.0" encoding="utf-8"?>
<worksheet xmlns="http://schemas.openxmlformats.org/spreadsheetml/2006/main" xmlns:r="http://schemas.openxmlformats.org/officeDocument/2006/relationships">
  <sheetPr>
    <tabColor rgb="FFFFC000"/>
  </sheetPr>
  <dimension ref="A1:AE22"/>
  <sheetViews>
    <sheetView showZeros="0" tabSelected="1" view="pageBreakPreview" zoomScale="70" zoomScaleNormal="75" zoomScaleSheetLayoutView="70" zoomScalePageLayoutView="0" workbookViewId="0" topLeftCell="A3">
      <pane xSplit="1" ySplit="6" topLeftCell="B9" activePane="bottomRight" state="frozen"/>
      <selection pane="topLeft" activeCell="O15" sqref="O15"/>
      <selection pane="topRight" activeCell="O15" sqref="O15"/>
      <selection pane="bottomLeft" activeCell="O15" sqref="O15"/>
      <selection pane="bottomRight" activeCell="O15" sqref="O15"/>
    </sheetView>
  </sheetViews>
  <sheetFormatPr defaultColWidth="9.00390625" defaultRowHeight="13.5"/>
  <cols>
    <col min="1" max="1" width="10.625" style="18" customWidth="1"/>
    <col min="2" max="8" width="7.625" style="18" customWidth="1"/>
    <col min="9" max="9" width="7.625" style="2194" customWidth="1"/>
    <col min="10" max="10" width="7.625" style="18" customWidth="1"/>
    <col min="11" max="11" width="7.625" style="68" customWidth="1"/>
    <col min="12" max="13" width="6.50390625" style="18" customWidth="1"/>
    <col min="14" max="14" width="7.375" style="18" customWidth="1"/>
    <col min="15" max="16" width="6.50390625" style="18" customWidth="1"/>
    <col min="17" max="17" width="6.625" style="18" customWidth="1"/>
    <col min="18" max="18" width="6.375" style="18" customWidth="1"/>
    <col min="19" max="19" width="7.125" style="18" customWidth="1"/>
    <col min="20" max="20" width="6.625" style="2193" customWidth="1"/>
    <col min="21" max="21" width="6.625" style="2192" customWidth="1"/>
    <col min="22" max="23" width="6.625" style="18" customWidth="1"/>
    <col min="24" max="24" width="7.25390625" style="18" customWidth="1"/>
    <col min="25" max="26" width="6.00390625" style="18" customWidth="1"/>
    <col min="27" max="16384" width="9.00390625" style="18" customWidth="1"/>
  </cols>
  <sheetData>
    <row r="1" spans="1:5" ht="18.75" customHeight="1">
      <c r="A1" s="2" t="s">
        <v>1528</v>
      </c>
      <c r="B1" s="2"/>
      <c r="C1" s="2"/>
      <c r="D1" s="2"/>
      <c r="E1" s="2"/>
    </row>
    <row r="2" spans="1:5" ht="7.5" customHeight="1">
      <c r="A2" s="2"/>
      <c r="B2" s="2"/>
      <c r="C2" s="2"/>
      <c r="D2" s="2"/>
      <c r="E2" s="2"/>
    </row>
    <row r="3" spans="1:3" ht="18.75" customHeight="1">
      <c r="A3" s="95" t="s">
        <v>1527</v>
      </c>
      <c r="B3" s="11"/>
      <c r="C3" s="11"/>
    </row>
    <row r="4" spans="1:24" s="68" customFormat="1" ht="18.75" customHeight="1">
      <c r="A4" s="1246" t="s">
        <v>1526</v>
      </c>
      <c r="B4" s="1246"/>
      <c r="C4" s="1246"/>
      <c r="D4" s="1246"/>
      <c r="E4" s="1246"/>
      <c r="I4" s="2244"/>
      <c r="T4" s="2201"/>
      <c r="U4" s="2243"/>
      <c r="W4" s="2242" t="s">
        <v>409</v>
      </c>
      <c r="X4" s="2241"/>
    </row>
    <row r="5" spans="1:24" ht="7.5" customHeight="1">
      <c r="A5" s="1246"/>
      <c r="B5" s="1246"/>
      <c r="C5" s="1246"/>
      <c r="D5" s="1246"/>
      <c r="E5" s="1246"/>
      <c r="W5" s="2240"/>
      <c r="X5" s="2240"/>
    </row>
    <row r="6" spans="1:27" ht="21" customHeight="1">
      <c r="A6" s="2239"/>
      <c r="B6" s="2232" t="s">
        <v>993</v>
      </c>
      <c r="C6" s="2233"/>
      <c r="D6" s="2233"/>
      <c r="E6" s="2233"/>
      <c r="F6" s="2232" t="s">
        <v>1525</v>
      </c>
      <c r="G6" s="2233"/>
      <c r="H6" s="2233"/>
      <c r="I6" s="2233"/>
      <c r="J6" s="2238" t="s">
        <v>1417</v>
      </c>
      <c r="K6" s="2237"/>
      <c r="L6" s="2236" t="s">
        <v>1524</v>
      </c>
      <c r="M6" s="2235"/>
      <c r="N6" s="2232" t="s">
        <v>1523</v>
      </c>
      <c r="O6" s="2233"/>
      <c r="P6" s="2233"/>
      <c r="Q6" s="2234" t="s">
        <v>1522</v>
      </c>
      <c r="R6" s="2232" t="s">
        <v>1521</v>
      </c>
      <c r="S6" s="2233"/>
      <c r="T6" s="2233"/>
      <c r="U6" s="2233"/>
      <c r="V6" s="2232" t="s">
        <v>1520</v>
      </c>
      <c r="W6" s="2232"/>
      <c r="X6" s="2231" t="s">
        <v>1519</v>
      </c>
      <c r="Y6" s="480"/>
      <c r="Z6" s="480"/>
      <c r="AA6" s="480"/>
    </row>
    <row r="7" spans="1:27" ht="21" customHeight="1">
      <c r="A7" s="1039" t="s">
        <v>1518</v>
      </c>
      <c r="B7" s="2224" t="s">
        <v>1515</v>
      </c>
      <c r="C7" s="2223"/>
      <c r="D7" s="1049" t="s">
        <v>1516</v>
      </c>
      <c r="E7" s="1049"/>
      <c r="F7" s="2224" t="s">
        <v>1515</v>
      </c>
      <c r="G7" s="2223"/>
      <c r="H7" s="2221" t="s">
        <v>1516</v>
      </c>
      <c r="I7" s="2221"/>
      <c r="J7" s="2230" t="s">
        <v>1515</v>
      </c>
      <c r="K7" s="2229"/>
      <c r="L7" s="2228" t="s">
        <v>1516</v>
      </c>
      <c r="M7" s="2227"/>
      <c r="N7" s="2226" t="s">
        <v>1517</v>
      </c>
      <c r="O7" s="2221" t="s">
        <v>1516</v>
      </c>
      <c r="P7" s="2221"/>
      <c r="Q7" s="2225"/>
      <c r="R7" s="2224" t="s">
        <v>1515</v>
      </c>
      <c r="S7" s="2223"/>
      <c r="T7" s="2222" t="s">
        <v>1514</v>
      </c>
      <c r="U7" s="2222"/>
      <c r="V7" s="2221" t="s">
        <v>1513</v>
      </c>
      <c r="W7" s="2221"/>
      <c r="X7" s="2211"/>
      <c r="Y7" s="480"/>
      <c r="Z7" s="480"/>
      <c r="AA7" s="480"/>
    </row>
    <row r="8" spans="1:27" ht="24" customHeight="1">
      <c r="A8" s="2220"/>
      <c r="B8" s="2215"/>
      <c r="C8" s="107" t="s">
        <v>1512</v>
      </c>
      <c r="D8" s="441" t="s">
        <v>989</v>
      </c>
      <c r="E8" s="441" t="s">
        <v>1511</v>
      </c>
      <c r="F8" s="2215"/>
      <c r="G8" s="107" t="s">
        <v>1512</v>
      </c>
      <c r="H8" s="2212" t="s">
        <v>989</v>
      </c>
      <c r="I8" s="2219" t="s">
        <v>1511</v>
      </c>
      <c r="J8" s="2215"/>
      <c r="K8" s="2218" t="s">
        <v>1512</v>
      </c>
      <c r="L8" s="1307" t="s">
        <v>989</v>
      </c>
      <c r="M8" s="2212" t="s">
        <v>1511</v>
      </c>
      <c r="N8" s="2217"/>
      <c r="O8" s="2212" t="s">
        <v>989</v>
      </c>
      <c r="P8" s="2212" t="s">
        <v>1511</v>
      </c>
      <c r="Q8" s="2216"/>
      <c r="R8" s="2215"/>
      <c r="S8" s="107" t="s">
        <v>1512</v>
      </c>
      <c r="T8" s="2214" t="s">
        <v>989</v>
      </c>
      <c r="U8" s="2213" t="s">
        <v>1511</v>
      </c>
      <c r="V8" s="2212" t="s">
        <v>989</v>
      </c>
      <c r="W8" s="2212" t="s">
        <v>1511</v>
      </c>
      <c r="X8" s="2211"/>
      <c r="Y8" s="480"/>
      <c r="Z8" s="480"/>
      <c r="AA8" s="480"/>
    </row>
    <row r="9" spans="1:24" s="68" customFormat="1" ht="42" customHeight="1">
      <c r="A9" s="1043" t="s">
        <v>1510</v>
      </c>
      <c r="B9" s="1320">
        <f>SUM(B10:B20)</f>
        <v>41117</v>
      </c>
      <c r="C9" s="1320">
        <f>SUM(C10:C20)</f>
        <v>2041</v>
      </c>
      <c r="D9" s="1320">
        <f>SUM(D10:D20)</f>
        <v>1691</v>
      </c>
      <c r="E9" s="1320">
        <f>SUM(E10:E20)</f>
        <v>67517</v>
      </c>
      <c r="F9" s="1320">
        <f>SUM(F10:F20)</f>
        <v>38797</v>
      </c>
      <c r="G9" s="1320">
        <f>SUM(G10:G20)</f>
        <v>1507</v>
      </c>
      <c r="H9" s="1320">
        <f>SUM(H10:H20)</f>
        <v>558</v>
      </c>
      <c r="I9" s="1320">
        <f>SUM(I10:I20)</f>
        <v>12983</v>
      </c>
      <c r="J9" s="1320">
        <f>SUM(J10:J20)</f>
        <v>970</v>
      </c>
      <c r="K9" s="2209">
        <f>SUM(K10:K20)</f>
        <v>262</v>
      </c>
      <c r="L9" s="2210">
        <f>SUM(L10:L20)</f>
        <v>14</v>
      </c>
      <c r="M9" s="1320">
        <f>SUM(M10:M20)</f>
        <v>296</v>
      </c>
      <c r="N9" s="1320">
        <f>SUM(N10:N20)</f>
        <v>270</v>
      </c>
      <c r="O9" s="1320">
        <f>SUM(O10:O20)</f>
        <v>2</v>
      </c>
      <c r="P9" s="1320">
        <f>SUM(P10:P20)</f>
        <v>72</v>
      </c>
      <c r="Q9" s="1320">
        <f>SUM(Q10:Q20)</f>
        <v>463</v>
      </c>
      <c r="R9" s="1320">
        <f>SUM(R10:R20)</f>
        <v>1081</v>
      </c>
      <c r="S9" s="1320">
        <f>SUM(S10:S20)</f>
        <v>272</v>
      </c>
      <c r="T9" s="1320">
        <f>SUM(T10:T20)</f>
        <v>579</v>
      </c>
      <c r="U9" s="1320">
        <f>SUM(U10:U20)</f>
        <v>30292</v>
      </c>
      <c r="V9" s="1320">
        <f>SUM(V10:V20)</f>
        <v>538</v>
      </c>
      <c r="W9" s="1320">
        <f>SUM(W10:W20)</f>
        <v>23874</v>
      </c>
      <c r="X9" s="2209">
        <f>SUM(X10:X20)</f>
        <v>7</v>
      </c>
    </row>
    <row r="10" spans="1:31" s="68" customFormat="1" ht="42" customHeight="1">
      <c r="A10" s="1039" t="s">
        <v>1509</v>
      </c>
      <c r="B10" s="1319">
        <f>F10+J10+N10+R10</f>
        <v>5068</v>
      </c>
      <c r="C10" s="1319">
        <f>G10+K10+S10</f>
        <v>356</v>
      </c>
      <c r="D10" s="1319">
        <f>H10+L10+O10+T10+V10</f>
        <v>142</v>
      </c>
      <c r="E10" s="1319">
        <f>I10+M10+P10+U10+W10</f>
        <v>4574</v>
      </c>
      <c r="F10" s="1181">
        <v>4757</v>
      </c>
      <c r="G10" s="1181">
        <v>210</v>
      </c>
      <c r="H10" s="1181">
        <v>59</v>
      </c>
      <c r="I10" s="2206">
        <v>1795</v>
      </c>
      <c r="J10" s="1181">
        <v>261</v>
      </c>
      <c r="K10" s="1180">
        <v>120</v>
      </c>
      <c r="L10" s="2207">
        <v>0</v>
      </c>
      <c r="M10" s="1181">
        <v>0</v>
      </c>
      <c r="N10" s="1181">
        <v>12</v>
      </c>
      <c r="O10" s="1181">
        <v>0</v>
      </c>
      <c r="P10" s="1181">
        <v>0</v>
      </c>
      <c r="Q10" s="1181">
        <v>20</v>
      </c>
      <c r="R10" s="1181">
        <v>38</v>
      </c>
      <c r="S10" s="1181">
        <v>26</v>
      </c>
      <c r="T10" s="1181">
        <v>41</v>
      </c>
      <c r="U10" s="2206">
        <v>1352</v>
      </c>
      <c r="V10" s="1181">
        <v>42</v>
      </c>
      <c r="W10" s="1181">
        <v>1427</v>
      </c>
      <c r="X10" s="1180">
        <v>0</v>
      </c>
      <c r="AA10" s="2208"/>
      <c r="AB10" s="2208"/>
      <c r="AC10" s="2208"/>
      <c r="AD10" s="2208"/>
      <c r="AE10" s="2208"/>
    </row>
    <row r="11" spans="1:27" s="68" customFormat="1" ht="42" customHeight="1">
      <c r="A11" s="1039" t="s">
        <v>478</v>
      </c>
      <c r="B11" s="1319">
        <f>F11+J11+N11+R11</f>
        <v>4476</v>
      </c>
      <c r="C11" s="1319">
        <f>G11+K11+S11</f>
        <v>358</v>
      </c>
      <c r="D11" s="1319">
        <f>H11+L11+O11+T11+V11</f>
        <v>259</v>
      </c>
      <c r="E11" s="1319">
        <f>I11+M11+P11+U11+W11</f>
        <v>8873</v>
      </c>
      <c r="F11" s="1181">
        <v>4340</v>
      </c>
      <c r="G11" s="1181">
        <v>311</v>
      </c>
      <c r="H11" s="1181">
        <v>52</v>
      </c>
      <c r="I11" s="2206">
        <v>1252</v>
      </c>
      <c r="J11" s="1181">
        <v>59</v>
      </c>
      <c r="K11" s="1180">
        <v>19</v>
      </c>
      <c r="L11" s="2207">
        <v>2</v>
      </c>
      <c r="M11" s="1180">
        <v>26</v>
      </c>
      <c r="N11" s="1181">
        <v>31</v>
      </c>
      <c r="O11" s="1181">
        <v>0</v>
      </c>
      <c r="P11" s="1181">
        <v>0</v>
      </c>
      <c r="Q11" s="1181">
        <v>206</v>
      </c>
      <c r="R11" s="1181">
        <v>46</v>
      </c>
      <c r="S11" s="1181">
        <v>28</v>
      </c>
      <c r="T11" s="1181">
        <v>153</v>
      </c>
      <c r="U11" s="2206">
        <v>4339</v>
      </c>
      <c r="V11" s="1181">
        <v>52</v>
      </c>
      <c r="W11" s="1181">
        <v>3256</v>
      </c>
      <c r="X11" s="1180">
        <v>0</v>
      </c>
      <c r="AA11" s="2208"/>
    </row>
    <row r="12" spans="1:24" s="68" customFormat="1" ht="42" customHeight="1">
      <c r="A12" s="1039" t="s">
        <v>477</v>
      </c>
      <c r="B12" s="1319">
        <f>F12+J12+N12+R12</f>
        <v>6124</v>
      </c>
      <c r="C12" s="1319">
        <f>G12+K12+S12</f>
        <v>246</v>
      </c>
      <c r="D12" s="1319">
        <f>H12+L12+O12+T12+V12</f>
        <v>147</v>
      </c>
      <c r="E12" s="1319">
        <f>I12+M12+P12+U12+W12</f>
        <v>8750</v>
      </c>
      <c r="F12" s="1181">
        <v>5603</v>
      </c>
      <c r="G12" s="1181">
        <v>217</v>
      </c>
      <c r="H12" s="1181">
        <v>67</v>
      </c>
      <c r="I12" s="2206">
        <v>1445</v>
      </c>
      <c r="J12" s="1181">
        <v>100</v>
      </c>
      <c r="K12" s="1180">
        <v>14</v>
      </c>
      <c r="L12" s="2207">
        <v>8</v>
      </c>
      <c r="M12" s="1180">
        <v>171</v>
      </c>
      <c r="N12" s="1181">
        <v>31</v>
      </c>
      <c r="O12" s="1181">
        <v>0</v>
      </c>
      <c r="P12" s="1181">
        <v>0</v>
      </c>
      <c r="Q12" s="1181">
        <v>7</v>
      </c>
      <c r="R12" s="1181">
        <v>390</v>
      </c>
      <c r="S12" s="1181">
        <v>15</v>
      </c>
      <c r="T12" s="1181">
        <v>40</v>
      </c>
      <c r="U12" s="2206">
        <v>4272</v>
      </c>
      <c r="V12" s="1181">
        <v>32</v>
      </c>
      <c r="W12" s="1181">
        <v>2862</v>
      </c>
      <c r="X12" s="1180">
        <v>3</v>
      </c>
    </row>
    <row r="13" spans="1:24" s="68" customFormat="1" ht="42" customHeight="1">
      <c r="A13" s="1039" t="s">
        <v>1508</v>
      </c>
      <c r="B13" s="1319">
        <f>F13+J13+N13+R13</f>
        <v>4100</v>
      </c>
      <c r="C13" s="1319">
        <f>G13+K13+S13</f>
        <v>215</v>
      </c>
      <c r="D13" s="1319">
        <f>H13+L13+O13+T13+V13</f>
        <v>135</v>
      </c>
      <c r="E13" s="1319">
        <f>I13+M13+P13+U13+W13</f>
        <v>3786</v>
      </c>
      <c r="F13" s="1181">
        <v>3927</v>
      </c>
      <c r="G13" s="1181">
        <v>180</v>
      </c>
      <c r="H13" s="1181">
        <v>61</v>
      </c>
      <c r="I13" s="2206">
        <v>1789</v>
      </c>
      <c r="J13" s="1181">
        <v>72</v>
      </c>
      <c r="K13" s="1180">
        <v>8</v>
      </c>
      <c r="L13" s="2207">
        <v>0</v>
      </c>
      <c r="M13" s="1180">
        <v>0</v>
      </c>
      <c r="N13" s="1181">
        <v>56</v>
      </c>
      <c r="O13" s="1181">
        <v>0</v>
      </c>
      <c r="P13" s="1181">
        <v>0</v>
      </c>
      <c r="Q13" s="1181">
        <v>21</v>
      </c>
      <c r="R13" s="1181">
        <v>45</v>
      </c>
      <c r="S13" s="1181">
        <v>27</v>
      </c>
      <c r="T13" s="1181">
        <v>38</v>
      </c>
      <c r="U13" s="2206">
        <v>1127</v>
      </c>
      <c r="V13" s="1181">
        <v>36</v>
      </c>
      <c r="W13" s="1181">
        <v>870</v>
      </c>
      <c r="X13" s="1180">
        <v>0</v>
      </c>
    </row>
    <row r="14" spans="1:24" s="68" customFormat="1" ht="42" customHeight="1">
      <c r="A14" s="1039" t="s">
        <v>1507</v>
      </c>
      <c r="B14" s="1319">
        <f>F14+J14+N14+R14</f>
        <v>1299</v>
      </c>
      <c r="C14" s="1319">
        <f>G14+K14+S14</f>
        <v>66</v>
      </c>
      <c r="D14" s="1319">
        <f>H14+L14+O14+T14+V14</f>
        <v>170</v>
      </c>
      <c r="E14" s="1319">
        <f>I14+M14+P14+U14+W14</f>
        <v>7077</v>
      </c>
      <c r="F14" s="1181">
        <v>1199</v>
      </c>
      <c r="G14" s="1181">
        <v>50</v>
      </c>
      <c r="H14" s="1181">
        <v>52</v>
      </c>
      <c r="I14" s="2206">
        <v>1308</v>
      </c>
      <c r="J14" s="1181">
        <v>79</v>
      </c>
      <c r="K14" s="1180">
        <v>3</v>
      </c>
      <c r="L14" s="2207">
        <v>0</v>
      </c>
      <c r="M14" s="1180">
        <v>0</v>
      </c>
      <c r="N14" s="1181">
        <v>4</v>
      </c>
      <c r="O14" s="1181">
        <v>0</v>
      </c>
      <c r="P14" s="1181">
        <v>0</v>
      </c>
      <c r="Q14" s="1181">
        <v>22</v>
      </c>
      <c r="R14" s="1181">
        <v>17</v>
      </c>
      <c r="S14" s="1181">
        <v>13</v>
      </c>
      <c r="T14" s="1181">
        <v>33</v>
      </c>
      <c r="U14" s="2206">
        <v>2268</v>
      </c>
      <c r="V14" s="1181">
        <v>85</v>
      </c>
      <c r="W14" s="1181">
        <v>3501</v>
      </c>
      <c r="X14" s="1180">
        <v>0</v>
      </c>
    </row>
    <row r="15" spans="1:24" s="68" customFormat="1" ht="42" customHeight="1">
      <c r="A15" s="1039" t="s">
        <v>1506</v>
      </c>
      <c r="B15" s="1319">
        <f>F15+J15+N15+R15</f>
        <v>4227</v>
      </c>
      <c r="C15" s="1319">
        <f>G15+K15+S15</f>
        <v>199</v>
      </c>
      <c r="D15" s="1319">
        <f>H15+L15+O15+T15+V15</f>
        <v>173</v>
      </c>
      <c r="E15" s="1319">
        <f>I15+M15+P15+U15+W15</f>
        <v>10269</v>
      </c>
      <c r="F15" s="1181">
        <v>4059</v>
      </c>
      <c r="G15" s="1181">
        <v>160</v>
      </c>
      <c r="H15" s="2203">
        <v>48</v>
      </c>
      <c r="I15" s="2206">
        <v>1466</v>
      </c>
      <c r="J15" s="1181">
        <v>91</v>
      </c>
      <c r="K15" s="1180">
        <v>14</v>
      </c>
      <c r="L15" s="2207">
        <v>4</v>
      </c>
      <c r="M15" s="1180">
        <v>99</v>
      </c>
      <c r="N15" s="1181">
        <v>49</v>
      </c>
      <c r="O15" s="1181">
        <v>1</v>
      </c>
      <c r="P15" s="1181">
        <v>66</v>
      </c>
      <c r="Q15" s="1181">
        <v>2</v>
      </c>
      <c r="R15" s="1181">
        <v>28</v>
      </c>
      <c r="S15" s="1181">
        <v>25</v>
      </c>
      <c r="T15" s="2203">
        <v>48</v>
      </c>
      <c r="U15" s="2206">
        <v>5453</v>
      </c>
      <c r="V15" s="1181">
        <v>72</v>
      </c>
      <c r="W15" s="1181">
        <v>3185</v>
      </c>
      <c r="X15" s="1180">
        <v>2</v>
      </c>
    </row>
    <row r="16" spans="1:24" s="68" customFormat="1" ht="42" customHeight="1">
      <c r="A16" s="1039" t="s">
        <v>1505</v>
      </c>
      <c r="B16" s="1319">
        <f>F16+J16+N16+R16</f>
        <v>4060</v>
      </c>
      <c r="C16" s="1319">
        <f>G16+K16+S16</f>
        <v>65</v>
      </c>
      <c r="D16" s="1319">
        <f>H16+L16+O16+T16+V16</f>
        <v>189</v>
      </c>
      <c r="E16" s="1319">
        <f>I16+M16+P16+U16+W16</f>
        <v>7210</v>
      </c>
      <c r="F16" s="1181">
        <v>3965</v>
      </c>
      <c r="G16" s="1181">
        <v>21</v>
      </c>
      <c r="H16" s="2203">
        <v>47</v>
      </c>
      <c r="I16" s="2206">
        <v>574</v>
      </c>
      <c r="J16" s="1181">
        <v>78</v>
      </c>
      <c r="K16" s="1180">
        <v>32</v>
      </c>
      <c r="L16" s="2207">
        <v>0</v>
      </c>
      <c r="M16" s="1180">
        <v>0</v>
      </c>
      <c r="N16" s="1181">
        <v>0</v>
      </c>
      <c r="O16" s="1181">
        <v>0</v>
      </c>
      <c r="P16" s="1181">
        <v>0</v>
      </c>
      <c r="Q16" s="1181">
        <v>14</v>
      </c>
      <c r="R16" s="1181">
        <v>17</v>
      </c>
      <c r="S16" s="1181">
        <v>12</v>
      </c>
      <c r="T16" s="2203">
        <v>79</v>
      </c>
      <c r="U16" s="2206">
        <v>4129</v>
      </c>
      <c r="V16" s="2203">
        <v>63</v>
      </c>
      <c r="W16" s="2206">
        <v>2507</v>
      </c>
      <c r="X16" s="1180">
        <v>0</v>
      </c>
    </row>
    <row r="17" spans="1:24" s="68" customFormat="1" ht="42" customHeight="1">
      <c r="A17" s="1039" t="s">
        <v>472</v>
      </c>
      <c r="B17" s="1319">
        <f>F17+J17+N17+R17</f>
        <v>1914</v>
      </c>
      <c r="C17" s="1319">
        <f>G17+K17+S17</f>
        <v>148</v>
      </c>
      <c r="D17" s="1319">
        <f>H17+L17+O17+T17+V17</f>
        <v>156</v>
      </c>
      <c r="E17" s="1319">
        <f>I17+M17+P17+U17+W17</f>
        <v>3898</v>
      </c>
      <c r="F17" s="1181">
        <v>1756</v>
      </c>
      <c r="G17" s="1181">
        <v>84</v>
      </c>
      <c r="H17" s="2203">
        <v>61</v>
      </c>
      <c r="I17" s="2206">
        <v>879</v>
      </c>
      <c r="J17" s="1181">
        <v>77</v>
      </c>
      <c r="K17" s="1180">
        <v>21</v>
      </c>
      <c r="L17" s="2207">
        <v>0</v>
      </c>
      <c r="M17" s="1180">
        <v>0</v>
      </c>
      <c r="N17" s="1181">
        <v>22</v>
      </c>
      <c r="O17" s="1181">
        <v>0</v>
      </c>
      <c r="P17" s="1181">
        <v>0</v>
      </c>
      <c r="Q17" s="1181">
        <v>53</v>
      </c>
      <c r="R17" s="1181">
        <v>59</v>
      </c>
      <c r="S17" s="1181">
        <v>43</v>
      </c>
      <c r="T17" s="2203">
        <v>53</v>
      </c>
      <c r="U17" s="2206">
        <v>1664</v>
      </c>
      <c r="V17" s="1181">
        <v>42</v>
      </c>
      <c r="W17" s="1181">
        <v>1355</v>
      </c>
      <c r="X17" s="1180">
        <v>2</v>
      </c>
    </row>
    <row r="18" spans="1:24" s="68" customFormat="1" ht="42" customHeight="1">
      <c r="A18" s="1039" t="s">
        <v>471</v>
      </c>
      <c r="B18" s="1319">
        <f>F18+J18+N18+R18</f>
        <v>3639</v>
      </c>
      <c r="C18" s="1319">
        <f>G18+K18+S18</f>
        <v>241</v>
      </c>
      <c r="D18" s="1319">
        <f>H18+L18+O18+T18+V18</f>
        <v>144</v>
      </c>
      <c r="E18" s="1319">
        <f>I18+M18+P18+U18+W18</f>
        <v>5975</v>
      </c>
      <c r="F18" s="1181">
        <v>3489</v>
      </c>
      <c r="G18" s="1181">
        <v>192</v>
      </c>
      <c r="H18" s="2203">
        <v>52</v>
      </c>
      <c r="I18" s="2206">
        <v>1637</v>
      </c>
      <c r="J18" s="1181">
        <v>75</v>
      </c>
      <c r="K18" s="1180">
        <v>6</v>
      </c>
      <c r="L18" s="2207">
        <v>0</v>
      </c>
      <c r="M18" s="1180">
        <v>0</v>
      </c>
      <c r="N18" s="1181">
        <v>24</v>
      </c>
      <c r="O18" s="1181">
        <v>0</v>
      </c>
      <c r="P18" s="1181">
        <v>0</v>
      </c>
      <c r="Q18" s="1181">
        <v>16</v>
      </c>
      <c r="R18" s="1181">
        <v>51</v>
      </c>
      <c r="S18" s="1181">
        <v>43</v>
      </c>
      <c r="T18" s="1181">
        <v>34</v>
      </c>
      <c r="U18" s="1181">
        <v>1866</v>
      </c>
      <c r="V18" s="2203">
        <v>58</v>
      </c>
      <c r="W18" s="2206">
        <v>2472</v>
      </c>
      <c r="X18" s="1180">
        <v>0</v>
      </c>
    </row>
    <row r="19" spans="1:24" s="68" customFormat="1" ht="42" customHeight="1">
      <c r="A19" s="1039" t="s">
        <v>1504</v>
      </c>
      <c r="B19" s="1319">
        <f>F19+J19+N19+R19</f>
        <v>6098</v>
      </c>
      <c r="C19" s="1319">
        <f>G19+K19+S19</f>
        <v>108</v>
      </c>
      <c r="D19" s="1319">
        <f>H19+L19+O19+T19+V19</f>
        <v>170</v>
      </c>
      <c r="E19" s="1319">
        <f>I19+M19+P19+U19+W19</f>
        <v>5747</v>
      </c>
      <c r="F19" s="1181">
        <v>5702</v>
      </c>
      <c r="G19" s="1181">
        <v>82</v>
      </c>
      <c r="H19" s="2203">
        <v>59</v>
      </c>
      <c r="I19" s="2206">
        <v>838</v>
      </c>
      <c r="J19" s="1181">
        <v>75</v>
      </c>
      <c r="K19" s="1180">
        <v>22</v>
      </c>
      <c r="L19" s="2207">
        <v>0</v>
      </c>
      <c r="M19" s="1180">
        <v>0</v>
      </c>
      <c r="N19" s="1181">
        <v>41</v>
      </c>
      <c r="O19" s="2203">
        <v>1</v>
      </c>
      <c r="P19" s="2203">
        <v>6</v>
      </c>
      <c r="Q19" s="1181">
        <v>102</v>
      </c>
      <c r="R19" s="1181">
        <v>280</v>
      </c>
      <c r="S19" s="1181">
        <v>4</v>
      </c>
      <c r="T19" s="2203">
        <v>57</v>
      </c>
      <c r="U19" s="2206">
        <v>3312</v>
      </c>
      <c r="V19" s="2203">
        <v>53</v>
      </c>
      <c r="W19" s="2206">
        <v>1591</v>
      </c>
      <c r="X19" s="1180">
        <v>0</v>
      </c>
    </row>
    <row r="20" spans="1:24" s="2201" customFormat="1" ht="42" customHeight="1">
      <c r="A20" s="2205" t="s">
        <v>1503</v>
      </c>
      <c r="B20" s="1319">
        <v>112</v>
      </c>
      <c r="C20" s="1319">
        <f>G20+K20+S20</f>
        <v>39</v>
      </c>
      <c r="D20" s="1319">
        <f>H20+L20+O20+T20+V20</f>
        <v>6</v>
      </c>
      <c r="E20" s="1319">
        <f>I20+M20+P20+U20+W20</f>
        <v>1358</v>
      </c>
      <c r="F20" s="1182">
        <v>0</v>
      </c>
      <c r="G20" s="1196">
        <v>0</v>
      </c>
      <c r="H20" s="1182">
        <v>0</v>
      </c>
      <c r="I20" s="1182">
        <v>0</v>
      </c>
      <c r="J20" s="1182">
        <v>3</v>
      </c>
      <c r="K20" s="1196">
        <v>3</v>
      </c>
      <c r="L20" s="2204">
        <v>0</v>
      </c>
      <c r="M20" s="1196">
        <v>0</v>
      </c>
      <c r="N20" s="1182">
        <v>0</v>
      </c>
      <c r="O20" s="1182">
        <v>0</v>
      </c>
      <c r="P20" s="1182">
        <v>0</v>
      </c>
      <c r="Q20" s="1182">
        <v>0</v>
      </c>
      <c r="R20" s="1182">
        <v>110</v>
      </c>
      <c r="S20" s="1182">
        <v>36</v>
      </c>
      <c r="T20" s="1182">
        <v>3</v>
      </c>
      <c r="U20" s="1182">
        <v>510</v>
      </c>
      <c r="V20" s="2203">
        <v>3</v>
      </c>
      <c r="W20" s="2202">
        <v>848</v>
      </c>
      <c r="X20" s="1196">
        <v>0</v>
      </c>
    </row>
    <row r="21" spans="1:24" s="68" customFormat="1" ht="42" customHeight="1">
      <c r="A21" s="1279"/>
      <c r="B21" s="1318"/>
      <c r="C21" s="1318"/>
      <c r="D21" s="1318"/>
      <c r="E21" s="1318"/>
      <c r="F21" s="1209"/>
      <c r="G21" s="1208"/>
      <c r="H21" s="1209"/>
      <c r="I21" s="1209"/>
      <c r="J21" s="1209"/>
      <c r="K21" s="1208"/>
      <c r="L21" s="2200"/>
      <c r="M21" s="1209"/>
      <c r="N21" s="1209"/>
      <c r="O21" s="1209"/>
      <c r="P21" s="1209"/>
      <c r="Q21" s="1209"/>
      <c r="R21" s="1209"/>
      <c r="S21" s="1209" t="s">
        <v>1502</v>
      </c>
      <c r="T21" s="517"/>
      <c r="U21" s="2199"/>
      <c r="V21" s="1209"/>
      <c r="W21" s="2198"/>
      <c r="X21" s="1208"/>
    </row>
    <row r="22" spans="1:24" s="66" customFormat="1" ht="17.25" customHeight="1">
      <c r="A22" s="6" t="s">
        <v>1501</v>
      </c>
      <c r="I22" s="2197"/>
      <c r="K22" s="16"/>
      <c r="L22" s="16"/>
      <c r="T22" s="2196"/>
      <c r="U22" s="2195"/>
      <c r="V22" s="506"/>
      <c r="W22" s="506"/>
      <c r="X22" s="406" t="s">
        <v>1500</v>
      </c>
    </row>
  </sheetData>
  <sheetProtection/>
  <mergeCells count="21">
    <mergeCell ref="N6:P6"/>
    <mergeCell ref="F7:G7"/>
    <mergeCell ref="Q6:Q8"/>
    <mergeCell ref="J6:K6"/>
    <mergeCell ref="T7:U7"/>
    <mergeCell ref="V6:W6"/>
    <mergeCell ref="B6:E6"/>
    <mergeCell ref="F6:I6"/>
    <mergeCell ref="H7:I7"/>
    <mergeCell ref="D7:E7"/>
    <mergeCell ref="B7:C7"/>
    <mergeCell ref="R7:S7"/>
    <mergeCell ref="J7:K7"/>
    <mergeCell ref="R6:U6"/>
    <mergeCell ref="L6:M6"/>
    <mergeCell ref="W4:X5"/>
    <mergeCell ref="V7:W7"/>
    <mergeCell ref="X6:X8"/>
    <mergeCell ref="L7:M7"/>
    <mergeCell ref="O7:P7"/>
    <mergeCell ref="N7:N8"/>
  </mergeCells>
  <printOptions horizontalCentered="1"/>
  <pageMargins left="0.3937007874015748" right="0.3937007874015748" top="0.3937007874015748" bottom="0.3937007874015748" header="0.4724409448818898" footer="0.4724409448818898"/>
  <pageSetup horizontalDpi="600" verticalDpi="600" orientation="portrait" paperSize="9" r:id="rId1"/>
  <colBreaks count="1" manualBreakCount="1">
    <brk id="11" max="65535" man="1"/>
  </colBreaks>
</worksheet>
</file>

<file path=xl/worksheets/sheet83.xml><?xml version="1.0" encoding="utf-8"?>
<worksheet xmlns="http://schemas.openxmlformats.org/spreadsheetml/2006/main" xmlns:r="http://schemas.openxmlformats.org/officeDocument/2006/relationships">
  <sheetPr>
    <tabColor rgb="FFFFC000"/>
  </sheetPr>
  <dimension ref="A1:AR37"/>
  <sheetViews>
    <sheetView showZeros="0" view="pageBreakPreview" zoomScale="70" zoomScaleNormal="75" zoomScaleSheetLayoutView="70" zoomScalePageLayoutView="0" workbookViewId="0" topLeftCell="A1">
      <pane xSplit="3" ySplit="4" topLeftCell="D5" activePane="bottomRight" state="frozen"/>
      <selection pane="topLeft" activeCell="O15" sqref="O15"/>
      <selection pane="topRight" activeCell="O15" sqref="O15"/>
      <selection pane="bottomLeft" activeCell="O15" sqref="O15"/>
      <selection pane="bottomRight" activeCell="O15" sqref="O15"/>
    </sheetView>
  </sheetViews>
  <sheetFormatPr defaultColWidth="9.00390625" defaultRowHeight="13.5"/>
  <cols>
    <col min="1" max="1" width="2.50390625" style="18" customWidth="1"/>
    <col min="2" max="2" width="18.125" style="18" customWidth="1"/>
    <col min="3" max="3" width="0.875" style="18" customWidth="1"/>
    <col min="4" max="5" width="6.25390625" style="18" customWidth="1"/>
    <col min="6" max="6" width="5.75390625" style="18" customWidth="1"/>
    <col min="7" max="7" width="5.625" style="18" customWidth="1"/>
    <col min="8" max="8" width="5.75390625" style="18" customWidth="1"/>
    <col min="9" max="9" width="6.125" style="18" customWidth="1"/>
    <col min="10" max="10" width="5.75390625" style="18" customWidth="1"/>
    <col min="11" max="11" width="6.25390625" style="18" customWidth="1"/>
    <col min="12" max="12" width="5.75390625" style="18" customWidth="1"/>
    <col min="13" max="13" width="6.50390625" style="18" customWidth="1"/>
    <col min="14" max="25" width="5.75390625" style="18" customWidth="1"/>
    <col min="26" max="27" width="6.25390625" style="18" customWidth="1"/>
    <col min="28" max="28" width="6.25390625" style="68" customWidth="1"/>
    <col min="29" max="30" width="6.25390625" style="18" customWidth="1"/>
    <col min="31" max="16384" width="9.00390625" style="18" customWidth="1"/>
  </cols>
  <sheetData>
    <row r="1" spans="1:29" ht="18.75" customHeight="1">
      <c r="A1" s="404" t="s">
        <v>1555</v>
      </c>
      <c r="Z1" s="2242" t="s">
        <v>1002</v>
      </c>
      <c r="AA1" s="2242"/>
      <c r="AB1" s="2259"/>
      <c r="AC1" s="2259"/>
    </row>
    <row r="2" spans="1:29" ht="7.5" customHeight="1">
      <c r="A2" s="404"/>
      <c r="B2" s="404"/>
      <c r="C2" s="404"/>
      <c r="D2" s="404"/>
      <c r="Y2" s="1246"/>
      <c r="Z2" s="2260"/>
      <c r="AA2" s="2260"/>
      <c r="AB2" s="2259"/>
      <c r="AC2" s="2259"/>
    </row>
    <row r="3" spans="1:29" ht="21" customHeight="1">
      <c r="A3" s="503" t="s">
        <v>1554</v>
      </c>
      <c r="B3" s="378"/>
      <c r="C3" s="1022"/>
      <c r="D3" s="550" t="s">
        <v>665</v>
      </c>
      <c r="E3" s="550"/>
      <c r="F3" s="550" t="s">
        <v>1553</v>
      </c>
      <c r="G3" s="550"/>
      <c r="H3" s="550" t="s">
        <v>478</v>
      </c>
      <c r="I3" s="550"/>
      <c r="J3" s="550" t="s">
        <v>477</v>
      </c>
      <c r="K3" s="550"/>
      <c r="L3" s="378" t="s">
        <v>973</v>
      </c>
      <c r="M3" s="379"/>
      <c r="N3" s="379" t="s">
        <v>972</v>
      </c>
      <c r="O3" s="503"/>
      <c r="P3" s="503" t="s">
        <v>971</v>
      </c>
      <c r="Q3" s="550"/>
      <c r="R3" s="550" t="s">
        <v>970</v>
      </c>
      <c r="S3" s="550"/>
      <c r="T3" s="550" t="s">
        <v>472</v>
      </c>
      <c r="U3" s="550"/>
      <c r="V3" s="550" t="s">
        <v>471</v>
      </c>
      <c r="W3" s="550"/>
      <c r="X3" s="550" t="s">
        <v>969</v>
      </c>
      <c r="Y3" s="550"/>
      <c r="Z3" s="550" t="s">
        <v>1369</v>
      </c>
      <c r="AA3" s="378"/>
      <c r="AB3" s="2245"/>
      <c r="AC3" s="2245"/>
    </row>
    <row r="4" spans="1:29" ht="21" customHeight="1">
      <c r="A4" s="428"/>
      <c r="B4" s="429"/>
      <c r="C4" s="1010"/>
      <c r="D4" s="441" t="s">
        <v>1552</v>
      </c>
      <c r="E4" s="441" t="s">
        <v>1551</v>
      </c>
      <c r="F4" s="441" t="s">
        <v>1552</v>
      </c>
      <c r="G4" s="441" t="s">
        <v>1551</v>
      </c>
      <c r="H4" s="441" t="s">
        <v>1552</v>
      </c>
      <c r="I4" s="441" t="s">
        <v>1551</v>
      </c>
      <c r="J4" s="441" t="s">
        <v>1552</v>
      </c>
      <c r="K4" s="441" t="s">
        <v>1551</v>
      </c>
      <c r="L4" s="441" t="s">
        <v>1552</v>
      </c>
      <c r="M4" s="1046" t="s">
        <v>1551</v>
      </c>
      <c r="N4" s="273" t="s">
        <v>1552</v>
      </c>
      <c r="O4" s="1047" t="s">
        <v>1551</v>
      </c>
      <c r="P4" s="1047" t="s">
        <v>1552</v>
      </c>
      <c r="Q4" s="441" t="s">
        <v>1551</v>
      </c>
      <c r="R4" s="441" t="s">
        <v>1552</v>
      </c>
      <c r="S4" s="441" t="s">
        <v>1551</v>
      </c>
      <c r="T4" s="441" t="s">
        <v>1552</v>
      </c>
      <c r="U4" s="441" t="s">
        <v>1551</v>
      </c>
      <c r="V4" s="441" t="s">
        <v>1552</v>
      </c>
      <c r="W4" s="441" t="s">
        <v>1551</v>
      </c>
      <c r="X4" s="441" t="s">
        <v>1552</v>
      </c>
      <c r="Y4" s="441" t="s">
        <v>1551</v>
      </c>
      <c r="Z4" s="441" t="s">
        <v>1552</v>
      </c>
      <c r="AA4" s="1046" t="s">
        <v>1551</v>
      </c>
      <c r="AB4" s="2245"/>
      <c r="AC4" s="2245"/>
    </row>
    <row r="5" spans="1:32" ht="30" customHeight="1">
      <c r="A5" s="1694" t="s">
        <v>1550</v>
      </c>
      <c r="B5" s="2258"/>
      <c r="C5" s="1151"/>
      <c r="D5" s="486">
        <f>F5+H5+J5+L5+N5+P5+R5+T5+V5+X5+Z5</f>
        <v>1691</v>
      </c>
      <c r="E5" s="486">
        <f>G5+I5+K5+M5+O5+Q5+S5+U5+W5+Y5+AA5</f>
        <v>67517</v>
      </c>
      <c r="F5" s="486">
        <f>F6+F11+F16+F17+F21</f>
        <v>142</v>
      </c>
      <c r="G5" s="486">
        <f>G6+G11+G16+G17+G21</f>
        <v>4574</v>
      </c>
      <c r="H5" s="486">
        <f>H6+H11+H16+H17+H21</f>
        <v>259</v>
      </c>
      <c r="I5" s="486">
        <f>I6+I11+I16+I17+I21</f>
        <v>8873</v>
      </c>
      <c r="J5" s="486">
        <f>J6+J11+J16+J17+J21</f>
        <v>147</v>
      </c>
      <c r="K5" s="486">
        <f>K6+K11+K16+K17+K21</f>
        <v>8750</v>
      </c>
      <c r="L5" s="486">
        <f>L6+L11+L16+L17+L21</f>
        <v>135</v>
      </c>
      <c r="M5" s="485">
        <f>M6+M11+M16+M17+M21</f>
        <v>3786</v>
      </c>
      <c r="N5" s="2257">
        <f>N6+N11+N16+N17+N21</f>
        <v>170</v>
      </c>
      <c r="O5" s="486">
        <f>O6+O11+O16+O17+O21</f>
        <v>7077</v>
      </c>
      <c r="P5" s="486">
        <f>P6+P11+P16+P17+P21</f>
        <v>173</v>
      </c>
      <c r="Q5" s="1258">
        <f>Q6+Q11+Q16+Q17+Q21</f>
        <v>10269</v>
      </c>
      <c r="R5" s="486">
        <f>R6+R11+R16+R17+R21</f>
        <v>189</v>
      </c>
      <c r="S5" s="486">
        <f>S6+S11+S16+S17+S21</f>
        <v>7210</v>
      </c>
      <c r="T5" s="486">
        <f>T6+T11+T16+T17+T21</f>
        <v>156</v>
      </c>
      <c r="U5" s="486">
        <f>U6+U11+U16+U17+U21</f>
        <v>3898</v>
      </c>
      <c r="V5" s="486">
        <f>V6+V11+V16+V17+V21</f>
        <v>144</v>
      </c>
      <c r="W5" s="486">
        <f>W6+W11+W16+W17+W21</f>
        <v>5975</v>
      </c>
      <c r="X5" s="486">
        <f>X6+X11+X16+X17+X21</f>
        <v>170</v>
      </c>
      <c r="Y5" s="486">
        <f>Y6+Y11+Y16+Y17+Y21</f>
        <v>5747</v>
      </c>
      <c r="Z5" s="486">
        <f>Z6+Z11+Z16+Z17+Z21</f>
        <v>6</v>
      </c>
      <c r="AA5" s="485">
        <f>AA6+AA11+AA16+AA17+AA21</f>
        <v>1358</v>
      </c>
      <c r="AB5" s="2245"/>
      <c r="AC5" s="2245"/>
      <c r="AD5" s="68"/>
      <c r="AE5" s="68"/>
      <c r="AF5" s="68"/>
    </row>
    <row r="6" spans="1:44" ht="30" customHeight="1">
      <c r="A6" s="1691" t="s">
        <v>997</v>
      </c>
      <c r="B6" s="1691"/>
      <c r="C6" s="1148"/>
      <c r="D6" s="1320">
        <f>F6+H6+J6+L6+N6+P6+R6+T6+V6+X6+Z6</f>
        <v>558</v>
      </c>
      <c r="E6" s="1320">
        <f>G6+I6+K6+M6+O6+Q6+S6+U6+W6+Y6+AA6</f>
        <v>12983</v>
      </c>
      <c r="F6" s="1320">
        <f>SUM(F7:F10)</f>
        <v>59</v>
      </c>
      <c r="G6" s="1320">
        <f>SUM(G7:G10)</f>
        <v>1795</v>
      </c>
      <c r="H6" s="1320">
        <f>SUM(H7:H10)</f>
        <v>52</v>
      </c>
      <c r="I6" s="1320">
        <f>SUM(I7:I10)</f>
        <v>1252</v>
      </c>
      <c r="J6" s="1320">
        <f>SUM(J7:J10)</f>
        <v>67</v>
      </c>
      <c r="K6" s="1320">
        <f>SUM(K7:K10)</f>
        <v>1445</v>
      </c>
      <c r="L6" s="1320">
        <f>SUM(L7:L10)</f>
        <v>61</v>
      </c>
      <c r="M6" s="2209">
        <f>SUM(M7:M10)</f>
        <v>1789</v>
      </c>
      <c r="N6" s="2210">
        <f>SUM(N7:N10)</f>
        <v>52</v>
      </c>
      <c r="O6" s="1320">
        <f>SUM(O7:O10)</f>
        <v>1308</v>
      </c>
      <c r="P6" s="1320">
        <f>SUM(P7:P10)</f>
        <v>48</v>
      </c>
      <c r="Q6" s="1320">
        <f>SUM(Q7:Q10)</f>
        <v>1466</v>
      </c>
      <c r="R6" s="1320">
        <f>SUM(R7:R10)</f>
        <v>47</v>
      </c>
      <c r="S6" s="1320">
        <f>SUM(S7:S10)</f>
        <v>574</v>
      </c>
      <c r="T6" s="1320">
        <f>SUM(T7:T10)</f>
        <v>61</v>
      </c>
      <c r="U6" s="1320">
        <f>SUM(U7:U10)</f>
        <v>879</v>
      </c>
      <c r="V6" s="1320">
        <f>SUM(V7:V10)</f>
        <v>52</v>
      </c>
      <c r="W6" s="1320">
        <f>SUM(W7:W10)</f>
        <v>1637</v>
      </c>
      <c r="X6" s="1320">
        <f>SUM(X7:X10)</f>
        <v>59</v>
      </c>
      <c r="Y6" s="1320">
        <f>SUM(Y7:Y10)</f>
        <v>838</v>
      </c>
      <c r="Z6" s="1320">
        <f>SUM(Z7:Z10)</f>
        <v>0</v>
      </c>
      <c r="AA6" s="2209">
        <f>SUM(AA7:AA10)</f>
        <v>0</v>
      </c>
      <c r="AB6" s="2245"/>
      <c r="AC6" s="2245"/>
      <c r="AD6" s="68"/>
      <c r="AE6" s="68"/>
      <c r="AF6" s="68"/>
      <c r="AG6" s="68"/>
      <c r="AH6" s="68"/>
      <c r="AI6" s="68"/>
      <c r="AJ6" s="68"/>
      <c r="AK6" s="68"/>
      <c r="AL6" s="68"/>
      <c r="AM6" s="68"/>
      <c r="AN6" s="68"/>
      <c r="AO6" s="68"/>
      <c r="AP6" s="68"/>
      <c r="AQ6" s="68"/>
      <c r="AR6" s="68"/>
    </row>
    <row r="7" spans="1:44" ht="30" customHeight="1">
      <c r="A7" s="2248"/>
      <c r="B7" s="1148" t="s">
        <v>1549</v>
      </c>
      <c r="C7" s="1148"/>
      <c r="D7" s="1319">
        <f>F7+H7+J7+L7+N7+P7+R7+T7+V7+X7+Z7</f>
        <v>226</v>
      </c>
      <c r="E7" s="1319">
        <f>G7+I7+K7+M7+O7+Q7+S7+U7+W7+Y7+AA7</f>
        <v>5234</v>
      </c>
      <c r="F7" s="1181">
        <v>23</v>
      </c>
      <c r="G7" s="1181">
        <v>851</v>
      </c>
      <c r="H7" s="528">
        <v>21</v>
      </c>
      <c r="I7" s="1081">
        <v>685</v>
      </c>
      <c r="J7" s="528">
        <v>34</v>
      </c>
      <c r="K7" s="1081">
        <v>511</v>
      </c>
      <c r="L7" s="528">
        <v>24</v>
      </c>
      <c r="M7" s="1081">
        <v>656</v>
      </c>
      <c r="N7" s="529">
        <v>20</v>
      </c>
      <c r="O7" s="1081">
        <v>332</v>
      </c>
      <c r="P7" s="528">
        <v>24</v>
      </c>
      <c r="Q7" s="1081">
        <v>681</v>
      </c>
      <c r="R7" s="528">
        <v>20</v>
      </c>
      <c r="S7" s="1081">
        <v>215</v>
      </c>
      <c r="T7" s="528">
        <v>20</v>
      </c>
      <c r="U7" s="1081">
        <v>303</v>
      </c>
      <c r="V7" s="528">
        <v>20</v>
      </c>
      <c r="W7" s="1081">
        <v>706</v>
      </c>
      <c r="X7" s="528">
        <v>20</v>
      </c>
      <c r="Y7" s="528">
        <v>294</v>
      </c>
      <c r="Z7" s="1182">
        <v>0</v>
      </c>
      <c r="AA7" s="1196">
        <v>0</v>
      </c>
      <c r="AB7" s="2245"/>
      <c r="AC7" s="2245"/>
      <c r="AD7" s="68"/>
      <c r="AE7" s="68"/>
      <c r="AF7" s="68"/>
      <c r="AG7" s="68"/>
      <c r="AH7" s="68"/>
      <c r="AI7" s="68"/>
      <c r="AJ7" s="68"/>
      <c r="AK7" s="68"/>
      <c r="AL7" s="68"/>
      <c r="AM7" s="68"/>
      <c r="AN7" s="68"/>
      <c r="AO7" s="68"/>
      <c r="AP7" s="68"/>
      <c r="AQ7" s="68"/>
      <c r="AR7" s="68"/>
    </row>
    <row r="8" spans="1:44" ht="30" customHeight="1">
      <c r="A8" s="2248"/>
      <c r="B8" s="1148" t="s">
        <v>1548</v>
      </c>
      <c r="C8" s="1148"/>
      <c r="D8" s="1319">
        <f>F8+H8+J8+L8+N8+P8+R8+T8+V8+X8+Z8</f>
        <v>150</v>
      </c>
      <c r="E8" s="1319">
        <f>G8+I8+K8+M8+O8+Q8+S8+U8+W8+Y8+AA8</f>
        <v>3573</v>
      </c>
      <c r="F8" s="1181">
        <v>14</v>
      </c>
      <c r="G8" s="1181">
        <v>358</v>
      </c>
      <c r="H8" s="1181">
        <v>18</v>
      </c>
      <c r="I8" s="1181">
        <v>338</v>
      </c>
      <c r="J8" s="1181">
        <v>19</v>
      </c>
      <c r="K8" s="1181">
        <v>545</v>
      </c>
      <c r="L8" s="1181">
        <v>14</v>
      </c>
      <c r="M8" s="1180">
        <v>524</v>
      </c>
      <c r="N8" s="2207">
        <v>10</v>
      </c>
      <c r="O8" s="2207">
        <v>94</v>
      </c>
      <c r="P8" s="2207">
        <v>19</v>
      </c>
      <c r="Q8" s="1181">
        <v>717</v>
      </c>
      <c r="R8" s="1181">
        <v>13</v>
      </c>
      <c r="S8" s="1181">
        <v>164</v>
      </c>
      <c r="T8" s="1181">
        <v>10</v>
      </c>
      <c r="U8" s="1181">
        <v>85</v>
      </c>
      <c r="V8" s="1181">
        <v>18</v>
      </c>
      <c r="W8" s="1181">
        <v>649</v>
      </c>
      <c r="X8" s="1181">
        <v>15</v>
      </c>
      <c r="Y8" s="1181">
        <v>99</v>
      </c>
      <c r="Z8" s="1182">
        <v>0</v>
      </c>
      <c r="AA8" s="1196">
        <v>0</v>
      </c>
      <c r="AB8" s="2245"/>
      <c r="AC8" s="2245"/>
      <c r="AD8" s="68"/>
      <c r="AE8" s="68"/>
      <c r="AF8" s="68"/>
      <c r="AG8" s="68"/>
      <c r="AH8" s="68"/>
      <c r="AI8" s="68"/>
      <c r="AJ8" s="68"/>
      <c r="AK8" s="68"/>
      <c r="AL8" s="68"/>
      <c r="AM8" s="68"/>
      <c r="AN8" s="68"/>
      <c r="AO8" s="68"/>
      <c r="AP8" s="68"/>
      <c r="AQ8" s="68"/>
      <c r="AR8" s="68"/>
    </row>
    <row r="9" spans="1:44" ht="30" customHeight="1">
      <c r="A9" s="2248"/>
      <c r="B9" s="1148" t="s">
        <v>1547</v>
      </c>
      <c r="C9" s="1148"/>
      <c r="D9" s="1319">
        <f>F9+H9+J9+L9+N9+P9+R9+T9+V9+X9+Z9</f>
        <v>96</v>
      </c>
      <c r="E9" s="1319">
        <f>G9+I9+K9+M9+O9+Q9+S9+U9+W9+Y9+AA9</f>
        <v>1466</v>
      </c>
      <c r="F9" s="1181">
        <v>12</v>
      </c>
      <c r="G9" s="1181">
        <v>228</v>
      </c>
      <c r="H9" s="1181">
        <v>9</v>
      </c>
      <c r="I9" s="1181">
        <v>87</v>
      </c>
      <c r="J9" s="1181">
        <v>9</v>
      </c>
      <c r="K9" s="1181">
        <v>206</v>
      </c>
      <c r="L9" s="1181">
        <v>9</v>
      </c>
      <c r="M9" s="1180">
        <v>126</v>
      </c>
      <c r="N9" s="2207">
        <v>10</v>
      </c>
      <c r="O9" s="2207">
        <v>378</v>
      </c>
      <c r="P9" s="2207">
        <v>0</v>
      </c>
      <c r="Q9" s="1181">
        <v>0</v>
      </c>
      <c r="R9" s="1181">
        <v>8</v>
      </c>
      <c r="S9" s="1181">
        <v>45</v>
      </c>
      <c r="T9" s="1181">
        <v>20</v>
      </c>
      <c r="U9" s="1181">
        <v>178</v>
      </c>
      <c r="V9" s="1181">
        <v>9</v>
      </c>
      <c r="W9" s="1181">
        <v>115</v>
      </c>
      <c r="X9" s="1181">
        <v>10</v>
      </c>
      <c r="Y9" s="1181">
        <v>103</v>
      </c>
      <c r="Z9" s="1182">
        <v>0</v>
      </c>
      <c r="AA9" s="1196">
        <v>0</v>
      </c>
      <c r="AB9" s="2245"/>
      <c r="AC9" s="2245"/>
      <c r="AD9" s="68"/>
      <c r="AE9" s="68"/>
      <c r="AF9" s="68"/>
      <c r="AG9" s="68"/>
      <c r="AH9" s="68"/>
      <c r="AI9" s="68"/>
      <c r="AJ9" s="68"/>
      <c r="AK9" s="68"/>
      <c r="AL9" s="68"/>
      <c r="AM9" s="68"/>
      <c r="AN9" s="68"/>
      <c r="AO9" s="68"/>
      <c r="AP9" s="68"/>
      <c r="AQ9" s="68"/>
      <c r="AR9" s="68"/>
    </row>
    <row r="10" spans="1:44" ht="30" customHeight="1">
      <c r="A10" s="2248"/>
      <c r="B10" s="1148" t="s">
        <v>1546</v>
      </c>
      <c r="C10" s="1148"/>
      <c r="D10" s="1319">
        <f>F10+H10+J10+L10+N10+P10+R10+T10+V10+X10+Z10</f>
        <v>86</v>
      </c>
      <c r="E10" s="1319">
        <f>G10+I10+K10+M10+O10+Q10+S10+U10+W10+Y10+AA10</f>
        <v>2710</v>
      </c>
      <c r="F10" s="1181">
        <v>10</v>
      </c>
      <c r="G10" s="1181">
        <v>358</v>
      </c>
      <c r="H10" s="1181">
        <v>4</v>
      </c>
      <c r="I10" s="1181">
        <v>142</v>
      </c>
      <c r="J10" s="1181">
        <v>5</v>
      </c>
      <c r="K10" s="1181">
        <v>183</v>
      </c>
      <c r="L10" s="1181">
        <v>14</v>
      </c>
      <c r="M10" s="1180">
        <v>483</v>
      </c>
      <c r="N10" s="2207">
        <v>12</v>
      </c>
      <c r="O10" s="2207">
        <v>504</v>
      </c>
      <c r="P10" s="2207">
        <v>5</v>
      </c>
      <c r="Q10" s="1181">
        <v>68</v>
      </c>
      <c r="R10" s="1181">
        <v>6</v>
      </c>
      <c r="S10" s="1181">
        <v>150</v>
      </c>
      <c r="T10" s="1181">
        <v>11</v>
      </c>
      <c r="U10" s="1181">
        <v>313</v>
      </c>
      <c r="V10" s="1181">
        <v>5</v>
      </c>
      <c r="W10" s="1181">
        <v>167</v>
      </c>
      <c r="X10" s="1181">
        <v>14</v>
      </c>
      <c r="Y10" s="1181">
        <v>342</v>
      </c>
      <c r="Z10" s="1182">
        <f>-AA10</f>
        <v>0</v>
      </c>
      <c r="AA10" s="1196">
        <v>0</v>
      </c>
      <c r="AB10" s="2245"/>
      <c r="AC10" s="2245"/>
      <c r="AD10" s="68"/>
      <c r="AE10" s="68"/>
      <c r="AF10" s="68"/>
      <c r="AG10" s="68"/>
      <c r="AH10" s="68"/>
      <c r="AI10" s="68"/>
      <c r="AJ10" s="68"/>
      <c r="AK10" s="68"/>
      <c r="AL10" s="68"/>
      <c r="AM10" s="68"/>
      <c r="AN10" s="68"/>
      <c r="AO10" s="68"/>
      <c r="AP10" s="68"/>
      <c r="AQ10" s="68"/>
      <c r="AR10" s="68"/>
    </row>
    <row r="11" spans="1:44" ht="30" customHeight="1">
      <c r="A11" s="1691" t="s">
        <v>1545</v>
      </c>
      <c r="B11" s="1691"/>
      <c r="C11" s="1148"/>
      <c r="D11" s="1319">
        <f>F11+H11+J11+L11+N11+P11+R11+T11+V11+X11+Z11</f>
        <v>14</v>
      </c>
      <c r="E11" s="1319">
        <f>G11+I11+K11+M11+O11+Q11+S11+U11+W11+Y11+AA11</f>
        <v>296</v>
      </c>
      <c r="F11" s="1319">
        <f>SUM(F12:F15)</f>
        <v>0</v>
      </c>
      <c r="G11" s="1319">
        <f>SUM(G12:G15)</f>
        <v>0</v>
      </c>
      <c r="H11" s="1319">
        <f>SUM(H12:H15)</f>
        <v>2</v>
      </c>
      <c r="I11" s="1319">
        <f>SUM(I12:I15)</f>
        <v>26</v>
      </c>
      <c r="J11" s="1319">
        <f>SUM(J12:J15)</f>
        <v>8</v>
      </c>
      <c r="K11" s="1319">
        <f>SUM(K12:K15)</f>
        <v>171</v>
      </c>
      <c r="L11" s="1319">
        <f>SUM(L12:L15)</f>
        <v>0</v>
      </c>
      <c r="M11" s="2250">
        <f>SUM(M12:M15)</f>
        <v>0</v>
      </c>
      <c r="N11" s="2251">
        <f>SUM(N12:N15)</f>
        <v>0</v>
      </c>
      <c r="O11" s="1319">
        <f>SUM(O12:O15)</f>
        <v>0</v>
      </c>
      <c r="P11" s="1319">
        <f>SUM(P12:P15)</f>
        <v>4</v>
      </c>
      <c r="Q11" s="1319">
        <f>SUM(Q12:Q15)</f>
        <v>99</v>
      </c>
      <c r="R11" s="1319">
        <f>SUM(R12:R15)</f>
        <v>0</v>
      </c>
      <c r="S11" s="1319">
        <f>SUM(S12:S15)</f>
        <v>0</v>
      </c>
      <c r="T11" s="1319">
        <f>SUM(T12:T15)</f>
        <v>0</v>
      </c>
      <c r="U11" s="1319">
        <f>SUM(U12:U15)</f>
        <v>0</v>
      </c>
      <c r="V11" s="1319">
        <f>SUM(V12:V15)</f>
        <v>0</v>
      </c>
      <c r="W11" s="1319">
        <f>SUM(W12:W15)</f>
        <v>0</v>
      </c>
      <c r="X11" s="1319">
        <f>SUM(X12:X15)</f>
        <v>0</v>
      </c>
      <c r="Y11" s="1319">
        <f>SUM(Y12:Y15)</f>
        <v>0</v>
      </c>
      <c r="Z11" s="1319">
        <f>SUM(Z12:Z15)</f>
        <v>0</v>
      </c>
      <c r="AA11" s="2250">
        <f>SUM(AA12:AA15)</f>
        <v>0</v>
      </c>
      <c r="AB11" s="2245"/>
      <c r="AC11" s="2245"/>
      <c r="AD11" s="68"/>
      <c r="AE11" s="68"/>
      <c r="AF11" s="68"/>
      <c r="AG11" s="68"/>
      <c r="AH11" s="68"/>
      <c r="AI11" s="68"/>
      <c r="AJ11" s="68"/>
      <c r="AK11" s="68"/>
      <c r="AL11" s="68"/>
      <c r="AM11" s="68"/>
      <c r="AN11" s="68"/>
      <c r="AO11" s="68"/>
      <c r="AP11" s="68"/>
      <c r="AQ11" s="68"/>
      <c r="AR11" s="68"/>
    </row>
    <row r="12" spans="1:44" ht="30" customHeight="1">
      <c r="A12" s="2248"/>
      <c r="B12" s="2256" t="s">
        <v>1544</v>
      </c>
      <c r="C12" s="1148"/>
      <c r="D12" s="1319">
        <f>F12+H12+J12+L12+N12+P12+R12+T12+V12+X12+Z12</f>
        <v>5</v>
      </c>
      <c r="E12" s="1319">
        <f>G12+I12+K12+M12+O12+Q12+S12+U12+W12+Y12+AA12</f>
        <v>108</v>
      </c>
      <c r="F12" s="1181">
        <v>0</v>
      </c>
      <c r="G12" s="1181">
        <v>0</v>
      </c>
      <c r="H12" s="528">
        <v>2</v>
      </c>
      <c r="I12" s="1081">
        <v>26</v>
      </c>
      <c r="J12" s="1181">
        <v>0</v>
      </c>
      <c r="K12" s="1181">
        <v>0</v>
      </c>
      <c r="L12" s="1181">
        <v>0</v>
      </c>
      <c r="M12" s="1180">
        <v>0</v>
      </c>
      <c r="N12" s="2207">
        <v>0</v>
      </c>
      <c r="O12" s="2207">
        <v>0</v>
      </c>
      <c r="P12" s="2207">
        <v>3</v>
      </c>
      <c r="Q12" s="1181">
        <v>82</v>
      </c>
      <c r="R12" s="1181">
        <v>0</v>
      </c>
      <c r="S12" s="1181">
        <v>0</v>
      </c>
      <c r="T12" s="1181">
        <v>0</v>
      </c>
      <c r="U12" s="1181">
        <v>0</v>
      </c>
      <c r="V12" s="1181">
        <v>0</v>
      </c>
      <c r="W12" s="1181">
        <v>0</v>
      </c>
      <c r="X12" s="1181">
        <v>0</v>
      </c>
      <c r="Y12" s="1181">
        <v>0</v>
      </c>
      <c r="Z12" s="1182">
        <v>0</v>
      </c>
      <c r="AA12" s="1196">
        <v>0</v>
      </c>
      <c r="AB12" s="2245"/>
      <c r="AC12" s="2245"/>
      <c r="AD12" s="68"/>
      <c r="AE12" s="68"/>
      <c r="AF12" s="68"/>
      <c r="AG12" s="68"/>
      <c r="AH12" s="68"/>
      <c r="AI12" s="68"/>
      <c r="AJ12" s="68"/>
      <c r="AK12" s="68"/>
      <c r="AL12" s="68"/>
      <c r="AM12" s="68"/>
      <c r="AN12" s="68"/>
      <c r="AO12" s="68"/>
      <c r="AP12" s="68"/>
      <c r="AQ12" s="68"/>
      <c r="AR12" s="68"/>
    </row>
    <row r="13" spans="1:44" ht="30" customHeight="1">
      <c r="A13" s="2248"/>
      <c r="B13" s="1148" t="s">
        <v>1543</v>
      </c>
      <c r="C13" s="1148"/>
      <c r="D13" s="1319">
        <f>F13+H13+J13+L13+N13+P13+R13+T13+V13+X13+Z13</f>
        <v>3</v>
      </c>
      <c r="E13" s="1319">
        <f>G13+I13+K13+M13+O13+Q13+S13+U13+W13+Y13+AA13</f>
        <v>26</v>
      </c>
      <c r="F13" s="1181">
        <v>0</v>
      </c>
      <c r="G13" s="1181">
        <v>0</v>
      </c>
      <c r="H13" s="528">
        <v>0</v>
      </c>
      <c r="I13" s="1081">
        <v>0</v>
      </c>
      <c r="J13" s="1181">
        <v>3</v>
      </c>
      <c r="K13" s="1181">
        <v>26</v>
      </c>
      <c r="L13" s="1181">
        <v>0</v>
      </c>
      <c r="M13" s="1180">
        <v>0</v>
      </c>
      <c r="N13" s="2207">
        <v>0</v>
      </c>
      <c r="O13" s="2207">
        <v>0</v>
      </c>
      <c r="P13" s="2207">
        <v>0</v>
      </c>
      <c r="Q13" s="1181">
        <v>0</v>
      </c>
      <c r="R13" s="1181">
        <v>0</v>
      </c>
      <c r="S13" s="1181">
        <v>0</v>
      </c>
      <c r="T13" s="1181">
        <v>0</v>
      </c>
      <c r="U13" s="1181">
        <v>0</v>
      </c>
      <c r="V13" s="1181">
        <v>0</v>
      </c>
      <c r="W13" s="1181">
        <v>0</v>
      </c>
      <c r="X13" s="1181">
        <v>0</v>
      </c>
      <c r="Y13" s="1181">
        <v>0</v>
      </c>
      <c r="Z13" s="1182">
        <v>0</v>
      </c>
      <c r="AA13" s="1196">
        <v>0</v>
      </c>
      <c r="AB13" s="2245"/>
      <c r="AC13" s="2245"/>
      <c r="AD13" s="68"/>
      <c r="AE13" s="68"/>
      <c r="AF13" s="68"/>
      <c r="AG13" s="68"/>
      <c r="AH13" s="68"/>
      <c r="AI13" s="68"/>
      <c r="AJ13" s="68"/>
      <c r="AK13" s="68"/>
      <c r="AL13" s="68"/>
      <c r="AM13" s="68"/>
      <c r="AN13" s="68"/>
      <c r="AO13" s="68"/>
      <c r="AP13" s="68"/>
      <c r="AQ13" s="68"/>
      <c r="AR13" s="68"/>
    </row>
    <row r="14" spans="1:44" ht="30" customHeight="1">
      <c r="A14" s="2255"/>
      <c r="B14" s="1148" t="s">
        <v>1542</v>
      </c>
      <c r="C14" s="1148"/>
      <c r="D14" s="1319">
        <f>F14+H14+J14+L14+N14+P14+R14+T14+V14+X14+Z14</f>
        <v>1</v>
      </c>
      <c r="E14" s="1319">
        <f>G14+I14+K14+M14+O14+Q14+S14+U14+W14+Y14+AA14</f>
        <v>70</v>
      </c>
      <c r="F14" s="1181">
        <v>0</v>
      </c>
      <c r="G14" s="1181">
        <v>0</v>
      </c>
      <c r="H14" s="528">
        <v>0</v>
      </c>
      <c r="I14" s="1081">
        <v>0</v>
      </c>
      <c r="J14" s="1181">
        <v>1</v>
      </c>
      <c r="K14" s="1181">
        <v>70</v>
      </c>
      <c r="L14" s="1181">
        <v>0</v>
      </c>
      <c r="M14" s="1180">
        <v>0</v>
      </c>
      <c r="N14" s="2207">
        <v>0</v>
      </c>
      <c r="O14" s="2207">
        <v>0</v>
      </c>
      <c r="P14" s="2207">
        <v>0</v>
      </c>
      <c r="Q14" s="1181">
        <v>0</v>
      </c>
      <c r="R14" s="1181">
        <v>0</v>
      </c>
      <c r="S14" s="1181">
        <v>0</v>
      </c>
      <c r="T14" s="1181">
        <v>0</v>
      </c>
      <c r="U14" s="1181">
        <v>0</v>
      </c>
      <c r="V14" s="1181">
        <v>0</v>
      </c>
      <c r="W14" s="1181">
        <v>0</v>
      </c>
      <c r="X14" s="1181">
        <v>0</v>
      </c>
      <c r="Y14" s="1181">
        <v>0</v>
      </c>
      <c r="Z14" s="1182">
        <v>0</v>
      </c>
      <c r="AA14" s="1196">
        <v>0</v>
      </c>
      <c r="AB14" s="2245"/>
      <c r="AC14" s="2245"/>
      <c r="AD14" s="68"/>
      <c r="AE14" s="68"/>
      <c r="AF14" s="68"/>
      <c r="AG14" s="68"/>
      <c r="AH14" s="68"/>
      <c r="AI14" s="68"/>
      <c r="AJ14" s="68"/>
      <c r="AK14" s="68"/>
      <c r="AL14" s="68"/>
      <c r="AM14" s="68"/>
      <c r="AN14" s="68"/>
      <c r="AO14" s="68"/>
      <c r="AP14" s="68"/>
      <c r="AQ14" s="68"/>
      <c r="AR14" s="68"/>
    </row>
    <row r="15" spans="1:44" ht="30" customHeight="1">
      <c r="A15" s="2255"/>
      <c r="B15" s="1148" t="s">
        <v>1541</v>
      </c>
      <c r="C15" s="1148"/>
      <c r="D15" s="1319">
        <f>F15+H15+J15+L15+N15+P15+R15+T15+V15+X15+Z15</f>
        <v>5</v>
      </c>
      <c r="E15" s="1319">
        <f>G15+I15+K15+M15+O15+Q15+S15+U15+W15+Y15+AA15</f>
        <v>92</v>
      </c>
      <c r="F15" s="1181">
        <v>0</v>
      </c>
      <c r="G15" s="1181">
        <v>0</v>
      </c>
      <c r="H15" s="528">
        <v>0</v>
      </c>
      <c r="I15" s="1081">
        <v>0</v>
      </c>
      <c r="J15" s="1181">
        <v>4</v>
      </c>
      <c r="K15" s="1181">
        <v>75</v>
      </c>
      <c r="L15" s="1181">
        <v>0</v>
      </c>
      <c r="M15" s="1180">
        <v>0</v>
      </c>
      <c r="N15" s="2207">
        <v>0</v>
      </c>
      <c r="O15" s="2207">
        <v>0</v>
      </c>
      <c r="P15" s="2207">
        <v>1</v>
      </c>
      <c r="Q15" s="1181">
        <v>17</v>
      </c>
      <c r="R15" s="1181">
        <v>0</v>
      </c>
      <c r="S15" s="1181">
        <v>0</v>
      </c>
      <c r="T15" s="1181">
        <v>0</v>
      </c>
      <c r="U15" s="1181">
        <v>0</v>
      </c>
      <c r="V15" s="1181">
        <v>0</v>
      </c>
      <c r="W15" s="1181">
        <v>0</v>
      </c>
      <c r="X15" s="1181">
        <v>0</v>
      </c>
      <c r="Y15" s="1181">
        <v>0</v>
      </c>
      <c r="Z15" s="1182">
        <v>0</v>
      </c>
      <c r="AA15" s="1196">
        <v>0</v>
      </c>
      <c r="AB15" s="2245"/>
      <c r="AC15" s="2245"/>
      <c r="AD15" s="68"/>
      <c r="AE15" s="68"/>
      <c r="AF15" s="68"/>
      <c r="AG15" s="68"/>
      <c r="AH15" s="68"/>
      <c r="AI15" s="68"/>
      <c r="AJ15" s="68"/>
      <c r="AK15" s="68"/>
      <c r="AL15" s="68"/>
      <c r="AM15" s="68"/>
      <c r="AN15" s="68"/>
      <c r="AO15" s="68"/>
      <c r="AP15" s="68"/>
      <c r="AQ15" s="68"/>
      <c r="AR15" s="68"/>
    </row>
    <row r="16" spans="1:44" ht="30" customHeight="1">
      <c r="A16" s="1691" t="s">
        <v>1540</v>
      </c>
      <c r="B16" s="1691"/>
      <c r="C16" s="1148"/>
      <c r="D16" s="1319">
        <f>F16+H16+J16+L16+N16+P16+R16+T16+V16+X16+Z16</f>
        <v>2</v>
      </c>
      <c r="E16" s="1319">
        <f>G16+I16+K16+M16+O16+Q16+S16+U16+W16+Y16+AA16</f>
        <v>72</v>
      </c>
      <c r="F16" s="1319">
        <v>0</v>
      </c>
      <c r="G16" s="1319">
        <v>0</v>
      </c>
      <c r="H16" s="528">
        <v>0</v>
      </c>
      <c r="I16" s="1081">
        <v>0</v>
      </c>
      <c r="J16" s="1319">
        <v>0</v>
      </c>
      <c r="K16" s="1319">
        <v>0</v>
      </c>
      <c r="L16" s="1319">
        <v>0</v>
      </c>
      <c r="M16" s="2250">
        <v>0</v>
      </c>
      <c r="N16" s="2251">
        <v>0</v>
      </c>
      <c r="O16" s="2251">
        <v>0</v>
      </c>
      <c r="P16" s="2251">
        <v>1</v>
      </c>
      <c r="Q16" s="1319">
        <v>66</v>
      </c>
      <c r="R16" s="1319">
        <v>0</v>
      </c>
      <c r="S16" s="1319">
        <v>0</v>
      </c>
      <c r="T16" s="1319">
        <v>0</v>
      </c>
      <c r="U16" s="1319">
        <v>0</v>
      </c>
      <c r="V16" s="1319">
        <v>0</v>
      </c>
      <c r="W16" s="1319">
        <v>0</v>
      </c>
      <c r="X16" s="1319">
        <v>1</v>
      </c>
      <c r="Y16" s="1319">
        <v>6</v>
      </c>
      <c r="Z16" s="1182">
        <v>0</v>
      </c>
      <c r="AA16" s="1196">
        <v>0</v>
      </c>
      <c r="AB16" s="2245"/>
      <c r="AC16" s="2245"/>
      <c r="AD16" s="2254"/>
      <c r="AE16" s="2252"/>
      <c r="AF16" s="2252"/>
      <c r="AG16" s="2252"/>
      <c r="AH16" s="2252"/>
      <c r="AI16" s="2252"/>
      <c r="AJ16" s="2252"/>
      <c r="AK16" s="2252"/>
      <c r="AL16" s="2252"/>
      <c r="AM16" s="2252"/>
      <c r="AN16" s="2252"/>
      <c r="AO16" s="2253"/>
      <c r="AP16" s="68"/>
      <c r="AQ16" s="68"/>
      <c r="AR16" s="68"/>
    </row>
    <row r="17" spans="1:44" ht="30" customHeight="1">
      <c r="A17" s="1691" t="s">
        <v>1539</v>
      </c>
      <c r="B17" s="1691"/>
      <c r="C17" s="1148"/>
      <c r="D17" s="1319">
        <f>F17+H17+J17+L17+N17+P17+R17+T17+V17+X17+Z17</f>
        <v>579</v>
      </c>
      <c r="E17" s="1319">
        <f>G17+I17+K17+M17+O17+Q17+S17+U17+W17+Y17+AA17</f>
        <v>30292</v>
      </c>
      <c r="F17" s="1319">
        <f>SUM(F18:F20)</f>
        <v>41</v>
      </c>
      <c r="G17" s="1319">
        <f>SUM(G18:G20)</f>
        <v>1352</v>
      </c>
      <c r="H17" s="1319">
        <f>SUM(H18:H20)</f>
        <v>153</v>
      </c>
      <c r="I17" s="1319">
        <f>SUM(I18:I20)</f>
        <v>4339</v>
      </c>
      <c r="J17" s="1319">
        <f>SUM(J18:J20)</f>
        <v>40</v>
      </c>
      <c r="K17" s="1319">
        <f>SUM(K18:K20)</f>
        <v>4272</v>
      </c>
      <c r="L17" s="1319">
        <f>SUM(L18:L20)</f>
        <v>38</v>
      </c>
      <c r="M17" s="2250">
        <f>SUM(M18:M20)</f>
        <v>1127</v>
      </c>
      <c r="N17" s="2251">
        <f>SUM(N18:N20)</f>
        <v>33</v>
      </c>
      <c r="O17" s="1319">
        <f>SUM(O18:O20)</f>
        <v>2268</v>
      </c>
      <c r="P17" s="1319">
        <f>SUM(P18:P20)</f>
        <v>48</v>
      </c>
      <c r="Q17" s="1319">
        <f>SUM(Q18:Q20)</f>
        <v>5453</v>
      </c>
      <c r="R17" s="1319">
        <f>SUM(R18:R20)</f>
        <v>79</v>
      </c>
      <c r="S17" s="1319">
        <f>SUM(S18:S20)</f>
        <v>4129</v>
      </c>
      <c r="T17" s="1319">
        <f>SUM(T18:T20)</f>
        <v>53</v>
      </c>
      <c r="U17" s="1319">
        <f>SUM(U18:U20)</f>
        <v>1664</v>
      </c>
      <c r="V17" s="1319">
        <f>SUM(V18:V20)</f>
        <v>34</v>
      </c>
      <c r="W17" s="1319">
        <f>SUM(W18:W20)</f>
        <v>1866</v>
      </c>
      <c r="X17" s="1319">
        <f>SUM(X18:X20)</f>
        <v>57</v>
      </c>
      <c r="Y17" s="1319">
        <f>SUM(Y18:Y20)</f>
        <v>3312</v>
      </c>
      <c r="Z17" s="1319">
        <f>SUM(Z18:Z20)</f>
        <v>3</v>
      </c>
      <c r="AA17" s="2250">
        <f>SUM(AA18:AA20)</f>
        <v>510</v>
      </c>
      <c r="AB17" s="2245"/>
      <c r="AC17" s="2245"/>
      <c r="AD17" s="2252"/>
      <c r="AE17" s="2252"/>
      <c r="AF17" s="2252"/>
      <c r="AG17" s="2252"/>
      <c r="AH17" s="2252"/>
      <c r="AI17" s="2252"/>
      <c r="AJ17" s="2252"/>
      <c r="AK17" s="2252"/>
      <c r="AL17" s="2252"/>
      <c r="AM17" s="2252"/>
      <c r="AN17" s="2252"/>
      <c r="AO17" s="68"/>
      <c r="AP17" s="68"/>
      <c r="AQ17" s="68"/>
      <c r="AR17" s="68"/>
    </row>
    <row r="18" spans="1:44" ht="30" customHeight="1">
      <c r="A18" s="2248"/>
      <c r="B18" s="1148" t="s">
        <v>1538</v>
      </c>
      <c r="C18" s="1148"/>
      <c r="D18" s="1319">
        <f>F18+H18+J18+L18+N18+P18+R18+T18+V18+X18+Z18</f>
        <v>181</v>
      </c>
      <c r="E18" s="1319">
        <f>G18+I18+K18+M18+O18+Q18+S18+U18+W18+Y18+AA18</f>
        <v>4202</v>
      </c>
      <c r="F18" s="1181">
        <v>30</v>
      </c>
      <c r="G18" s="1181">
        <v>668</v>
      </c>
      <c r="H18" s="528">
        <v>13</v>
      </c>
      <c r="I18" s="1081">
        <v>267</v>
      </c>
      <c r="J18" s="1181">
        <v>22</v>
      </c>
      <c r="K18" s="1181">
        <v>870</v>
      </c>
      <c r="L18" s="1181">
        <v>8</v>
      </c>
      <c r="M18" s="1180">
        <v>161</v>
      </c>
      <c r="N18" s="2207">
        <v>15</v>
      </c>
      <c r="O18" s="2207">
        <v>463</v>
      </c>
      <c r="P18" s="2207">
        <v>9</v>
      </c>
      <c r="Q18" s="1181">
        <v>146</v>
      </c>
      <c r="R18" s="1181">
        <v>20</v>
      </c>
      <c r="S18" s="1181">
        <v>298</v>
      </c>
      <c r="T18" s="1181">
        <v>31</v>
      </c>
      <c r="U18" s="1181">
        <v>646</v>
      </c>
      <c r="V18" s="1181">
        <v>13</v>
      </c>
      <c r="W18" s="1181">
        <v>247</v>
      </c>
      <c r="X18" s="1181">
        <v>19</v>
      </c>
      <c r="Y18" s="1181">
        <v>391</v>
      </c>
      <c r="Z18" s="1182">
        <v>1</v>
      </c>
      <c r="AA18" s="1196">
        <v>45</v>
      </c>
      <c r="AB18" s="2245"/>
      <c r="AC18" s="2245"/>
      <c r="AD18" s="68"/>
      <c r="AE18" s="68"/>
      <c r="AF18" s="68"/>
      <c r="AG18" s="68"/>
      <c r="AH18" s="68"/>
      <c r="AI18" s="68"/>
      <c r="AJ18" s="68"/>
      <c r="AK18" s="68"/>
      <c r="AL18" s="68"/>
      <c r="AM18" s="68"/>
      <c r="AN18" s="68"/>
      <c r="AO18" s="68"/>
      <c r="AP18" s="68"/>
      <c r="AQ18" s="68"/>
      <c r="AR18" s="68"/>
    </row>
    <row r="19" spans="1:44" ht="30" customHeight="1">
      <c r="A19" s="2248"/>
      <c r="B19" s="1148" t="s">
        <v>1537</v>
      </c>
      <c r="C19" s="1148"/>
      <c r="D19" s="1319">
        <f>F19+H19+J19+L19+N19+P19+R19+T19+V19+X19+Z19</f>
        <v>120</v>
      </c>
      <c r="E19" s="1319">
        <f>G19+I19+K19+M19+O19+Q19+S19+U19+W19+Y19+AA19</f>
        <v>2813</v>
      </c>
      <c r="F19" s="1181">
        <v>9</v>
      </c>
      <c r="G19" s="1181">
        <v>257</v>
      </c>
      <c r="H19" s="528">
        <v>20</v>
      </c>
      <c r="I19" s="1081">
        <v>588</v>
      </c>
      <c r="J19" s="1181">
        <v>10</v>
      </c>
      <c r="K19" s="1181">
        <v>317</v>
      </c>
      <c r="L19" s="1181">
        <v>11</v>
      </c>
      <c r="M19" s="1180">
        <v>210</v>
      </c>
      <c r="N19" s="2207">
        <v>8</v>
      </c>
      <c r="O19" s="2207">
        <v>134</v>
      </c>
      <c r="P19" s="2207">
        <v>9</v>
      </c>
      <c r="Q19" s="1181">
        <v>211</v>
      </c>
      <c r="R19" s="1181">
        <v>25</v>
      </c>
      <c r="S19" s="1181">
        <v>517</v>
      </c>
      <c r="T19" s="1181">
        <v>5</v>
      </c>
      <c r="U19" s="1181">
        <v>88</v>
      </c>
      <c r="V19" s="1181">
        <v>15</v>
      </c>
      <c r="W19" s="1181">
        <v>311</v>
      </c>
      <c r="X19" s="1181">
        <v>8</v>
      </c>
      <c r="Y19" s="1181">
        <v>180</v>
      </c>
      <c r="Z19" s="1182">
        <v>0</v>
      </c>
      <c r="AA19" s="1196">
        <v>0</v>
      </c>
      <c r="AB19" s="2245"/>
      <c r="AC19" s="2245"/>
      <c r="AD19" s="68"/>
      <c r="AE19" s="68"/>
      <c r="AF19" s="68"/>
      <c r="AG19" s="68"/>
      <c r="AH19" s="68"/>
      <c r="AI19" s="68"/>
      <c r="AJ19" s="68"/>
      <c r="AK19" s="68"/>
      <c r="AL19" s="68"/>
      <c r="AM19" s="68"/>
      <c r="AN19" s="68"/>
      <c r="AO19" s="68"/>
      <c r="AP19" s="68"/>
      <c r="AQ19" s="68"/>
      <c r="AR19" s="68"/>
    </row>
    <row r="20" spans="1:44" ht="30" customHeight="1">
      <c r="A20" s="1711"/>
      <c r="B20" s="1148"/>
      <c r="C20" s="1148"/>
      <c r="D20" s="1319">
        <f>F20+H20+J20+L20+N20+P20+R20+T20+V20+X20+Z20</f>
        <v>278</v>
      </c>
      <c r="E20" s="1319">
        <f>G20+I20+K20+M20+O20+Q20+S20+U20+W20+Y20+AA20</f>
        <v>23277</v>
      </c>
      <c r="F20" s="1181">
        <v>2</v>
      </c>
      <c r="G20" s="1181">
        <v>427</v>
      </c>
      <c r="H20" s="1038">
        <v>120</v>
      </c>
      <c r="I20" s="1038">
        <v>3484</v>
      </c>
      <c r="J20" s="1181">
        <v>8</v>
      </c>
      <c r="K20" s="1181">
        <v>3085</v>
      </c>
      <c r="L20" s="1181">
        <v>19</v>
      </c>
      <c r="M20" s="1180">
        <v>756</v>
      </c>
      <c r="N20" s="2207">
        <v>10</v>
      </c>
      <c r="O20" s="2207">
        <v>1671</v>
      </c>
      <c r="P20" s="2207">
        <v>30</v>
      </c>
      <c r="Q20" s="1181">
        <v>5096</v>
      </c>
      <c r="R20" s="1181">
        <v>34</v>
      </c>
      <c r="S20" s="1181">
        <v>3314</v>
      </c>
      <c r="T20" s="1181">
        <v>17</v>
      </c>
      <c r="U20" s="1181">
        <v>930</v>
      </c>
      <c r="V20" s="1181">
        <v>6</v>
      </c>
      <c r="W20" s="1181">
        <v>1308</v>
      </c>
      <c r="X20" s="1181">
        <v>30</v>
      </c>
      <c r="Y20" s="1181">
        <v>2741</v>
      </c>
      <c r="Z20" s="1182">
        <v>2</v>
      </c>
      <c r="AA20" s="1196">
        <v>465</v>
      </c>
      <c r="AB20" s="54"/>
      <c r="AC20" s="54"/>
      <c r="AD20" s="68"/>
      <c r="AE20" s="68"/>
      <c r="AF20" s="68"/>
      <c r="AG20" s="68"/>
      <c r="AH20" s="68"/>
      <c r="AI20" s="68"/>
      <c r="AJ20" s="68"/>
      <c r="AK20" s="68"/>
      <c r="AL20" s="68"/>
      <c r="AM20" s="68"/>
      <c r="AN20" s="68"/>
      <c r="AO20" s="68"/>
      <c r="AP20" s="68"/>
      <c r="AQ20" s="68"/>
      <c r="AR20" s="68"/>
    </row>
    <row r="21" spans="1:44" ht="30" customHeight="1">
      <c r="A21" s="1691" t="s">
        <v>1536</v>
      </c>
      <c r="B21" s="1691"/>
      <c r="C21" s="1148"/>
      <c r="D21" s="1319">
        <f>F21+H21+J21+L21+N21+P21+R21+T21+V21+X21+Z21</f>
        <v>538</v>
      </c>
      <c r="E21" s="1319">
        <f>G21+I21+K21+M21+O21+Q21+S21+U21+W21+Y21+AA21</f>
        <v>23874</v>
      </c>
      <c r="F21" s="1319">
        <f>SUM(F22:F27)</f>
        <v>42</v>
      </c>
      <c r="G21" s="1319">
        <f>SUM(G22:G27)</f>
        <v>1427</v>
      </c>
      <c r="H21" s="1319">
        <f>SUM(H22:H27)</f>
        <v>52</v>
      </c>
      <c r="I21" s="1319">
        <f>SUM(I22:I27)</f>
        <v>3256</v>
      </c>
      <c r="J21" s="1319">
        <f>SUM(J22:J27)</f>
        <v>32</v>
      </c>
      <c r="K21" s="1319">
        <f>SUM(K22:K27)</f>
        <v>2862</v>
      </c>
      <c r="L21" s="1319">
        <f>SUM(L22:L27)</f>
        <v>36</v>
      </c>
      <c r="M21" s="2250">
        <f>SUM(M22:M27)</f>
        <v>870</v>
      </c>
      <c r="N21" s="2251">
        <f>SUM(N22:N27)</f>
        <v>85</v>
      </c>
      <c r="O21" s="1319">
        <f>SUM(O22:O27)</f>
        <v>3501</v>
      </c>
      <c r="P21" s="1319">
        <f>SUM(P22:P27)</f>
        <v>72</v>
      </c>
      <c r="Q21" s="1319">
        <f>SUM(Q22:Q27)</f>
        <v>3185</v>
      </c>
      <c r="R21" s="1319">
        <f>SUM(R22:R27)</f>
        <v>63</v>
      </c>
      <c r="S21" s="1319">
        <f>SUM(S22:S27)</f>
        <v>2507</v>
      </c>
      <c r="T21" s="1319">
        <f>SUM(T22:T27)</f>
        <v>42</v>
      </c>
      <c r="U21" s="1319">
        <f>SUM(U22:U27)</f>
        <v>1355</v>
      </c>
      <c r="V21" s="1319">
        <f>SUM(V22:V27)</f>
        <v>58</v>
      </c>
      <c r="W21" s="1319">
        <f>SUM(W22:W27)</f>
        <v>2472</v>
      </c>
      <c r="X21" s="1319">
        <f>SUM(X22:X27)</f>
        <v>53</v>
      </c>
      <c r="Y21" s="1319">
        <f>SUM(Y22:Y27)</f>
        <v>1591</v>
      </c>
      <c r="Z21" s="1319">
        <f>SUM(Z22:Z27)</f>
        <v>3</v>
      </c>
      <c r="AA21" s="2250">
        <f>SUM(AA22:AA27)</f>
        <v>848</v>
      </c>
      <c r="AB21" s="2245"/>
      <c r="AC21" s="2245"/>
      <c r="AD21" s="68"/>
      <c r="AE21" s="68"/>
      <c r="AF21" s="68"/>
      <c r="AG21" s="68"/>
      <c r="AH21" s="68"/>
      <c r="AI21" s="68"/>
      <c r="AJ21" s="68"/>
      <c r="AK21" s="68"/>
      <c r="AL21" s="68"/>
      <c r="AM21" s="68"/>
      <c r="AN21" s="68"/>
      <c r="AO21" s="68"/>
      <c r="AP21" s="68"/>
      <c r="AQ21" s="68"/>
      <c r="AR21" s="68"/>
    </row>
    <row r="22" spans="1:44" ht="30" customHeight="1">
      <c r="A22" s="2248"/>
      <c r="B22" s="1148" t="s">
        <v>1535</v>
      </c>
      <c r="C22" s="1148"/>
      <c r="D22" s="1319">
        <f>F22+H22+J22+L22+N22+P22+R22+T22+V22+X22+Z22</f>
        <v>54</v>
      </c>
      <c r="E22" s="1319">
        <f>G22+I22+K22+M22+O22+Q22+S22+U22+W22+Y22+AA22</f>
        <v>1837</v>
      </c>
      <c r="F22" s="1181">
        <v>4</v>
      </c>
      <c r="G22" s="1181">
        <v>423</v>
      </c>
      <c r="H22" s="1181">
        <v>7</v>
      </c>
      <c r="I22" s="1181">
        <v>322</v>
      </c>
      <c r="J22" s="1181">
        <v>3</v>
      </c>
      <c r="K22" s="1181">
        <v>110</v>
      </c>
      <c r="L22" s="1181">
        <v>1</v>
      </c>
      <c r="M22" s="1180">
        <v>18</v>
      </c>
      <c r="N22" s="2207">
        <v>8</v>
      </c>
      <c r="O22" s="1181">
        <v>213</v>
      </c>
      <c r="P22" s="2207">
        <v>1</v>
      </c>
      <c r="Q22" s="1181">
        <v>16</v>
      </c>
      <c r="R22" s="1181">
        <v>3</v>
      </c>
      <c r="S22" s="1181">
        <v>61</v>
      </c>
      <c r="T22" s="1181">
        <v>12</v>
      </c>
      <c r="U22" s="1181">
        <v>307</v>
      </c>
      <c r="V22" s="1181">
        <v>4</v>
      </c>
      <c r="W22" s="1181">
        <v>101</v>
      </c>
      <c r="X22" s="1181">
        <v>11</v>
      </c>
      <c r="Y22" s="1181">
        <v>266</v>
      </c>
      <c r="Z22" s="1182">
        <v>0</v>
      </c>
      <c r="AA22" s="1196">
        <v>0</v>
      </c>
      <c r="AB22" s="2245"/>
      <c r="AC22" s="2245"/>
      <c r="AD22" s="68"/>
      <c r="AE22" s="68"/>
      <c r="AF22" s="68"/>
      <c r="AG22" s="68"/>
      <c r="AH22" s="68"/>
      <c r="AI22" s="68"/>
      <c r="AJ22" s="68"/>
      <c r="AK22" s="68"/>
      <c r="AL22" s="68"/>
      <c r="AM22" s="68"/>
      <c r="AN22" s="68"/>
      <c r="AO22" s="68"/>
      <c r="AP22" s="68"/>
      <c r="AQ22" s="68"/>
      <c r="AR22" s="68"/>
    </row>
    <row r="23" spans="1:44" ht="30" customHeight="1">
      <c r="A23" s="2248"/>
      <c r="B23" s="1148" t="s">
        <v>1534</v>
      </c>
      <c r="C23" s="1148"/>
      <c r="D23" s="1319">
        <f>F23+H23+J23+L23+N23+P23+R23+T23+V23+X23+Z23</f>
        <v>86</v>
      </c>
      <c r="E23" s="1319">
        <f>G23+I23+K23+M23+O23+Q23+S23+U23+W23+Y23+AA23</f>
        <v>2213</v>
      </c>
      <c r="F23" s="1181">
        <v>1</v>
      </c>
      <c r="G23" s="1181">
        <v>29</v>
      </c>
      <c r="H23" s="1181">
        <v>14</v>
      </c>
      <c r="I23" s="1181">
        <v>268</v>
      </c>
      <c r="J23" s="1181">
        <v>11</v>
      </c>
      <c r="K23" s="1181">
        <v>679</v>
      </c>
      <c r="L23" s="1181">
        <v>1</v>
      </c>
      <c r="M23" s="1180">
        <v>28</v>
      </c>
      <c r="N23" s="2207">
        <v>9</v>
      </c>
      <c r="O23" s="1181">
        <v>158</v>
      </c>
      <c r="P23" s="2249">
        <v>0</v>
      </c>
      <c r="Q23" s="2249">
        <v>0</v>
      </c>
      <c r="R23" s="1181">
        <v>23</v>
      </c>
      <c r="S23" s="1181">
        <v>361</v>
      </c>
      <c r="T23" s="1181">
        <v>6</v>
      </c>
      <c r="U23" s="1181">
        <v>210</v>
      </c>
      <c r="V23" s="1181">
        <v>10</v>
      </c>
      <c r="W23" s="1181">
        <v>132</v>
      </c>
      <c r="X23" s="1181">
        <v>11</v>
      </c>
      <c r="Y23" s="1181">
        <v>348</v>
      </c>
      <c r="Z23" s="1182">
        <v>0</v>
      </c>
      <c r="AA23" s="1196">
        <v>0</v>
      </c>
      <c r="AB23" s="2245"/>
      <c r="AC23" s="2245"/>
      <c r="AD23" s="68"/>
      <c r="AE23" s="68"/>
      <c r="AF23" s="68"/>
      <c r="AG23" s="68"/>
      <c r="AH23" s="68"/>
      <c r="AI23" s="68"/>
      <c r="AJ23" s="68"/>
      <c r="AK23" s="68"/>
      <c r="AL23" s="68"/>
      <c r="AM23" s="68"/>
      <c r="AN23" s="68"/>
      <c r="AO23" s="68"/>
      <c r="AP23" s="68"/>
      <c r="AQ23" s="68"/>
      <c r="AR23" s="68"/>
    </row>
    <row r="24" spans="1:44" ht="30" customHeight="1">
      <c r="A24" s="2248"/>
      <c r="B24" s="1148" t="s">
        <v>1533</v>
      </c>
      <c r="C24" s="1148"/>
      <c r="D24" s="1319">
        <f>F24+H24+J24+L24+N24+P24+R24+T24+V24+X24+Z24</f>
        <v>69</v>
      </c>
      <c r="E24" s="1319">
        <f>G24+I24+K24+M24+O24+Q24+S24+U24+W24+Y24+AA24</f>
        <v>1361</v>
      </c>
      <c r="F24" s="1181">
        <v>6</v>
      </c>
      <c r="G24" s="1181">
        <v>125</v>
      </c>
      <c r="H24" s="1181">
        <v>4</v>
      </c>
      <c r="I24" s="1181">
        <v>110</v>
      </c>
      <c r="J24" s="1181">
        <v>4</v>
      </c>
      <c r="K24" s="1181">
        <v>108</v>
      </c>
      <c r="L24" s="1181">
        <v>3</v>
      </c>
      <c r="M24" s="1180">
        <v>56</v>
      </c>
      <c r="N24" s="2207">
        <v>7</v>
      </c>
      <c r="O24" s="1181">
        <v>147</v>
      </c>
      <c r="P24" s="2207">
        <v>13</v>
      </c>
      <c r="Q24" s="1181">
        <v>317</v>
      </c>
      <c r="R24" s="1181">
        <v>3</v>
      </c>
      <c r="S24" s="1181">
        <v>32</v>
      </c>
      <c r="T24" s="1181">
        <v>5</v>
      </c>
      <c r="U24" s="1181">
        <v>121</v>
      </c>
      <c r="V24" s="1181">
        <v>20</v>
      </c>
      <c r="W24" s="1181">
        <v>277</v>
      </c>
      <c r="X24" s="1181">
        <v>4</v>
      </c>
      <c r="Y24" s="1181">
        <v>68</v>
      </c>
      <c r="Z24" s="1182">
        <v>0</v>
      </c>
      <c r="AA24" s="1196">
        <v>0</v>
      </c>
      <c r="AB24" s="2245"/>
      <c r="AC24" s="2245"/>
      <c r="AD24" s="68"/>
      <c r="AE24" s="68"/>
      <c r="AF24" s="68"/>
      <c r="AG24" s="68"/>
      <c r="AH24" s="68"/>
      <c r="AI24" s="68"/>
      <c r="AJ24" s="68"/>
      <c r="AK24" s="68"/>
      <c r="AL24" s="68"/>
      <c r="AM24" s="68"/>
      <c r="AN24" s="68"/>
      <c r="AO24" s="68"/>
      <c r="AP24" s="68"/>
      <c r="AQ24" s="68"/>
      <c r="AR24" s="68"/>
    </row>
    <row r="25" spans="1:44" ht="30" customHeight="1">
      <c r="A25" s="2248"/>
      <c r="B25" s="1148" t="s">
        <v>1532</v>
      </c>
      <c r="C25" s="1148"/>
      <c r="D25" s="1319">
        <f>F25+H25+J25+L25+N25+P25+R25+T25+V25+X25+Z25</f>
        <v>20</v>
      </c>
      <c r="E25" s="1319">
        <f>G25+I25+K25+M25+O25+Q25+S25+U25+W25+Y25+AA25</f>
        <v>4896</v>
      </c>
      <c r="F25" s="1181">
        <v>1</v>
      </c>
      <c r="G25" s="1181">
        <v>170</v>
      </c>
      <c r="H25" s="1181">
        <v>3</v>
      </c>
      <c r="I25" s="1181">
        <v>702</v>
      </c>
      <c r="J25" s="1181">
        <v>3</v>
      </c>
      <c r="K25" s="1181">
        <v>690</v>
      </c>
      <c r="L25" s="1181">
        <v>1</v>
      </c>
      <c r="M25" s="1180">
        <v>203</v>
      </c>
      <c r="N25" s="2207">
        <v>1</v>
      </c>
      <c r="O25" s="1181">
        <v>400</v>
      </c>
      <c r="P25" s="2207">
        <v>4</v>
      </c>
      <c r="Q25" s="1181">
        <v>744</v>
      </c>
      <c r="R25" s="1181">
        <v>1</v>
      </c>
      <c r="S25" s="1181">
        <v>350</v>
      </c>
      <c r="T25" s="1181">
        <v>2</v>
      </c>
      <c r="U25" s="1181">
        <v>397</v>
      </c>
      <c r="V25" s="1181">
        <v>2</v>
      </c>
      <c r="W25" s="1181">
        <v>620</v>
      </c>
      <c r="X25" s="1181">
        <v>1</v>
      </c>
      <c r="Y25" s="1181">
        <v>360</v>
      </c>
      <c r="Z25" s="1182">
        <v>1</v>
      </c>
      <c r="AA25" s="1196">
        <v>260</v>
      </c>
      <c r="AB25" s="2245"/>
      <c r="AC25" s="2245"/>
      <c r="AD25" s="68"/>
      <c r="AE25" s="68"/>
      <c r="AF25" s="68"/>
      <c r="AG25" s="68"/>
      <c r="AH25" s="68"/>
      <c r="AI25" s="68"/>
      <c r="AJ25" s="68"/>
      <c r="AK25" s="68"/>
      <c r="AL25" s="68"/>
      <c r="AM25" s="68"/>
      <c r="AN25" s="68"/>
      <c r="AO25" s="68"/>
      <c r="AP25" s="68"/>
      <c r="AQ25" s="68"/>
      <c r="AR25" s="68"/>
    </row>
    <row r="26" spans="1:44" ht="30" customHeight="1">
      <c r="A26" s="2248"/>
      <c r="B26" s="1148" t="s">
        <v>1531</v>
      </c>
      <c r="C26" s="1148"/>
      <c r="D26" s="1319">
        <f>F26+H26+J26+L26+N26+P26+R26+T26+V26+X26+Z26</f>
        <v>143</v>
      </c>
      <c r="E26" s="1319">
        <f>G26+I26+K26+M26+O26+Q26+S26+U26+W26+Y26+AA26</f>
        <v>4502</v>
      </c>
      <c r="F26" s="1181">
        <v>23</v>
      </c>
      <c r="G26" s="1181">
        <v>534</v>
      </c>
      <c r="H26" s="1181">
        <v>14</v>
      </c>
      <c r="I26" s="1181">
        <v>630</v>
      </c>
      <c r="J26" s="1181">
        <v>8</v>
      </c>
      <c r="K26" s="1181">
        <v>265</v>
      </c>
      <c r="L26" s="1181">
        <v>20</v>
      </c>
      <c r="M26" s="1180">
        <v>359</v>
      </c>
      <c r="N26" s="2207">
        <v>17</v>
      </c>
      <c r="O26" s="1181">
        <v>372</v>
      </c>
      <c r="P26" s="2207">
        <v>9</v>
      </c>
      <c r="Q26" s="1181">
        <v>516</v>
      </c>
      <c r="R26" s="1181">
        <v>14</v>
      </c>
      <c r="S26" s="1181">
        <v>420</v>
      </c>
      <c r="T26" s="1181">
        <v>12</v>
      </c>
      <c r="U26" s="1181">
        <v>270</v>
      </c>
      <c r="V26" s="1181">
        <v>14</v>
      </c>
      <c r="W26" s="1181">
        <v>360</v>
      </c>
      <c r="X26" s="1181">
        <v>10</v>
      </c>
      <c r="Y26" s="1181">
        <v>188</v>
      </c>
      <c r="Z26" s="1182">
        <v>2</v>
      </c>
      <c r="AA26" s="1196">
        <v>588</v>
      </c>
      <c r="AB26" s="2245"/>
      <c r="AC26" s="2245"/>
      <c r="AD26" s="68"/>
      <c r="AE26" s="68"/>
      <c r="AF26" s="68"/>
      <c r="AG26" s="68"/>
      <c r="AH26" s="68"/>
      <c r="AI26" s="68"/>
      <c r="AJ26" s="68"/>
      <c r="AK26" s="68"/>
      <c r="AL26" s="68"/>
      <c r="AM26" s="68"/>
      <c r="AN26" s="68"/>
      <c r="AO26" s="68"/>
      <c r="AP26" s="68"/>
      <c r="AQ26" s="68"/>
      <c r="AR26" s="68"/>
    </row>
    <row r="27" spans="1:44" ht="30" customHeight="1">
      <c r="A27" s="2247"/>
      <c r="B27" s="1670" t="s">
        <v>1530</v>
      </c>
      <c r="C27" s="1670"/>
      <c r="D27" s="1318">
        <f>F27+H27+J27+L27+N27+P27+R27+T27+V27+X27+Z27</f>
        <v>166</v>
      </c>
      <c r="E27" s="1318">
        <f>G27+I27+K27+M27+O27+Q27+S27+U27+W27+Y27+AA27</f>
        <v>9065</v>
      </c>
      <c r="F27" s="1179">
        <v>7</v>
      </c>
      <c r="G27" s="1179">
        <v>146</v>
      </c>
      <c r="H27" s="1179">
        <v>10</v>
      </c>
      <c r="I27" s="1179">
        <v>1224</v>
      </c>
      <c r="J27" s="1179">
        <v>3</v>
      </c>
      <c r="K27" s="1179">
        <v>1010</v>
      </c>
      <c r="L27" s="1179">
        <v>10</v>
      </c>
      <c r="M27" s="1178">
        <v>206</v>
      </c>
      <c r="N27" s="2246">
        <v>43</v>
      </c>
      <c r="O27" s="1179">
        <v>2211</v>
      </c>
      <c r="P27" s="2246">
        <v>45</v>
      </c>
      <c r="Q27" s="1179">
        <v>1592</v>
      </c>
      <c r="R27" s="1179">
        <v>19</v>
      </c>
      <c r="S27" s="1179">
        <v>1283</v>
      </c>
      <c r="T27" s="1179">
        <v>5</v>
      </c>
      <c r="U27" s="1179">
        <v>50</v>
      </c>
      <c r="V27" s="1179">
        <v>8</v>
      </c>
      <c r="W27" s="1179">
        <v>982</v>
      </c>
      <c r="X27" s="1179">
        <v>16</v>
      </c>
      <c r="Y27" s="1179">
        <v>361</v>
      </c>
      <c r="Z27" s="1182">
        <v>0</v>
      </c>
      <c r="AA27" s="1196">
        <v>0</v>
      </c>
      <c r="AB27" s="2245"/>
      <c r="AC27" s="2245"/>
      <c r="AD27" s="68"/>
      <c r="AE27" s="68"/>
      <c r="AF27" s="68"/>
      <c r="AG27" s="68"/>
      <c r="AH27" s="68"/>
      <c r="AI27" s="68"/>
      <c r="AJ27" s="68"/>
      <c r="AK27" s="68"/>
      <c r="AL27" s="68"/>
      <c r="AM27" s="68"/>
      <c r="AN27" s="68"/>
      <c r="AO27" s="68"/>
      <c r="AP27" s="68"/>
      <c r="AQ27" s="68"/>
      <c r="AR27" s="68"/>
    </row>
    <row r="28" spans="13:29" ht="16.5" customHeight="1">
      <c r="M28" s="68"/>
      <c r="N28" s="68"/>
      <c r="V28" s="1341"/>
      <c r="W28" s="1341"/>
      <c r="Z28" s="1323"/>
      <c r="AA28" s="1207" t="s">
        <v>1529</v>
      </c>
      <c r="AB28" s="53"/>
      <c r="AC28" s="1206"/>
    </row>
    <row r="29" spans="2:24" ht="22.5" customHeight="1">
      <c r="B29" s="1148"/>
      <c r="W29" s="1079"/>
      <c r="X29" s="1079"/>
    </row>
    <row r="30" ht="22.5" customHeight="1">
      <c r="B30" s="1148"/>
    </row>
    <row r="31" spans="2:21" ht="13.5">
      <c r="B31" s="1148"/>
      <c r="U31" s="66"/>
    </row>
    <row r="32" ht="13.5">
      <c r="B32" s="1148"/>
    </row>
    <row r="33" ht="13.5">
      <c r="B33" s="1148"/>
    </row>
    <row r="34" ht="13.5">
      <c r="B34" s="1148"/>
    </row>
    <row r="35" ht="13.5">
      <c r="B35" s="1148"/>
    </row>
    <row r="36" ht="13.5">
      <c r="B36" s="68"/>
    </row>
    <row r="37" ht="13.5">
      <c r="B37" s="68"/>
    </row>
  </sheetData>
  <sheetProtection/>
  <mergeCells count="22">
    <mergeCell ref="A17:B17"/>
    <mergeCell ref="A21:B21"/>
    <mergeCell ref="H3:I3"/>
    <mergeCell ref="J3:K3"/>
    <mergeCell ref="A16:B16"/>
    <mergeCell ref="A3:B4"/>
    <mergeCell ref="A11:B11"/>
    <mergeCell ref="A6:B6"/>
    <mergeCell ref="L3:M3"/>
    <mergeCell ref="N3:O3"/>
    <mergeCell ref="P3:Q3"/>
    <mergeCell ref="D3:E3"/>
    <mergeCell ref="A5:B5"/>
    <mergeCell ref="F3:G3"/>
    <mergeCell ref="AD16:AN17"/>
    <mergeCell ref="AB1:AC2"/>
    <mergeCell ref="R3:S3"/>
    <mergeCell ref="Z3:AA3"/>
    <mergeCell ref="T3:U3"/>
    <mergeCell ref="V3:W3"/>
    <mergeCell ref="X3:Y3"/>
    <mergeCell ref="Z1:AA2"/>
  </mergeCells>
  <printOptions horizontalCentered="1"/>
  <pageMargins left="0.7874015748031497" right="0.7874015748031497" top="0.7874015748031497" bottom="0.7874015748031497" header="0.4724409448818898" footer="0.4724409448818898"/>
  <pageSetup horizontalDpi="600" verticalDpi="600" orientation="portrait" paperSize="9" r:id="rId2"/>
  <colBreaks count="1" manualBreakCount="1">
    <brk id="13" max="27" man="1"/>
  </colBreaks>
  <drawing r:id="rId1"/>
</worksheet>
</file>

<file path=xl/worksheets/sheet84.xml><?xml version="1.0" encoding="utf-8"?>
<worksheet xmlns="http://schemas.openxmlformats.org/spreadsheetml/2006/main" xmlns:r="http://schemas.openxmlformats.org/officeDocument/2006/relationships">
  <sheetPr>
    <tabColor rgb="FFFFC000"/>
  </sheetPr>
  <dimension ref="A1:R29"/>
  <sheetViews>
    <sheetView view="pageBreakPreview" zoomScale="60" zoomScalePageLayoutView="0" workbookViewId="0" topLeftCell="A1">
      <selection activeCell="O15" sqref="O15"/>
    </sheetView>
  </sheetViews>
  <sheetFormatPr defaultColWidth="9.00390625" defaultRowHeight="13.5"/>
  <cols>
    <col min="1" max="1" width="14.375" style="18" customWidth="1"/>
    <col min="2" max="3" width="0.875" style="18" customWidth="1"/>
    <col min="4" max="4" width="14.125" style="18" customWidth="1"/>
    <col min="5" max="5" width="0.875" style="18" customWidth="1"/>
    <col min="6" max="16" width="4.875" style="18" customWidth="1"/>
    <col min="17" max="17" width="4.00390625" style="18" customWidth="1"/>
    <col min="18" max="16384" width="9.00390625" style="18" customWidth="1"/>
  </cols>
  <sheetData>
    <row r="1" spans="1:7" ht="18.75" customHeight="1">
      <c r="A1" s="11" t="s">
        <v>1586</v>
      </c>
      <c r="B1" s="11"/>
      <c r="C1" s="11"/>
      <c r="D1" s="11"/>
      <c r="E1" s="11"/>
      <c r="F1" s="11"/>
      <c r="G1" s="11"/>
    </row>
    <row r="2" spans="1:17" ht="18.75" customHeight="1">
      <c r="A2" s="404" t="s">
        <v>1585</v>
      </c>
      <c r="B2" s="404"/>
      <c r="C2" s="404"/>
      <c r="D2" s="404"/>
      <c r="E2" s="404"/>
      <c r="P2" s="2270" t="s">
        <v>907</v>
      </c>
      <c r="Q2" s="2270"/>
    </row>
    <row r="3" spans="1:17" ht="13.5">
      <c r="A3" s="2317" t="s">
        <v>1584</v>
      </c>
      <c r="B3" s="2317"/>
      <c r="C3" s="2317"/>
      <c r="D3" s="2316"/>
      <c r="E3" s="2316"/>
      <c r="F3" s="2316"/>
      <c r="G3" s="2316"/>
      <c r="H3" s="2316"/>
      <c r="I3" s="2316"/>
      <c r="J3" s="2316"/>
      <c r="K3" s="2316"/>
      <c r="L3" s="2316"/>
      <c r="M3" s="2316"/>
      <c r="N3" s="2316"/>
      <c r="O3" s="2316"/>
      <c r="P3" s="2269"/>
      <c r="Q3" s="2269"/>
    </row>
    <row r="4" spans="1:17" ht="4.5" customHeight="1">
      <c r="A4" s="2315"/>
      <c r="B4" s="2315"/>
      <c r="C4" s="2315"/>
      <c r="D4" s="2314"/>
      <c r="E4" s="2313"/>
      <c r="F4" s="2312"/>
      <c r="G4" s="2312"/>
      <c r="H4" s="2312"/>
      <c r="I4" s="2312"/>
      <c r="J4" s="2312"/>
      <c r="K4" s="2312"/>
      <c r="L4" s="2312"/>
      <c r="M4" s="2312"/>
      <c r="N4" s="2312"/>
      <c r="O4" s="2312"/>
      <c r="P4" s="2311"/>
      <c r="Q4" s="2294"/>
    </row>
    <row r="5" spans="1:17" ht="92.25" customHeight="1">
      <c r="A5" s="2293" t="s">
        <v>1554</v>
      </c>
      <c r="B5" s="2293"/>
      <c r="C5" s="2293"/>
      <c r="D5" s="2292"/>
      <c r="E5" s="1287"/>
      <c r="F5" s="1836" t="s">
        <v>1576</v>
      </c>
      <c r="G5" s="1836" t="s">
        <v>1575</v>
      </c>
      <c r="H5" s="1836" t="s">
        <v>1574</v>
      </c>
      <c r="I5" s="2289" t="s">
        <v>1573</v>
      </c>
      <c r="J5" s="1836" t="s">
        <v>1572</v>
      </c>
      <c r="K5" s="2289" t="s">
        <v>1571</v>
      </c>
      <c r="L5" s="2289" t="s">
        <v>1570</v>
      </c>
      <c r="M5" s="2289" t="s">
        <v>1569</v>
      </c>
      <c r="N5" s="1836" t="s">
        <v>1568</v>
      </c>
      <c r="O5" s="1836" t="s">
        <v>1567</v>
      </c>
      <c r="P5" s="2289" t="s">
        <v>1566</v>
      </c>
      <c r="Q5" s="2291" t="s">
        <v>591</v>
      </c>
    </row>
    <row r="6" spans="1:17" ht="5.25" customHeight="1">
      <c r="A6" s="2290"/>
      <c r="B6" s="2290"/>
      <c r="C6" s="2290"/>
      <c r="D6" s="2290"/>
      <c r="E6" s="2310"/>
      <c r="F6" s="122"/>
      <c r="G6" s="122"/>
      <c r="H6" s="122"/>
      <c r="I6" s="124"/>
      <c r="J6" s="122"/>
      <c r="K6" s="124"/>
      <c r="L6" s="124"/>
      <c r="M6" s="124"/>
      <c r="N6" s="122"/>
      <c r="O6" s="122"/>
      <c r="P6" s="124"/>
      <c r="Q6" s="2288"/>
    </row>
    <row r="7" spans="1:18" ht="30" customHeight="1">
      <c r="A7" s="340" t="s">
        <v>1583</v>
      </c>
      <c r="B7" s="340"/>
      <c r="C7" s="340"/>
      <c r="D7" s="334"/>
      <c r="E7" s="21"/>
      <c r="F7" s="1084">
        <f>SUM(G7:Q7)</f>
        <v>621</v>
      </c>
      <c r="G7" s="1084">
        <v>48</v>
      </c>
      <c r="H7" s="1084">
        <f>SUM(H8:H9)</f>
        <v>206</v>
      </c>
      <c r="I7" s="1084">
        <f>SUM(I8:I9)</f>
        <v>46</v>
      </c>
      <c r="J7" s="1084">
        <f>SUM(J8:J9)</f>
        <v>88</v>
      </c>
      <c r="K7" s="1084">
        <f>SUM(K8:K9)</f>
        <v>6</v>
      </c>
      <c r="L7" s="1084">
        <f>SUM(L8:L9)</f>
        <v>36</v>
      </c>
      <c r="M7" s="1084">
        <f>SUM(M8:M9)</f>
        <v>0</v>
      </c>
      <c r="N7" s="1084">
        <f>SUM(N8:N9)</f>
        <v>19</v>
      </c>
      <c r="O7" s="1084">
        <f>SUM(O8:O9)</f>
        <v>102</v>
      </c>
      <c r="P7" s="1084">
        <f>SUM(P8:P9)</f>
        <v>3</v>
      </c>
      <c r="Q7" s="1083">
        <f>SUM(Q8:Q9)</f>
        <v>67</v>
      </c>
      <c r="R7" s="1641"/>
    </row>
    <row r="8" spans="1:17" ht="30" customHeight="1">
      <c r="A8" s="2309" t="s">
        <v>1582</v>
      </c>
      <c r="B8" s="151"/>
      <c r="C8" s="2308"/>
      <c r="D8" s="2307" t="s">
        <v>1581</v>
      </c>
      <c r="E8" s="2306"/>
      <c r="F8" s="1084">
        <f>SUM(G8:Q8)</f>
        <v>362</v>
      </c>
      <c r="G8" s="1419">
        <v>40</v>
      </c>
      <c r="H8" s="1419">
        <v>164</v>
      </c>
      <c r="I8" s="1419">
        <v>31</v>
      </c>
      <c r="J8" s="1419">
        <v>35</v>
      </c>
      <c r="K8" s="1419">
        <v>3</v>
      </c>
      <c r="L8" s="1419">
        <v>6</v>
      </c>
      <c r="M8" s="1419">
        <v>0</v>
      </c>
      <c r="N8" s="1419">
        <v>11</v>
      </c>
      <c r="O8" s="1419">
        <v>53</v>
      </c>
      <c r="P8" s="1419">
        <v>3</v>
      </c>
      <c r="Q8" s="1416">
        <v>16</v>
      </c>
    </row>
    <row r="9" spans="1:17" ht="30" customHeight="1">
      <c r="A9" s="2305" t="s">
        <v>1580</v>
      </c>
      <c r="B9" s="2304"/>
      <c r="C9" s="2303"/>
      <c r="D9" s="2302" t="s">
        <v>1579</v>
      </c>
      <c r="E9" s="2301"/>
      <c r="F9" s="1456">
        <f>SUM(G9:Q9)</f>
        <v>259</v>
      </c>
      <c r="G9" s="2300">
        <v>8</v>
      </c>
      <c r="H9" s="2300">
        <v>42</v>
      </c>
      <c r="I9" s="2300">
        <v>15</v>
      </c>
      <c r="J9" s="2300">
        <v>53</v>
      </c>
      <c r="K9" s="1411">
        <v>3</v>
      </c>
      <c r="L9" s="1411">
        <v>30</v>
      </c>
      <c r="M9" s="2299">
        <v>0</v>
      </c>
      <c r="N9" s="1411">
        <v>8</v>
      </c>
      <c r="O9" s="1411">
        <v>49</v>
      </c>
      <c r="P9" s="2299">
        <v>0</v>
      </c>
      <c r="Q9" s="2298">
        <v>51</v>
      </c>
    </row>
    <row r="10" spans="14:17" s="66" customFormat="1" ht="17.25" customHeight="1">
      <c r="N10" s="406"/>
      <c r="O10" s="406"/>
      <c r="P10" s="406"/>
      <c r="Q10" s="406" t="s">
        <v>1529</v>
      </c>
    </row>
    <row r="11" spans="14:17" ht="13.5">
      <c r="N11" s="1245"/>
      <c r="O11" s="1245"/>
      <c r="P11" s="1245"/>
      <c r="Q11" s="1245"/>
    </row>
    <row r="13" spans="1:17" ht="18.75" customHeight="1">
      <c r="A13" s="404" t="s">
        <v>1578</v>
      </c>
      <c r="B13" s="404"/>
      <c r="C13" s="404"/>
      <c r="D13" s="404"/>
      <c r="E13" s="404"/>
      <c r="F13" s="2297" t="s">
        <v>1577</v>
      </c>
      <c r="G13" s="2272"/>
      <c r="P13" s="2270" t="s">
        <v>907</v>
      </c>
      <c r="Q13" s="2270"/>
    </row>
    <row r="14" spans="1:17" ht="13.5">
      <c r="A14" s="2261"/>
      <c r="B14" s="2261"/>
      <c r="C14" s="2261"/>
      <c r="D14" s="2261"/>
      <c r="E14" s="2261"/>
      <c r="F14" s="2261"/>
      <c r="G14" s="2261"/>
      <c r="H14" s="2261"/>
      <c r="I14" s="2261"/>
      <c r="J14" s="2261"/>
      <c r="K14" s="2261"/>
      <c r="L14" s="2261"/>
      <c r="M14" s="2261"/>
      <c r="N14" s="2261"/>
      <c r="O14" s="2261"/>
      <c r="P14" s="2269"/>
      <c r="Q14" s="2269"/>
    </row>
    <row r="15" spans="1:17" ht="5.25" customHeight="1">
      <c r="A15" s="68"/>
      <c r="B15" s="68"/>
      <c r="C15" s="68"/>
      <c r="D15" s="68"/>
      <c r="E15" s="2296"/>
      <c r="F15" s="2295"/>
      <c r="G15" s="2295"/>
      <c r="H15" s="2295"/>
      <c r="I15" s="2295"/>
      <c r="J15" s="2295"/>
      <c r="K15" s="2295"/>
      <c r="L15" s="2295"/>
      <c r="M15" s="2295"/>
      <c r="N15" s="2295"/>
      <c r="O15" s="2295"/>
      <c r="P15" s="2295"/>
      <c r="Q15" s="2294"/>
    </row>
    <row r="16" spans="1:17" ht="92.25" customHeight="1">
      <c r="A16" s="2293" t="s">
        <v>1554</v>
      </c>
      <c r="B16" s="2293"/>
      <c r="C16" s="2293"/>
      <c r="D16" s="2292"/>
      <c r="E16" s="1287"/>
      <c r="F16" s="1836" t="s">
        <v>1576</v>
      </c>
      <c r="G16" s="1836" t="s">
        <v>1575</v>
      </c>
      <c r="H16" s="1836" t="s">
        <v>1574</v>
      </c>
      <c r="I16" s="2289" t="s">
        <v>1573</v>
      </c>
      <c r="J16" s="1836" t="s">
        <v>1572</v>
      </c>
      <c r="K16" s="2289" t="s">
        <v>1571</v>
      </c>
      <c r="L16" s="2289" t="s">
        <v>1570</v>
      </c>
      <c r="M16" s="2289" t="s">
        <v>1569</v>
      </c>
      <c r="N16" s="1836" t="s">
        <v>1568</v>
      </c>
      <c r="O16" s="1836" t="s">
        <v>1567</v>
      </c>
      <c r="P16" s="2289" t="s">
        <v>1566</v>
      </c>
      <c r="Q16" s="2291" t="s">
        <v>591</v>
      </c>
    </row>
    <row r="17" spans="1:17" ht="5.25" customHeight="1">
      <c r="A17" s="2290"/>
      <c r="B17" s="19"/>
      <c r="C17" s="2290"/>
      <c r="D17" s="19"/>
      <c r="E17" s="1287"/>
      <c r="F17" s="1836"/>
      <c r="G17" s="1836"/>
      <c r="H17" s="1836"/>
      <c r="I17" s="2289"/>
      <c r="J17" s="1836"/>
      <c r="K17" s="2289"/>
      <c r="L17" s="2289"/>
      <c r="M17" s="2289"/>
      <c r="N17" s="1836"/>
      <c r="O17" s="1836"/>
      <c r="P17" s="2289"/>
      <c r="Q17" s="2288"/>
    </row>
    <row r="18" spans="1:17" ht="30" customHeight="1">
      <c r="A18" s="2282" t="s">
        <v>1565</v>
      </c>
      <c r="B18" s="2281"/>
      <c r="C18" s="2280"/>
      <c r="D18" s="2279" t="s">
        <v>678</v>
      </c>
      <c r="E18" s="2278"/>
      <c r="F18" s="1084">
        <f>SUM(G18:Q18)</f>
        <v>6</v>
      </c>
      <c r="G18" s="1419">
        <v>0</v>
      </c>
      <c r="H18" s="543">
        <v>1</v>
      </c>
      <c r="I18" s="543">
        <v>1</v>
      </c>
      <c r="J18" s="543">
        <v>1</v>
      </c>
      <c r="K18" s="543">
        <v>1</v>
      </c>
      <c r="L18" s="543">
        <v>1</v>
      </c>
      <c r="M18" s="1419">
        <v>0</v>
      </c>
      <c r="N18" s="1419">
        <v>0</v>
      </c>
      <c r="O18" s="1419">
        <v>0</v>
      </c>
      <c r="P18" s="1419">
        <v>0</v>
      </c>
      <c r="Q18" s="1416">
        <v>1</v>
      </c>
    </row>
    <row r="19" spans="1:17" ht="30" customHeight="1">
      <c r="A19" s="2282"/>
      <c r="B19" s="2287"/>
      <c r="C19" s="2286"/>
      <c r="D19" s="2285" t="s">
        <v>1564</v>
      </c>
      <c r="E19" s="2284"/>
      <c r="F19" s="1680">
        <f>SUM(G19:Q19)</f>
        <v>327</v>
      </c>
      <c r="G19" s="1419">
        <v>0</v>
      </c>
      <c r="H19" s="2283">
        <v>176</v>
      </c>
      <c r="I19" s="2283">
        <v>31</v>
      </c>
      <c r="J19" s="2283">
        <v>64</v>
      </c>
      <c r="K19" s="2283">
        <v>8</v>
      </c>
      <c r="L19" s="2283">
        <v>26</v>
      </c>
      <c r="M19" s="1419">
        <v>0</v>
      </c>
      <c r="N19" s="1419">
        <v>0</v>
      </c>
      <c r="O19" s="1419">
        <v>0</v>
      </c>
      <c r="P19" s="1419">
        <v>0</v>
      </c>
      <c r="Q19" s="1416">
        <v>22</v>
      </c>
    </row>
    <row r="20" spans="1:17" ht="30" customHeight="1">
      <c r="A20" s="2282" t="s">
        <v>1563</v>
      </c>
      <c r="B20" s="2281"/>
      <c r="C20" s="2280"/>
      <c r="D20" s="2279" t="s">
        <v>1562</v>
      </c>
      <c r="E20" s="2278"/>
      <c r="F20" s="1084">
        <f>SUM(G20:Q20)</f>
        <v>0</v>
      </c>
      <c r="G20" s="1419">
        <v>0</v>
      </c>
      <c r="H20" s="1419">
        <v>0</v>
      </c>
      <c r="I20" s="1419">
        <v>0</v>
      </c>
      <c r="J20" s="1419">
        <v>0</v>
      </c>
      <c r="K20" s="1419">
        <v>0</v>
      </c>
      <c r="L20" s="1419">
        <v>0</v>
      </c>
      <c r="M20" s="1419">
        <v>0</v>
      </c>
      <c r="N20" s="1419">
        <v>0</v>
      </c>
      <c r="O20" s="1419">
        <v>0</v>
      </c>
      <c r="P20" s="1419">
        <v>0</v>
      </c>
      <c r="Q20" s="1416">
        <v>0</v>
      </c>
    </row>
    <row r="21" spans="1:17" ht="30" customHeight="1">
      <c r="A21" s="2277"/>
      <c r="B21" s="2276"/>
      <c r="C21" s="2275"/>
      <c r="D21" s="2274" t="s">
        <v>1561</v>
      </c>
      <c r="E21" s="2273"/>
      <c r="F21" s="1456">
        <f>SUM(G21:Q21)</f>
        <v>0</v>
      </c>
      <c r="G21" s="1411">
        <v>0</v>
      </c>
      <c r="H21" s="1411">
        <v>0</v>
      </c>
      <c r="I21" s="1411">
        <v>0</v>
      </c>
      <c r="J21" s="1411">
        <v>0</v>
      </c>
      <c r="K21" s="1411">
        <v>0</v>
      </c>
      <c r="L21" s="1411">
        <v>0</v>
      </c>
      <c r="M21" s="1411">
        <v>0</v>
      </c>
      <c r="N21" s="1411">
        <v>0</v>
      </c>
      <c r="O21" s="1411">
        <v>0</v>
      </c>
      <c r="P21" s="1411">
        <v>0</v>
      </c>
      <c r="Q21" s="1409">
        <v>0</v>
      </c>
    </row>
    <row r="22" spans="14:17" s="66" customFormat="1" ht="17.25" customHeight="1">
      <c r="N22" s="406"/>
      <c r="O22" s="406"/>
      <c r="P22" s="406"/>
      <c r="Q22" s="406" t="s">
        <v>1529</v>
      </c>
    </row>
    <row r="23" spans="6:17" ht="13.5">
      <c r="F23" s="2272"/>
      <c r="G23" s="2272"/>
      <c r="H23" s="2272"/>
      <c r="I23" s="2272"/>
      <c r="J23" s="2272"/>
      <c r="K23" s="2272"/>
      <c r="L23" s="2272"/>
      <c r="M23" s="2272"/>
      <c r="N23" s="2272"/>
      <c r="O23" s="2272"/>
      <c r="P23" s="1245"/>
      <c r="Q23" s="1245"/>
    </row>
    <row r="25" spans="1:12" ht="18.75" customHeight="1">
      <c r="A25" s="15" t="s">
        <v>1560</v>
      </c>
      <c r="B25" s="15"/>
      <c r="C25" s="15"/>
      <c r="D25" s="1809"/>
      <c r="E25" s="1809"/>
      <c r="F25" s="1809"/>
      <c r="G25" s="1809"/>
      <c r="H25" s="1809"/>
      <c r="I25" s="2271"/>
      <c r="J25" s="68"/>
      <c r="K25" s="2270" t="s">
        <v>793</v>
      </c>
      <c r="L25" s="2270"/>
    </row>
    <row r="26" spans="6:12" ht="13.5">
      <c r="F26" s="2261"/>
      <c r="G26" s="2261"/>
      <c r="H26" s="2261"/>
      <c r="I26" s="2261"/>
      <c r="J26" s="2261"/>
      <c r="K26" s="2269"/>
      <c r="L26" s="2269"/>
    </row>
    <row r="27" spans="1:12" ht="24" customHeight="1">
      <c r="A27" s="1297" t="s">
        <v>173</v>
      </c>
      <c r="B27" s="1297"/>
      <c r="C27" s="1297"/>
      <c r="D27" s="1653"/>
      <c r="E27" s="2268"/>
      <c r="F27" s="342" t="s">
        <v>1559</v>
      </c>
      <c r="G27" s="343"/>
      <c r="H27" s="343"/>
      <c r="I27" s="343"/>
      <c r="J27" s="343"/>
      <c r="K27" s="343"/>
      <c r="L27" s="343"/>
    </row>
    <row r="28" spans="1:12" ht="24" customHeight="1">
      <c r="A28" s="2267" t="s">
        <v>1558</v>
      </c>
      <c r="B28" s="2267"/>
      <c r="C28" s="2267"/>
      <c r="D28" s="2266"/>
      <c r="E28" s="2265"/>
      <c r="F28" s="2264"/>
      <c r="G28" s="2263" t="s">
        <v>1557</v>
      </c>
      <c r="H28" s="2261"/>
      <c r="I28" s="2262">
        <v>71</v>
      </c>
      <c r="J28" s="2262"/>
      <c r="K28" s="512" t="s">
        <v>1556</v>
      </c>
      <c r="L28" s="2261"/>
    </row>
    <row r="29" spans="8:12" ht="16.5" customHeight="1">
      <c r="H29" s="1245"/>
      <c r="L29" s="406" t="s">
        <v>1529</v>
      </c>
    </row>
  </sheetData>
  <sheetProtection/>
  <mergeCells count="13">
    <mergeCell ref="P2:Q3"/>
    <mergeCell ref="P13:Q14"/>
    <mergeCell ref="F27:L27"/>
    <mergeCell ref="I28:J28"/>
    <mergeCell ref="A3:O3"/>
    <mergeCell ref="A7:D7"/>
    <mergeCell ref="A5:D5"/>
    <mergeCell ref="A28:D28"/>
    <mergeCell ref="A27:D27"/>
    <mergeCell ref="A18:A19"/>
    <mergeCell ref="A20:A21"/>
    <mergeCell ref="A16:D16"/>
    <mergeCell ref="K25:L26"/>
  </mergeCells>
  <printOptions horizontalCentered="1"/>
  <pageMargins left="0.6692913385826772" right="0.6692913385826772" top="0.7874015748031497" bottom="0.7874015748031497" header="0.4724409448818898" footer="0.472440944881889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L24"/>
  <sheetViews>
    <sheetView view="pageBreakPreview" zoomScale="115" zoomScaleSheetLayoutView="115" zoomScalePageLayoutView="0" workbookViewId="0" topLeftCell="A1">
      <selection activeCell="E24" sqref="E24:E25"/>
    </sheetView>
  </sheetViews>
  <sheetFormatPr defaultColWidth="9.00390625" defaultRowHeight="13.5"/>
  <cols>
    <col min="1" max="1" width="10.125" style="587" customWidth="1"/>
    <col min="2" max="11" width="7.625" style="587" customWidth="1"/>
    <col min="12" max="16384" width="9.00390625" style="587" customWidth="1"/>
  </cols>
  <sheetData>
    <row r="1" spans="1:12" ht="18.75" customHeight="1">
      <c r="A1" s="637" t="s">
        <v>504</v>
      </c>
      <c r="C1" s="589"/>
      <c r="D1" s="589"/>
      <c r="E1" s="589"/>
      <c r="F1" s="589"/>
      <c r="G1" s="589"/>
      <c r="H1" s="589"/>
      <c r="I1" s="589"/>
      <c r="J1" s="589"/>
      <c r="K1" s="589"/>
      <c r="L1" s="595"/>
    </row>
    <row r="2" spans="1:12" ht="13.5">
      <c r="A2" s="589"/>
      <c r="B2" s="589"/>
      <c r="C2" s="589"/>
      <c r="D2" s="589"/>
      <c r="E2" s="589"/>
      <c r="F2" s="589"/>
      <c r="G2" s="589"/>
      <c r="H2" s="589"/>
      <c r="K2" s="636" t="s">
        <v>409</v>
      </c>
      <c r="L2" s="595"/>
    </row>
    <row r="3" spans="1:12" s="610" customFormat="1" ht="21.75" customHeight="1">
      <c r="A3" s="635" t="s">
        <v>173</v>
      </c>
      <c r="B3" s="634" t="s">
        <v>503</v>
      </c>
      <c r="C3" s="632" t="s">
        <v>502</v>
      </c>
      <c r="D3" s="631"/>
      <c r="E3" s="633"/>
      <c r="F3" s="632" t="s">
        <v>501</v>
      </c>
      <c r="G3" s="631"/>
      <c r="H3" s="631"/>
      <c r="I3" s="631"/>
      <c r="J3" s="631"/>
      <c r="K3" s="631"/>
      <c r="L3" s="611"/>
    </row>
    <row r="4" spans="1:12" s="610" customFormat="1" ht="24" customHeight="1">
      <c r="A4" s="626"/>
      <c r="B4" s="623"/>
      <c r="C4" s="630" t="s">
        <v>500</v>
      </c>
      <c r="D4" s="629" t="s">
        <v>499</v>
      </c>
      <c r="E4" s="628"/>
      <c r="F4" s="622" t="s">
        <v>498</v>
      </c>
      <c r="G4" s="620" t="s">
        <v>497</v>
      </c>
      <c r="H4" s="627"/>
      <c r="I4" s="627"/>
      <c r="J4" s="619"/>
      <c r="K4" s="624" t="s">
        <v>496</v>
      </c>
      <c r="L4" s="611"/>
    </row>
    <row r="5" spans="1:12" s="610" customFormat="1" ht="21.75" customHeight="1">
      <c r="A5" s="626"/>
      <c r="B5" s="623"/>
      <c r="C5" s="625"/>
      <c r="D5" s="624" t="s">
        <v>495</v>
      </c>
      <c r="E5" s="622" t="s">
        <v>494</v>
      </c>
      <c r="F5" s="623"/>
      <c r="G5" s="622" t="s">
        <v>493</v>
      </c>
      <c r="H5" s="621" t="s">
        <v>492</v>
      </c>
      <c r="I5" s="620" t="s">
        <v>491</v>
      </c>
      <c r="J5" s="619"/>
      <c r="K5" s="618"/>
      <c r="L5" s="611"/>
    </row>
    <row r="6" spans="1:12" s="610" customFormat="1" ht="38.25" customHeight="1">
      <c r="A6" s="617"/>
      <c r="B6" s="615"/>
      <c r="C6" s="616"/>
      <c r="D6" s="612"/>
      <c r="E6" s="615"/>
      <c r="F6" s="615"/>
      <c r="G6" s="615"/>
      <c r="H6" s="614"/>
      <c r="I6" s="613" t="s">
        <v>490</v>
      </c>
      <c r="J6" s="613" t="s">
        <v>489</v>
      </c>
      <c r="K6" s="612"/>
      <c r="L6" s="611"/>
    </row>
    <row r="7" spans="1:12" ht="18" customHeight="1">
      <c r="A7" s="609" t="s">
        <v>427</v>
      </c>
      <c r="B7" s="608">
        <f>SUM(B8:B18)</f>
        <v>31</v>
      </c>
      <c r="C7" s="608">
        <f>SUM(C8:C18)</f>
        <v>31</v>
      </c>
      <c r="D7" s="608">
        <f>SUM(D8:D18)</f>
        <v>0</v>
      </c>
      <c r="E7" s="608">
        <f>SUM(E8:E18)</f>
        <v>0</v>
      </c>
      <c r="F7" s="608">
        <f>SUM(F8:F18)</f>
        <v>31</v>
      </c>
      <c r="G7" s="608">
        <f>SUM(G8:G18)</f>
        <v>0</v>
      </c>
      <c r="H7" s="608">
        <f>SUM(H8:H18)</f>
        <v>1</v>
      </c>
      <c r="I7" s="608">
        <f>SUM(I8:I18)</f>
        <v>0</v>
      </c>
      <c r="J7" s="608">
        <f>SUM(J8:J18)</f>
        <v>0</v>
      </c>
      <c r="K7" s="607">
        <f>SUM(K8:K18)</f>
        <v>30</v>
      </c>
      <c r="L7" s="595"/>
    </row>
    <row r="8" spans="1:12" ht="18" customHeight="1">
      <c r="A8" s="606" t="s">
        <v>479</v>
      </c>
      <c r="B8" s="605">
        <v>0</v>
      </c>
      <c r="C8" s="605">
        <v>0</v>
      </c>
      <c r="D8" s="602">
        <v>0</v>
      </c>
      <c r="E8" s="602">
        <v>0</v>
      </c>
      <c r="F8" s="605">
        <v>0</v>
      </c>
      <c r="G8" s="602">
        <v>0</v>
      </c>
      <c r="H8" s="602">
        <v>0</v>
      </c>
      <c r="I8" s="602">
        <v>0</v>
      </c>
      <c r="J8" s="602">
        <v>0</v>
      </c>
      <c r="K8" s="604">
        <v>0</v>
      </c>
      <c r="L8" s="595"/>
    </row>
    <row r="9" spans="1:12" ht="18" customHeight="1">
      <c r="A9" s="603" t="s">
        <v>478</v>
      </c>
      <c r="B9" s="602">
        <v>7</v>
      </c>
      <c r="C9" s="602">
        <v>7</v>
      </c>
      <c r="D9" s="602">
        <v>0</v>
      </c>
      <c r="E9" s="602">
        <v>0</v>
      </c>
      <c r="F9" s="602">
        <v>7</v>
      </c>
      <c r="G9" s="602">
        <v>0</v>
      </c>
      <c r="H9" s="602">
        <v>1</v>
      </c>
      <c r="I9" s="602">
        <v>0</v>
      </c>
      <c r="J9" s="602">
        <v>0</v>
      </c>
      <c r="K9" s="601">
        <v>6</v>
      </c>
      <c r="L9" s="595"/>
    </row>
    <row r="10" spans="1:12" ht="18" customHeight="1">
      <c r="A10" s="603" t="s">
        <v>477</v>
      </c>
      <c r="B10" s="602">
        <v>0</v>
      </c>
      <c r="C10" s="602">
        <v>0</v>
      </c>
      <c r="D10" s="602">
        <v>0</v>
      </c>
      <c r="E10" s="602">
        <v>0</v>
      </c>
      <c r="F10" s="602">
        <v>0</v>
      </c>
      <c r="G10" s="602">
        <v>0</v>
      </c>
      <c r="H10" s="602">
        <v>0</v>
      </c>
      <c r="I10" s="602">
        <v>0</v>
      </c>
      <c r="J10" s="602">
        <v>0</v>
      </c>
      <c r="K10" s="601">
        <v>0</v>
      </c>
      <c r="L10" s="595"/>
    </row>
    <row r="11" spans="1:12" ht="18" customHeight="1">
      <c r="A11" s="603" t="s">
        <v>476</v>
      </c>
      <c r="B11" s="602">
        <v>5</v>
      </c>
      <c r="C11" s="602">
        <v>5</v>
      </c>
      <c r="D11" s="602">
        <v>0</v>
      </c>
      <c r="E11" s="602">
        <v>0</v>
      </c>
      <c r="F11" s="602">
        <v>5</v>
      </c>
      <c r="G11" s="602">
        <v>0</v>
      </c>
      <c r="H11" s="602">
        <v>0</v>
      </c>
      <c r="I11" s="602">
        <v>0</v>
      </c>
      <c r="J11" s="602">
        <v>0</v>
      </c>
      <c r="K11" s="601">
        <v>5</v>
      </c>
      <c r="L11" s="595"/>
    </row>
    <row r="12" spans="1:12" ht="18" customHeight="1">
      <c r="A12" s="603" t="s">
        <v>475</v>
      </c>
      <c r="B12" s="602">
        <v>3</v>
      </c>
      <c r="C12" s="602">
        <v>3</v>
      </c>
      <c r="D12" s="602">
        <v>0</v>
      </c>
      <c r="E12" s="602">
        <v>0</v>
      </c>
      <c r="F12" s="602">
        <v>3</v>
      </c>
      <c r="G12" s="602">
        <v>0</v>
      </c>
      <c r="H12" s="602">
        <v>0</v>
      </c>
      <c r="I12" s="602">
        <v>0</v>
      </c>
      <c r="J12" s="602">
        <v>0</v>
      </c>
      <c r="K12" s="601">
        <v>3</v>
      </c>
      <c r="L12" s="595"/>
    </row>
    <row r="13" spans="1:12" ht="18" customHeight="1">
      <c r="A13" s="603" t="s">
        <v>474</v>
      </c>
      <c r="B13" s="602">
        <v>0</v>
      </c>
      <c r="C13" s="602">
        <v>0</v>
      </c>
      <c r="D13" s="602">
        <v>0</v>
      </c>
      <c r="E13" s="602">
        <v>0</v>
      </c>
      <c r="F13" s="602">
        <v>0</v>
      </c>
      <c r="G13" s="602">
        <v>0</v>
      </c>
      <c r="H13" s="602">
        <v>0</v>
      </c>
      <c r="I13" s="602">
        <v>0</v>
      </c>
      <c r="J13" s="602">
        <v>0</v>
      </c>
      <c r="K13" s="601">
        <v>0</v>
      </c>
      <c r="L13" s="595"/>
    </row>
    <row r="14" spans="1:12" ht="18" customHeight="1">
      <c r="A14" s="603" t="s">
        <v>473</v>
      </c>
      <c r="B14" s="602">
        <v>0</v>
      </c>
      <c r="C14" s="602">
        <v>0</v>
      </c>
      <c r="D14" s="602">
        <v>0</v>
      </c>
      <c r="E14" s="602">
        <v>0</v>
      </c>
      <c r="F14" s="602">
        <v>0</v>
      </c>
      <c r="G14" s="602">
        <v>0</v>
      </c>
      <c r="H14" s="602">
        <v>0</v>
      </c>
      <c r="I14" s="602">
        <v>0</v>
      </c>
      <c r="J14" s="602">
        <v>0</v>
      </c>
      <c r="K14" s="601">
        <v>0</v>
      </c>
      <c r="L14" s="595"/>
    </row>
    <row r="15" spans="1:12" ht="18" customHeight="1">
      <c r="A15" s="603" t="s">
        <v>472</v>
      </c>
      <c r="B15" s="602">
        <v>0</v>
      </c>
      <c r="C15" s="602">
        <v>0</v>
      </c>
      <c r="D15" s="602">
        <v>0</v>
      </c>
      <c r="E15" s="602">
        <v>0</v>
      </c>
      <c r="F15" s="602">
        <v>0</v>
      </c>
      <c r="G15" s="602">
        <v>0</v>
      </c>
      <c r="H15" s="602">
        <v>0</v>
      </c>
      <c r="I15" s="602">
        <v>0</v>
      </c>
      <c r="J15" s="602">
        <v>0</v>
      </c>
      <c r="K15" s="601">
        <v>0</v>
      </c>
      <c r="L15" s="595"/>
    </row>
    <row r="16" spans="1:12" ht="18" customHeight="1">
      <c r="A16" s="603" t="s">
        <v>471</v>
      </c>
      <c r="B16" s="602">
        <v>0</v>
      </c>
      <c r="C16" s="602">
        <v>0</v>
      </c>
      <c r="D16" s="602">
        <v>0</v>
      </c>
      <c r="E16" s="602">
        <v>0</v>
      </c>
      <c r="F16" s="602">
        <v>0</v>
      </c>
      <c r="G16" s="602">
        <v>0</v>
      </c>
      <c r="H16" s="602">
        <v>0</v>
      </c>
      <c r="I16" s="602">
        <v>0</v>
      </c>
      <c r="J16" s="602">
        <v>0</v>
      </c>
      <c r="K16" s="601">
        <v>0</v>
      </c>
      <c r="L16" s="595"/>
    </row>
    <row r="17" spans="1:12" ht="18" customHeight="1">
      <c r="A17" s="603" t="s">
        <v>470</v>
      </c>
      <c r="B17" s="602">
        <v>1</v>
      </c>
      <c r="C17" s="602">
        <v>1</v>
      </c>
      <c r="D17" s="602">
        <v>0</v>
      </c>
      <c r="E17" s="602">
        <v>0</v>
      </c>
      <c r="F17" s="602">
        <v>1</v>
      </c>
      <c r="G17" s="602">
        <v>0</v>
      </c>
      <c r="H17" s="602">
        <v>0</v>
      </c>
      <c r="I17" s="602">
        <v>0</v>
      </c>
      <c r="J17" s="602">
        <v>0</v>
      </c>
      <c r="K17" s="601">
        <v>1</v>
      </c>
      <c r="L17" s="595"/>
    </row>
    <row r="18" spans="1:12" ht="18" customHeight="1">
      <c r="A18" s="600" t="s">
        <v>488</v>
      </c>
      <c r="B18" s="599">
        <v>15</v>
      </c>
      <c r="C18" s="599">
        <v>15</v>
      </c>
      <c r="D18" s="599">
        <v>0</v>
      </c>
      <c r="E18" s="599">
        <v>0</v>
      </c>
      <c r="F18" s="599">
        <v>15</v>
      </c>
      <c r="G18" s="599">
        <v>0</v>
      </c>
      <c r="H18" s="599">
        <v>0</v>
      </c>
      <c r="I18" s="599">
        <v>0</v>
      </c>
      <c r="J18" s="599">
        <v>0</v>
      </c>
      <c r="K18" s="598">
        <v>15</v>
      </c>
      <c r="L18" s="595"/>
    </row>
    <row r="19" spans="1:12" ht="7.5" customHeight="1">
      <c r="A19" s="597"/>
      <c r="B19" s="596"/>
      <c r="C19" s="596"/>
      <c r="D19" s="596"/>
      <c r="E19" s="596"/>
      <c r="F19" s="596"/>
      <c r="G19" s="596"/>
      <c r="H19" s="596"/>
      <c r="I19" s="596"/>
      <c r="J19" s="596"/>
      <c r="K19" s="596"/>
      <c r="L19" s="595"/>
    </row>
    <row r="20" spans="1:12" ht="26.25" customHeight="1">
      <c r="A20" s="594" t="s">
        <v>487</v>
      </c>
      <c r="B20" s="594"/>
      <c r="C20" s="594"/>
      <c r="D20" s="594"/>
      <c r="E20" s="594"/>
      <c r="F20" s="594"/>
      <c r="G20" s="594"/>
      <c r="H20" s="594"/>
      <c r="I20" s="594"/>
      <c r="J20" s="594"/>
      <c r="K20" s="594"/>
      <c r="L20" s="593"/>
    </row>
    <row r="21" spans="1:11" ht="3" customHeight="1">
      <c r="A21" s="592"/>
      <c r="B21" s="592"/>
      <c r="C21" s="592"/>
      <c r="D21" s="592"/>
      <c r="E21" s="592"/>
      <c r="F21" s="592"/>
      <c r="G21" s="592"/>
      <c r="H21" s="592"/>
      <c r="I21" s="592"/>
      <c r="J21" s="592"/>
      <c r="K21" s="592"/>
    </row>
    <row r="22" spans="1:11" ht="3" customHeight="1">
      <c r="A22" s="591"/>
      <c r="B22" s="591"/>
      <c r="C22" s="591"/>
      <c r="D22" s="591"/>
      <c r="E22" s="591"/>
      <c r="F22" s="591"/>
      <c r="G22" s="591"/>
      <c r="H22" s="591"/>
      <c r="I22" s="591"/>
      <c r="J22" s="591"/>
      <c r="K22" s="591"/>
    </row>
    <row r="23" spans="1:12" ht="4.5" customHeight="1">
      <c r="A23" s="591"/>
      <c r="B23" s="591"/>
      <c r="C23" s="591"/>
      <c r="D23" s="591"/>
      <c r="E23" s="591"/>
      <c r="F23" s="591"/>
      <c r="G23" s="591"/>
      <c r="H23" s="591"/>
      <c r="I23" s="591"/>
      <c r="J23" s="591"/>
      <c r="K23" s="591"/>
      <c r="L23" s="590"/>
    </row>
    <row r="24" spans="9:11" ht="13.5">
      <c r="I24" s="589"/>
      <c r="K24" s="588" t="s">
        <v>486</v>
      </c>
    </row>
  </sheetData>
  <sheetProtection/>
  <mergeCells count="17">
    <mergeCell ref="F3:K3"/>
    <mergeCell ref="C4:C6"/>
    <mergeCell ref="D4:E4"/>
    <mergeCell ref="F4:F6"/>
    <mergeCell ref="G4:J4"/>
    <mergeCell ref="K4:K6"/>
    <mergeCell ref="D5:D6"/>
    <mergeCell ref="A22:K23"/>
    <mergeCell ref="A21:K21"/>
    <mergeCell ref="E5:E6"/>
    <mergeCell ref="G5:G6"/>
    <mergeCell ref="H5:H6"/>
    <mergeCell ref="I5:J5"/>
    <mergeCell ref="A20:K20"/>
    <mergeCell ref="A3:A6"/>
    <mergeCell ref="B3:B6"/>
    <mergeCell ref="C3:E3"/>
  </mergeCells>
  <printOptions horizontalCentered="1"/>
  <pageMargins left="0.6299212598425197" right="0.6299212598425197" top="0.7874015748031497" bottom="0.787401574803149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保健管理課</dc:creator>
  <cp:keywords/>
  <dc:description/>
  <cp:lastModifiedBy>FJ-USER</cp:lastModifiedBy>
  <cp:lastPrinted>2013-11-18T03:40:31Z</cp:lastPrinted>
  <dcterms:created xsi:type="dcterms:W3CDTF">2008-10-15T04:39:48Z</dcterms:created>
  <dcterms:modified xsi:type="dcterms:W3CDTF">2015-02-27T05:31:15Z</dcterms:modified>
  <cp:category/>
  <cp:version/>
  <cp:contentType/>
  <cp:contentStatus/>
</cp:coreProperties>
</file>