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kenjo-s-303\共有\352医務係\352m庶務\02照会・回答\02【1年】各種照会回答（医務・警察以外の照会）\2021\20211105病院の耐震改修の状況の調査について\06　ホームページ掲載\掲載ファイル\"/>
    </mc:Choice>
  </mc:AlternateContent>
  <bookViews>
    <workbookView xWindow="0" yWindow="0" windowWidth="16020" windowHeight="11370"/>
  </bookViews>
  <sheets>
    <sheet name="記載例" sheetId="1" r:id="rId1"/>
  </sheets>
  <definedNames>
    <definedName name="_xlnm._FilterDatabase" localSheetId="0" hidden="1">記載例!$A$3:$F$18</definedName>
    <definedName name="_xlnm.Print_Area" localSheetId="0">記載例!$A$1:$BC$18</definedName>
    <definedName name="_xlnm.Print_Titles" localSheetId="0">記載例!$2:$5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X8" i="1"/>
  <c r="BD8" i="1"/>
  <c r="W9" i="1"/>
  <c r="X9" i="1"/>
  <c r="BD9" i="1"/>
  <c r="W10" i="1"/>
  <c r="X10" i="1"/>
  <c r="BD10" i="1"/>
  <c r="W11" i="1"/>
  <c r="X11" i="1"/>
  <c r="BD11" i="1"/>
  <c r="W12" i="1"/>
  <c r="X12" i="1"/>
  <c r="BD12" i="1"/>
  <c r="W13" i="1"/>
  <c r="X13" i="1"/>
  <c r="BD13" i="1"/>
  <c r="D24" i="1"/>
  <c r="H24" i="1"/>
  <c r="I24" i="1"/>
  <c r="J24" i="1"/>
  <c r="K24" i="1"/>
  <c r="L24" i="1"/>
  <c r="M24" i="1"/>
  <c r="Q24" i="1"/>
  <c r="S24" i="1"/>
  <c r="U24" i="1"/>
  <c r="V24" i="1"/>
  <c r="W24" i="1"/>
  <c r="X24" i="1"/>
  <c r="Y24" i="1"/>
  <c r="Z24" i="1"/>
  <c r="AA24" i="1"/>
  <c r="AB24" i="1"/>
  <c r="AD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D24" i="1"/>
  <c r="L25" i="1"/>
  <c r="U25" i="1"/>
  <c r="AF25" i="1"/>
  <c r="Y26" i="1"/>
  <c r="AL26" i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6" authorId="0" shapeId="0">
      <text>
        <r>
          <rPr>
            <sz val="12"/>
            <color indexed="81"/>
            <rFont val="MS P ゴシック"/>
            <family val="3"/>
            <charset val="128"/>
          </rPr>
          <t>記載例）
法令上耐震診断が義務付けられていない建物であるため。</t>
        </r>
      </text>
    </comment>
    <comment ref="AV6" authorId="0" shapeId="0">
      <text>
        <r>
          <rPr>
            <sz val="12"/>
            <color indexed="81"/>
            <rFont val="ＭＳ Ｐゴシック"/>
            <family val="3"/>
            <charset val="128"/>
          </rPr>
          <t>記載例）
賃貸物件であるため。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sz val="14"/>
            <color indexed="81"/>
            <rFont val="MS P ゴシック"/>
            <family val="3"/>
            <charset val="128"/>
          </rPr>
          <t>1,2,3･･･と、順番に振って下さい。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>
      <text>
        <r>
          <rPr>
            <sz val="16"/>
            <color indexed="81"/>
            <rFont val="MS P ゴシック"/>
            <family val="3"/>
            <charset val="128"/>
          </rPr>
          <t>※色つきのセルの項目について
　プルダウンで該当する項目に〝○〟を表示
　してください。</t>
        </r>
      </text>
    </comment>
  </commentList>
</comments>
</file>

<file path=xl/sharedStrings.xml><?xml version="1.0" encoding="utf-8"?>
<sst xmlns="http://schemas.openxmlformats.org/spreadsheetml/2006/main" count="132" uniqueCount="99">
  <si>
    <t>-</t>
    <phoneticPr fontId="2"/>
  </si>
  <si>
    <t>C</t>
    <phoneticPr fontId="2"/>
  </si>
  <si>
    <t>B</t>
    <phoneticPr fontId="2"/>
  </si>
  <si>
    <t>Ａ</t>
    <phoneticPr fontId="2"/>
  </si>
  <si>
    <t>D</t>
    <phoneticPr fontId="2"/>
  </si>
  <si>
    <t>Ｂ</t>
    <phoneticPr fontId="2"/>
  </si>
  <si>
    <t>Q5</t>
    <phoneticPr fontId="2"/>
  </si>
  <si>
    <t>Ｑ４</t>
    <phoneticPr fontId="2"/>
  </si>
  <si>
    <t>Ｑ３</t>
    <phoneticPr fontId="2"/>
  </si>
  <si>
    <t>Ｑ２</t>
    <phoneticPr fontId="2"/>
  </si>
  <si>
    <t>Ｑ１</t>
    <phoneticPr fontId="2"/>
  </si>
  <si>
    <t>病院機能</t>
    <rPh sb="0" eb="2">
      <t>ビョウイン</t>
    </rPh>
    <rPh sb="2" eb="4">
      <t>キノウ</t>
    </rPh>
    <phoneticPr fontId="2"/>
  </si>
  <si>
    <t>病院数</t>
    <rPh sb="0" eb="3">
      <t>ビョウインスウ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</si>
  <si>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</si>
  <si>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</si>
  <si>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</si>
  <si>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</si>
  <si>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記載上の注意　１）調査対象となる病院は、医療法第１条の５第１項に規定する全ての病院です。</t>
    <rPh sb="0" eb="2">
      <t>キサイ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</si>
  <si>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令和4年度</t>
  </si>
  <si>
    <t>○</t>
  </si>
  <si>
    <t>病棟</t>
    <rPh sb="0" eb="2">
      <t>ビョウトウ</t>
    </rPh>
    <phoneticPr fontId="2"/>
  </si>
  <si>
    <t>△△医療圏</t>
    <rPh sb="0" eb="5">
      <t>サンカクサンカクイリョウケン</t>
    </rPh>
    <phoneticPr fontId="2"/>
  </si>
  <si>
    <t>△△市</t>
    <rPh sb="0" eb="3">
      <t>サンカクサンカクシ</t>
    </rPh>
    <phoneticPr fontId="2"/>
  </si>
  <si>
    <t>医療法人○○病院</t>
    <rPh sb="0" eb="2">
      <t>イリョウ</t>
    </rPh>
    <rPh sb="2" eb="4">
      <t>ホウジン</t>
    </rPh>
    <rPh sb="4" eb="8">
      <t>マルマルビョウイン</t>
    </rPh>
    <phoneticPr fontId="2"/>
  </si>
  <si>
    <t>民間その他</t>
  </si>
  <si>
    <t>○○県</t>
    <rPh sb="2" eb="3">
      <t>ケン</t>
    </rPh>
    <phoneticPr fontId="2"/>
  </si>
  <si>
    <t>◇◇市</t>
    <rPh sb="2" eb="3">
      <t>シ</t>
    </rPh>
    <phoneticPr fontId="2"/>
  </si>
  <si>
    <t>日本赤十字社○○病院</t>
    <rPh sb="0" eb="2">
      <t>ニホン</t>
    </rPh>
    <rPh sb="2" eb="6">
      <t>セキジュウジシャ</t>
    </rPh>
    <rPh sb="6" eb="10">
      <t>マルマルビョウイン</t>
    </rPh>
    <phoneticPr fontId="2"/>
  </si>
  <si>
    <t>公的(日赤、済生会、厚生連、北社協)</t>
  </si>
  <si>
    <t>○○医療圏</t>
    <rPh sb="2" eb="5">
      <t>イリョウケン</t>
    </rPh>
    <phoneticPr fontId="2"/>
  </si>
  <si>
    <t>△△市</t>
    <rPh sb="2" eb="3">
      <t>シ</t>
    </rPh>
    <phoneticPr fontId="2"/>
  </si>
  <si>
    <t>県立○○病院</t>
    <rPh sb="0" eb="2">
      <t>ケンリツ</t>
    </rPh>
    <rPh sb="4" eb="6">
      <t>ビョウイン</t>
    </rPh>
    <phoneticPr fontId="2"/>
  </si>
  <si>
    <t>公立(地方独立行政法人を含む)</t>
  </si>
  <si>
    <t>○○市</t>
    <rPh sb="2" eb="3">
      <t>シ</t>
    </rPh>
    <phoneticPr fontId="2"/>
  </si>
  <si>
    <t>国立病院機構○○病院</t>
    <rPh sb="0" eb="6">
      <t>コクリツビョウインキコウ</t>
    </rPh>
    <rPh sb="8" eb="10">
      <t>ビョウイン</t>
    </rPh>
    <phoneticPr fontId="2"/>
  </si>
  <si>
    <t>国立(独立行政法人・国立大学法人を含む)</t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</si>
  <si>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</si>
  <si>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未定</t>
    <rPh sb="0" eb="2">
      <t>ミテイ</t>
    </rPh>
    <phoneticPr fontId="2"/>
  </si>
  <si>
    <t>令和６年度中</t>
    <rPh sb="0" eb="2">
      <t>レイワ</t>
    </rPh>
    <rPh sb="3" eb="6">
      <t>ネンドチュウ</t>
    </rPh>
    <rPh sb="5" eb="6">
      <t>ナカ</t>
    </rPh>
    <phoneticPr fontId="2"/>
  </si>
  <si>
    <t>令和５年度中</t>
    <rPh sb="0" eb="2">
      <t>レイワ</t>
    </rPh>
    <rPh sb="3" eb="6">
      <t>ネンドチュウ</t>
    </rPh>
    <rPh sb="5" eb="6">
      <t>ナカ</t>
    </rPh>
    <phoneticPr fontId="2"/>
  </si>
  <si>
    <t>令和４年度中</t>
    <rPh sb="0" eb="2">
      <t>レイワ</t>
    </rPh>
    <rPh sb="3" eb="6">
      <t>ネンドチュウ</t>
    </rPh>
    <rPh sb="5" eb="6">
      <t>ナカ</t>
    </rPh>
    <phoneticPr fontId="2"/>
  </si>
  <si>
    <t>令和３年度中</t>
    <rPh sb="0" eb="2">
      <t>レイワ</t>
    </rPh>
    <rPh sb="3" eb="6">
      <t>ネンドチュウ</t>
    </rPh>
    <rPh sb="5" eb="6">
      <t>ナカ</t>
    </rPh>
    <phoneticPr fontId="2"/>
  </si>
  <si>
    <t>令和２年度中</t>
    <rPh sb="0" eb="2">
      <t>レイワ</t>
    </rPh>
    <rPh sb="3" eb="6">
      <t>ネンドチュウ</t>
    </rPh>
    <rPh sb="5" eb="6">
      <t>ナカ</t>
    </rPh>
    <phoneticPr fontId="2"/>
  </si>
  <si>
    <t>（その他）</t>
    <rPh sb="3" eb="4">
      <t>タ</t>
    </rPh>
    <phoneticPr fontId="2"/>
  </si>
  <si>
    <t>法令上耐震化が義務ではないため</t>
    <rPh sb="0" eb="3">
      <t>ホウレイウエ</t>
    </rPh>
    <rPh sb="3" eb="6">
      <t>タイシンカ</t>
    </rPh>
    <rPh sb="7" eb="9">
      <t>ギム</t>
    </rPh>
    <phoneticPr fontId="2"/>
  </si>
  <si>
    <t>医療行為を継続しながら耐震化を行う方法が決まらないため</t>
    <rPh sb="0" eb="2">
      <t>イリョウ</t>
    </rPh>
    <rPh sb="2" eb="4">
      <t>コウイ</t>
    </rPh>
    <rPh sb="5" eb="7">
      <t>ケイゾク</t>
    </rPh>
    <rPh sb="11" eb="14">
      <t>タイシンカ</t>
    </rPh>
    <rPh sb="15" eb="16">
      <t>オコナ</t>
    </rPh>
    <rPh sb="17" eb="19">
      <t>ホウホウ</t>
    </rPh>
    <rPh sb="20" eb="21">
      <t>キ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</si>
  <si>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</si>
  <si>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</si>
  <si>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</si>
  <si>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</si>
  <si>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</si>
  <si>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自己資金がないため</t>
    <rPh sb="0" eb="2">
      <t>ジコ</t>
    </rPh>
    <rPh sb="2" eb="4">
      <t>シキン</t>
    </rPh>
    <phoneticPr fontId="2"/>
  </si>
  <si>
    <t>令和6年度末（5年以内）までに耐震工事に着工する予定</t>
    <rPh sb="0" eb="2">
      <t>レイワ</t>
    </rPh>
    <rPh sb="3" eb="5">
      <t>ネンド</t>
    </rPh>
    <rPh sb="5" eb="6">
      <t>マツ</t>
    </rPh>
    <rPh sb="8" eb="9">
      <t>ネン</t>
    </rPh>
    <rPh sb="9" eb="11">
      <t>イナイ</t>
    </rPh>
    <rPh sb="15" eb="17">
      <t>タイシン</t>
    </rPh>
    <rPh sb="17" eb="19">
      <t>コウジ</t>
    </rPh>
    <rPh sb="20" eb="22">
      <t>チャッコウ</t>
    </rPh>
    <rPh sb="24" eb="26">
      <t>ヨテイ</t>
    </rPh>
    <phoneticPr fontId="2"/>
  </si>
  <si>
    <t>令和5年度末までに耐震工事に着工する予定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</si>
  <si>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令和4年度末までに耐震工事に着工する予定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</si>
  <si>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令和3年度末までに耐震工事に着工する予定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</si>
  <si>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令和2年度末までに耐震工事に着工する予定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</si>
  <si>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</si>
  <si>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（その理由）</t>
    <rPh sb="3" eb="5">
      <t>リユウ</t>
    </rPh>
    <phoneticPr fontId="2"/>
  </si>
  <si>
    <t>令和4年度末までに耐震診断を実施する予定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</si>
  <si>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令和3年度末までに耐震診断を実施する予定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</si>
  <si>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令和2年度末までに耐震診断を実施する予定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</si>
  <si>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Is値0.3未満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</si>
  <si>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Is値0.6未満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</si>
  <si>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Is値がいくつか不明の場合は○を表示して下さい</t>
    <rPh sb="8" eb="10">
      <t>フメイ</t>
    </rPh>
    <rPh sb="11" eb="13">
      <t>バアイ</t>
    </rPh>
    <rPh sb="16" eb="18">
      <t>ヒョウジ</t>
    </rPh>
    <rPh sb="20" eb="21">
      <t>シタ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</si>
  <si>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7">
      <t>ユカメンセキ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</si>
  <si>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</si>
  <si>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耐震性がない建物の延床面積(㎡)が不明の場合は○を表示して下さい</t>
    <rPh sb="0" eb="3">
      <t>タイシンセイ</t>
    </rPh>
    <rPh sb="6" eb="8">
      <t>タテモノ</t>
    </rPh>
    <rPh sb="9" eb="10">
      <t>ノ</t>
    </rPh>
    <rPh sb="10" eb="11">
      <t>ユカ</t>
    </rPh>
    <rPh sb="11" eb="13">
      <t>メンセキ</t>
    </rPh>
    <rPh sb="17" eb="19">
      <t>フメイ</t>
    </rPh>
    <rPh sb="20" eb="22">
      <t>バアイ</t>
    </rPh>
    <rPh sb="25" eb="27">
      <t>ヒョウジ</t>
    </rPh>
    <rPh sb="29" eb="30">
      <t>シタ</t>
    </rPh>
    <phoneticPr fontId="2"/>
  </si>
  <si>
    <t>耐震性がない建物の延床面積(㎡)を記載して下さい（概算で結構です）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7" eb="19">
      <t>キサイ</t>
    </rPh>
    <rPh sb="21" eb="22">
      <t>クダ</t>
    </rPh>
    <rPh sb="25" eb="27">
      <t>ガイサン</t>
    </rPh>
    <rPh sb="28" eb="30">
      <t>ケッコウ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</si>
  <si>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</si>
  <si>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「建替」、「移転」、「建物の取壊し」又は「閉院」の時期をお答え下さい。</t>
    <rPh sb="25" eb="27">
      <t>ジキ</t>
    </rPh>
    <rPh sb="29" eb="30">
      <t>コタ</t>
    </rPh>
    <rPh sb="31" eb="32">
      <t>クダ</t>
    </rPh>
    <phoneticPr fontId="2"/>
  </si>
  <si>
    <t>C 耐震工事を行う時期が確定していない、又は、耐震工事を行う予定はない
(主な理由を一つ選択して○を表示して下さい。&lt;注意&gt;○を二つ以上表示しないで下さい。選択肢に無い場合、(その他)欄に記載して下さい。)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</si>
  <si>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</si>
  <si>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</si>
  <si>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</si>
  <si>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</si>
  <si>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</si>
  <si>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当該耐震性のない建物の構造耐震指標（Is値）はいくつですか。（複数の建物がある場合は最低値を記載して下さい。&lt;注意&gt;1つだけ記載して下さい。2つ以上記載しないで下さい。）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</si>
  <si>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</si>
  <si>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</si>
  <si>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</si>
  <si>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</si>
  <si>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左記以外</t>
    <rPh sb="0" eb="2">
      <t>サキ</t>
    </rPh>
    <rPh sb="2" eb="4">
      <t>イガイ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</si>
  <si>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</si>
  <si>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</si>
  <si>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</si>
  <si>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 xml:space="preserve">Q5.Q4でCと回答し、その理由として、「建替を予定（検討）しているため」、「移転を予定（検討）しているため」、「建物の取壊しを予定（検討）しているため」又は「閉院を予定（検討）しているため」を選択した病院にお尋ねします。
</t>
    <rPh sb="8" eb="10">
      <t>カイトウ</t>
    </rPh>
    <rPh sb="14" eb="16">
      <t>リユウ</t>
    </rPh>
    <rPh sb="21" eb="23">
      <t>タテカエ</t>
    </rPh>
    <rPh sb="24" eb="26">
      <t>ヨテイ</t>
    </rPh>
    <rPh sb="27" eb="29">
      <t>ケントウ</t>
    </rPh>
    <rPh sb="39" eb="41">
      <t>イテン</t>
    </rPh>
    <rPh sb="42" eb="44">
      <t>ヨテイ</t>
    </rPh>
    <rPh sb="45" eb="47">
      <t>ケントウ</t>
    </rPh>
    <rPh sb="57" eb="59">
      <t>タテモノ</t>
    </rPh>
    <rPh sb="60" eb="61">
      <t>ト</t>
    </rPh>
    <rPh sb="61" eb="62">
      <t>コワ</t>
    </rPh>
    <rPh sb="64" eb="66">
      <t>ヨテイ</t>
    </rPh>
    <rPh sb="67" eb="69">
      <t>ケントウ</t>
    </rPh>
    <rPh sb="77" eb="78">
      <t>マタ</t>
    </rPh>
    <rPh sb="80" eb="82">
      <t>ヘイイン</t>
    </rPh>
    <rPh sb="83" eb="85">
      <t>ヨテイ</t>
    </rPh>
    <rPh sb="86" eb="88">
      <t>ケントウ</t>
    </rPh>
    <rPh sb="97" eb="99">
      <t>センタク</t>
    </rPh>
    <rPh sb="101" eb="103">
      <t>ビョウイン</t>
    </rPh>
    <rPh sb="105" eb="106">
      <t>タズ</t>
    </rPh>
    <phoneticPr fontId="2"/>
  </si>
  <si>
    <t>Q4.Q1でB,C,Dと回答した病院におたずねします。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8" eb="30">
      <t>コンゴ</t>
    </rPh>
    <rPh sb="31" eb="33">
      <t>タイシン</t>
    </rPh>
    <rPh sb="33" eb="35">
      <t>コウジ</t>
    </rPh>
    <rPh sb="36" eb="38">
      <t>ジッシ</t>
    </rPh>
    <rPh sb="40" eb="42">
      <t>ヨテイ</t>
    </rPh>
    <rPh sb="49" eb="51">
      <t>ジッシ</t>
    </rPh>
    <rPh sb="53" eb="55">
      <t>バアイ</t>
    </rPh>
    <rPh sb="58" eb="60">
      <t>ヨテイ</t>
    </rPh>
    <rPh sb="60" eb="62">
      <t>ジキ</t>
    </rPh>
    <rPh sb="64" eb="65">
      <t>コタ</t>
    </rPh>
    <rPh sb="66" eb="67">
      <t>クダ</t>
    </rPh>
    <rPh sb="71" eb="73">
      <t>ジッシ</t>
    </rPh>
    <rPh sb="75" eb="77">
      <t>ヨテイ</t>
    </rPh>
    <rPh sb="80" eb="82">
      <t>バアイ</t>
    </rPh>
    <rPh sb="87" eb="89">
      <t>リユウ</t>
    </rPh>
    <rPh sb="91" eb="92">
      <t>コタ</t>
    </rPh>
    <rPh sb="93" eb="94">
      <t>クダ</t>
    </rPh>
    <phoneticPr fontId="2"/>
  </si>
  <si>
    <t>Q3.Q1でDと回答した病院におたずねします。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24" eb="26">
      <t>タイシン</t>
    </rPh>
    <rPh sb="26" eb="28">
      <t>シンダン</t>
    </rPh>
    <rPh sb="29" eb="31">
      <t>ジッシ</t>
    </rPh>
    <rPh sb="33" eb="35">
      <t>ヨテイ</t>
    </rPh>
    <rPh sb="42" eb="44">
      <t>ジッシ</t>
    </rPh>
    <rPh sb="46" eb="48">
      <t>バアイ</t>
    </rPh>
    <rPh sb="51" eb="53">
      <t>ヨテイ</t>
    </rPh>
    <rPh sb="53" eb="55">
      <t>ジキ</t>
    </rPh>
    <rPh sb="57" eb="58">
      <t>コタ</t>
    </rPh>
    <rPh sb="59" eb="60">
      <t>クダ</t>
    </rPh>
    <rPh sb="64" eb="66">
      <t>ジッシ</t>
    </rPh>
    <rPh sb="68" eb="70">
      <t>ヨテイ</t>
    </rPh>
    <rPh sb="74" eb="76">
      <t>ジキ</t>
    </rPh>
    <rPh sb="76" eb="78">
      <t>ミテイ</t>
    </rPh>
    <rPh sb="79" eb="80">
      <t>マタ</t>
    </rPh>
    <rPh sb="82" eb="84">
      <t>ジッシ</t>
    </rPh>
    <rPh sb="86" eb="88">
      <t>ヨテイ</t>
    </rPh>
    <rPh sb="91" eb="93">
      <t>バアイ</t>
    </rPh>
    <rPh sb="98" eb="100">
      <t>リユウ</t>
    </rPh>
    <rPh sb="102" eb="103">
      <t>コタ</t>
    </rPh>
    <rPh sb="104" eb="105">
      <t>クダ</t>
    </rPh>
    <phoneticPr fontId="2"/>
  </si>
  <si>
    <t>Q2．Q1でB,Cと回答した病院は回答して下さい。</t>
    <rPh sb="10" eb="12">
      <t>カイトウ</t>
    </rPh>
    <rPh sb="14" eb="16">
      <t>ビョウイン</t>
    </rPh>
    <rPh sb="17" eb="19">
      <t>カイトウ</t>
    </rPh>
    <rPh sb="21" eb="22">
      <t>シタ</t>
    </rPh>
    <phoneticPr fontId="2"/>
  </si>
  <si>
    <r>
      <t xml:space="preserve">Q1.病院の敷地内で患者が利用する建物（病棟部門、外来診療部門、手術検査部門に限る）の耐震性についておたず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※調査対象となる建物は、令和●年９月１日時点において使用している建物です。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60" eb="63">
      <t>タイシンセイ</t>
    </rPh>
    <rPh sb="76" eb="78">
      <t>ショウワ</t>
    </rPh>
    <rPh sb="80" eb="81">
      <t>ネン</t>
    </rPh>
    <rPh sb="83" eb="85">
      <t>ケンセツ</t>
    </rPh>
    <rPh sb="88" eb="90">
      <t>タテモノ</t>
    </rPh>
    <rPh sb="90" eb="91">
      <t>オヨ</t>
    </rPh>
    <rPh sb="92" eb="94">
      <t>ショウワ</t>
    </rPh>
    <rPh sb="96" eb="97">
      <t>ネン</t>
    </rPh>
    <rPh sb="97" eb="99">
      <t>イゼン</t>
    </rPh>
    <rPh sb="100" eb="102">
      <t>タテモノ</t>
    </rPh>
    <rPh sb="106" eb="108">
      <t>タイシン</t>
    </rPh>
    <rPh sb="108" eb="110">
      <t>ホキョウ</t>
    </rPh>
    <rPh sb="110" eb="112">
      <t>コウジ</t>
    </rPh>
    <rPh sb="112" eb="113">
      <t>ス</t>
    </rPh>
    <rPh sb="115" eb="117">
      <t>タテモノ</t>
    </rPh>
    <rPh sb="120" eb="121">
      <t>チ</t>
    </rPh>
    <rPh sb="124" eb="126">
      <t>イジョウ</t>
    </rPh>
    <rPh sb="135" eb="137">
      <t>チョウサ</t>
    </rPh>
    <rPh sb="137" eb="139">
      <t>タイショウ</t>
    </rPh>
    <rPh sb="142" eb="144">
      <t>タテモノ</t>
    </rPh>
    <rPh sb="146" eb="148">
      <t>レイワ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</si>
  <si>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</si>
  <si>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二次医療圏</t>
    <rPh sb="0" eb="2">
      <t>ニジ</t>
    </rPh>
    <rPh sb="2" eb="5">
      <t>イリョウケン</t>
    </rPh>
    <phoneticPr fontId="2"/>
  </si>
  <si>
    <t>所在地
（区市町村
を記載）</t>
    <rPh sb="0" eb="3">
      <t>ショザイチ</t>
    </rPh>
    <rPh sb="5" eb="6">
      <t>ク</t>
    </rPh>
    <rPh sb="6" eb="9">
      <t>シチョウソン</t>
    </rPh>
    <rPh sb="11" eb="13">
      <t>キサイ</t>
    </rPh>
    <phoneticPr fontId="2"/>
  </si>
  <si>
    <t>機　関　名　称</t>
    <phoneticPr fontId="2"/>
  </si>
  <si>
    <t>設置主体</t>
    <rPh sb="0" eb="2">
      <t>セッチ</t>
    </rPh>
    <rPh sb="2" eb="4">
      <t>シュタイ</t>
    </rPh>
    <phoneticPr fontId="2"/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</si>
  <si>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</si>
  <si>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</si>
  <si>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　　　　　　病院の耐震改修状況調査票（病院用）（令和●年９月１日現在）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7" eb="18">
      <t>ヒョウ</t>
    </rPh>
    <rPh sb="19" eb="21">
      <t>ビョウイン</t>
    </rPh>
    <rPh sb="21" eb="22">
      <t>ヨウ</t>
    </rPh>
    <rPh sb="24" eb="26">
      <t>レイワ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</si>
</sst>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0_ "/>
    <numFmt numFmtId="178" formatCode="#,##0&quot;㎡&quot;"/>
  </numFmts>
  <fonts count="1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Continuous" vertical="center"/>
    </xf>
    <xf numFmtId="0" fontId="3" fillId="2" borderId="16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17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Continuous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7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centerContinuous" vertical="center"/>
    </xf>
    <xf numFmtId="0" fontId="3" fillId="0" borderId="29" xfId="0" applyFont="1" applyBorder="1" applyAlignment="1">
      <alignment horizontal="centerContinuous" vertical="center"/>
    </xf>
    <xf numFmtId="0" fontId="5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vertical="top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177" fontId="3" fillId="0" borderId="16" xfId="0" applyNumberFormat="1" applyFont="1" applyFill="1" applyBorder="1" applyAlignment="1" applyProtection="1">
      <alignment horizontal="center" vertical="center" wrapText="1"/>
      <protection locked="0" hidden="1"/>
    </xf>
    <xf numFmtId="178" fontId="3" fillId="0" borderId="19" xfId="0" applyNumberFormat="1" applyFont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178" fontId="3" fillId="0" borderId="15" xfId="0" applyNumberFormat="1" applyFont="1" applyBorder="1" applyAlignment="1" applyProtection="1">
      <alignment vertical="center" wrapText="1"/>
      <protection locked="0"/>
    </xf>
    <xf numFmtId="178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33" xfId="0" applyNumberFormat="1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vertical="top" wrapText="1"/>
      <protection locked="0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47" xfId="0" applyNumberFormat="1" applyFont="1" applyFill="1" applyBorder="1" applyAlignment="1" applyProtection="1">
      <alignment horizontal="center" vertical="center" wrapText="1"/>
      <protection locked="0"/>
    </xf>
    <xf numFmtId="176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5" xfId="0" applyNumberFormat="1" applyFont="1" applyFill="1" applyBorder="1" applyAlignment="1" applyProtection="1">
      <alignment horizontal="center" vertical="center" wrapText="1"/>
      <protection locked="0" hidden="1"/>
    </xf>
    <xf numFmtId="177" fontId="3" fillId="0" borderId="39" xfId="0" applyNumberFormat="1" applyFont="1" applyFill="1" applyBorder="1" applyAlignment="1" applyProtection="1">
      <alignment horizontal="center" vertical="center" wrapText="1"/>
      <protection locked="0" hidden="1"/>
    </xf>
    <xf numFmtId="178" fontId="3" fillId="0" borderId="38" xfId="0" applyNumberFormat="1" applyFont="1" applyBorder="1" applyAlignment="1" applyProtection="1">
      <alignment vertical="center" wrapText="1"/>
      <protection locked="0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178" fontId="3" fillId="0" borderId="31" xfId="0" applyNumberFormat="1" applyFont="1" applyBorder="1" applyAlignment="1" applyProtection="1">
      <alignment vertical="center" wrapText="1"/>
      <protection locked="0"/>
    </xf>
    <xf numFmtId="178" fontId="3" fillId="3" borderId="49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41" xfId="0" applyNumberFormat="1" applyFont="1" applyBorder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76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 applyProtection="1">
      <alignment horizontal="center" vertical="center" wrapText="1"/>
      <protection locked="0"/>
    </xf>
    <xf numFmtId="0" fontId="3" fillId="3" borderId="53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vertical="top" wrapText="1"/>
      <protection locked="0"/>
    </xf>
    <xf numFmtId="0" fontId="3" fillId="3" borderId="56" xfId="0" applyFont="1" applyFill="1" applyBorder="1" applyAlignment="1" applyProtection="1">
      <alignment horizontal="center" vertical="center" wrapText="1"/>
      <protection locked="0"/>
    </xf>
    <xf numFmtId="0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4" borderId="5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2" xfId="0" applyNumberFormat="1" applyFont="1" applyFill="1" applyBorder="1" applyAlignment="1" applyProtection="1">
      <alignment horizontal="center" vertical="center" wrapText="1"/>
      <protection locked="0" hidden="1"/>
    </xf>
    <xf numFmtId="177" fontId="3" fillId="0" borderId="29" xfId="0" applyNumberFormat="1" applyFont="1" applyFill="1" applyBorder="1" applyAlignment="1" applyProtection="1">
      <alignment horizontal="center" vertical="center" wrapText="1"/>
      <protection locked="0" hidden="1"/>
    </xf>
    <xf numFmtId="178" fontId="3" fillId="0" borderId="27" xfId="0" applyNumberFormat="1" applyFont="1" applyBorder="1" applyAlignment="1" applyProtection="1">
      <alignment vertical="center" wrapText="1"/>
      <protection locked="0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178" fontId="3" fillId="0" borderId="28" xfId="0" applyNumberFormat="1" applyFont="1" applyBorder="1" applyAlignment="1" applyProtection="1">
      <alignment vertical="center" wrapText="1"/>
      <protection locked="0"/>
    </xf>
    <xf numFmtId="178" fontId="3" fillId="3" borderId="58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52" xfId="0" applyNumberFormat="1" applyFont="1" applyBorder="1" applyAlignment="1" applyProtection="1">
      <alignment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60" xfId="0" applyFont="1" applyFill="1" applyBorder="1" applyAlignment="1">
      <alignment horizontal="center" vertical="top" textRotation="255" wrapText="1"/>
    </xf>
    <xf numFmtId="0" fontId="3" fillId="0" borderId="61" xfId="0" applyFont="1" applyFill="1" applyBorder="1" applyAlignment="1">
      <alignment horizontal="center" vertical="top" textRotation="255" wrapText="1"/>
    </xf>
    <xf numFmtId="0" fontId="0" fillId="0" borderId="62" xfId="0" applyFont="1" applyFill="1" applyBorder="1" applyAlignment="1">
      <alignment horizontal="center" vertical="top" wrapText="1"/>
    </xf>
    <xf numFmtId="49" fontId="3" fillId="0" borderId="63" xfId="1" applyNumberFormat="1" applyFont="1" applyFill="1" applyBorder="1" applyAlignment="1">
      <alignment horizontal="center" vertical="top" textRotation="255" wrapText="1"/>
    </xf>
    <xf numFmtId="0" fontId="0" fillId="0" borderId="63" xfId="0" applyBorder="1" applyAlignment="1">
      <alignment horizontal="center" vertical="top" textRotation="255" wrapText="1"/>
    </xf>
    <xf numFmtId="49" fontId="3" fillId="0" borderId="62" xfId="1" applyNumberFormat="1" applyFont="1" applyFill="1" applyBorder="1" applyAlignment="1">
      <alignment horizontal="center" vertical="top" textRotation="255" wrapText="1"/>
    </xf>
    <xf numFmtId="49" fontId="3" fillId="0" borderId="64" xfId="1" applyNumberFormat="1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left" vertical="top" wrapText="1"/>
    </xf>
    <xf numFmtId="0" fontId="0" fillId="0" borderId="66" xfId="0" applyFont="1" applyFill="1" applyBorder="1" applyAlignment="1">
      <alignment horizontal="left" vertical="top" wrapText="1"/>
    </xf>
    <xf numFmtId="0" fontId="0" fillId="0" borderId="67" xfId="0" applyFont="1" applyFill="1" applyBorder="1" applyAlignment="1">
      <alignment horizontal="left" vertical="top" wrapText="1"/>
    </xf>
    <xf numFmtId="0" fontId="0" fillId="0" borderId="68" xfId="0" applyFont="1" applyFill="1" applyBorder="1" applyAlignment="1">
      <alignment horizontal="left" vertical="top" wrapText="1"/>
    </xf>
    <xf numFmtId="49" fontId="3" fillId="0" borderId="69" xfId="1" applyNumberFormat="1" applyFont="1" applyFill="1" applyBorder="1" applyAlignment="1">
      <alignment horizontal="left" vertical="top" wrapText="1"/>
    </xf>
    <xf numFmtId="49" fontId="3" fillId="0" borderId="70" xfId="1" applyNumberFormat="1" applyFont="1" applyFill="1" applyBorder="1" applyAlignment="1">
      <alignment horizontal="left" vertical="top" wrapText="1"/>
    </xf>
    <xf numFmtId="0" fontId="0" fillId="0" borderId="71" xfId="0" applyFont="1" applyFill="1" applyBorder="1" applyAlignment="1">
      <alignment horizontal="left" vertical="top" wrapText="1"/>
    </xf>
    <xf numFmtId="0" fontId="0" fillId="0" borderId="72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3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49" fontId="3" fillId="0" borderId="73" xfId="1" applyNumberFormat="1" applyFont="1" applyFill="1" applyBorder="1" applyAlignment="1">
      <alignment horizontal="left" vertical="top" wrapText="1"/>
    </xf>
    <xf numFmtId="0" fontId="0" fillId="0" borderId="69" xfId="0" applyFont="1" applyBorder="1" applyAlignment="1">
      <alignment vertical="top" wrapText="1"/>
    </xf>
    <xf numFmtId="49" fontId="3" fillId="0" borderId="70" xfId="1" applyNumberFormat="1" applyFont="1" applyBorder="1" applyAlignment="1">
      <alignment horizontal="center" vertical="top" wrapText="1"/>
    </xf>
    <xf numFmtId="0" fontId="0" fillId="0" borderId="65" xfId="0" applyFont="1" applyBorder="1" applyAlignment="1">
      <alignment horizontal="left" vertical="top" wrapText="1"/>
    </xf>
    <xf numFmtId="49" fontId="3" fillId="0" borderId="65" xfId="1" applyNumberFormat="1" applyFont="1" applyBorder="1" applyAlignment="1">
      <alignment horizontal="left" vertical="top"/>
    </xf>
    <xf numFmtId="0" fontId="0" fillId="0" borderId="74" xfId="0" applyBorder="1" applyAlignment="1">
      <alignment vertical="top" wrapText="1"/>
    </xf>
    <xf numFmtId="0" fontId="0" fillId="0" borderId="63" xfId="0" applyFont="1" applyBorder="1" applyAlignment="1">
      <alignment vertical="top" wrapText="1"/>
    </xf>
    <xf numFmtId="0" fontId="0" fillId="0" borderId="64" xfId="0" applyFont="1" applyBorder="1" applyAlignment="1">
      <alignment vertical="top" wrapText="1"/>
    </xf>
    <xf numFmtId="49" fontId="3" fillId="0" borderId="70" xfId="1" applyNumberFormat="1" applyFont="1" applyBorder="1" applyAlignment="1">
      <alignment horizontal="left" vertical="top" wrapText="1"/>
    </xf>
    <xf numFmtId="49" fontId="3" fillId="0" borderId="74" xfId="1" applyNumberFormat="1" applyFont="1" applyBorder="1" applyAlignment="1">
      <alignment horizontal="left" vertical="top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textRotation="255" wrapText="1"/>
    </xf>
    <xf numFmtId="0" fontId="3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textRotation="255"/>
    </xf>
    <xf numFmtId="0" fontId="3" fillId="0" borderId="73" xfId="0" applyFont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top" textRotation="255" wrapText="1"/>
    </xf>
    <xf numFmtId="0" fontId="3" fillId="0" borderId="31" xfId="0" applyFont="1" applyFill="1" applyBorder="1" applyAlignment="1">
      <alignment horizontal="center" vertical="top" textRotation="255" wrapText="1"/>
    </xf>
    <xf numFmtId="0" fontId="0" fillId="0" borderId="75" xfId="0" applyFont="1" applyFill="1" applyBorder="1" applyAlignment="1">
      <alignment horizontal="center" vertical="top" wrapText="1"/>
    </xf>
    <xf numFmtId="49" fontId="3" fillId="0" borderId="76" xfId="1" applyNumberFormat="1" applyFont="1" applyFill="1" applyBorder="1" applyAlignment="1">
      <alignment horizontal="center" vertical="top" textRotation="255" wrapText="1"/>
    </xf>
    <xf numFmtId="49" fontId="3" fillId="0" borderId="75" xfId="1" applyNumberFormat="1" applyFont="1" applyFill="1" applyBorder="1" applyAlignment="1">
      <alignment horizontal="center" vertical="top" textRotation="255" wrapText="1"/>
    </xf>
    <xf numFmtId="49" fontId="3" fillId="0" borderId="77" xfId="1" applyNumberFormat="1" applyFont="1" applyFill="1" applyBorder="1" applyAlignment="1">
      <alignment horizontal="center" vertical="top" textRotation="255" wrapText="1"/>
    </xf>
    <xf numFmtId="49" fontId="3" fillId="0" borderId="65" xfId="1" applyNumberFormat="1" applyFont="1" applyFill="1" applyBorder="1" applyAlignment="1">
      <alignment horizontal="left" vertical="top" wrapText="1"/>
    </xf>
    <xf numFmtId="49" fontId="3" fillId="0" borderId="35" xfId="1" applyNumberFormat="1" applyFont="1" applyFill="1" applyBorder="1" applyAlignment="1">
      <alignment horizontal="left" vertical="top" wrapText="1"/>
    </xf>
    <xf numFmtId="49" fontId="3" fillId="0" borderId="33" xfId="1" applyNumberFormat="1" applyFont="1" applyFill="1" applyBorder="1" applyAlignment="1">
      <alignment horizontal="left" vertical="top" wrapText="1"/>
    </xf>
    <xf numFmtId="49" fontId="3" fillId="0" borderId="34" xfId="1" applyNumberFormat="1" applyFont="1" applyFill="1" applyBorder="1" applyAlignment="1">
      <alignment horizontal="left" vertical="top" wrapText="1"/>
    </xf>
    <xf numFmtId="49" fontId="3" fillId="0" borderId="60" xfId="1" applyNumberFormat="1" applyFont="1" applyFill="1" applyBorder="1" applyAlignment="1">
      <alignment horizontal="center" vertical="center" wrapText="1"/>
    </xf>
    <xf numFmtId="49" fontId="3" fillId="0" borderId="61" xfId="1" applyNumberFormat="1" applyFont="1" applyFill="1" applyBorder="1" applyAlignment="1">
      <alignment horizontal="center" vertical="center" wrapText="1"/>
    </xf>
    <xf numFmtId="49" fontId="3" fillId="0" borderId="37" xfId="1" applyNumberFormat="1" applyFont="1" applyFill="1" applyBorder="1" applyAlignment="1">
      <alignment horizontal="left" vertical="top" wrapText="1"/>
    </xf>
    <xf numFmtId="49" fontId="3" fillId="0" borderId="36" xfId="1" applyNumberFormat="1" applyFont="1" applyFill="1" applyBorder="1" applyAlignment="1">
      <alignment horizontal="left" vertical="top" wrapText="1"/>
    </xf>
    <xf numFmtId="49" fontId="3" fillId="0" borderId="78" xfId="1" applyNumberFormat="1" applyFont="1" applyFill="1" applyBorder="1" applyAlignment="1">
      <alignment horizontal="left" vertical="top" wrapText="1"/>
    </xf>
    <xf numFmtId="49" fontId="3" fillId="0" borderId="76" xfId="1" applyNumberFormat="1" applyFont="1" applyFill="1" applyBorder="1" applyAlignment="1">
      <alignment horizontal="left" vertical="top" wrapText="1"/>
    </xf>
    <xf numFmtId="49" fontId="3" fillId="0" borderId="79" xfId="1" applyNumberFormat="1" applyFont="1" applyFill="1" applyBorder="1" applyAlignment="1">
      <alignment horizontal="left" vertical="top" wrapText="1"/>
    </xf>
    <xf numFmtId="49" fontId="3" fillId="0" borderId="60" xfId="1" applyNumberFormat="1" applyFont="1" applyBorder="1" applyAlignment="1">
      <alignment vertical="top" wrapText="1"/>
    </xf>
    <xf numFmtId="49" fontId="3" fillId="0" borderId="61" xfId="1" applyNumberFormat="1" applyFont="1" applyBorder="1" applyAlignment="1">
      <alignment horizontal="left" vertical="top" wrapText="1"/>
    </xf>
    <xf numFmtId="0" fontId="5" fillId="0" borderId="80" xfId="0" applyFont="1" applyBorder="1" applyAlignment="1">
      <alignment vertical="top" wrapText="1"/>
    </xf>
    <xf numFmtId="49" fontId="3" fillId="0" borderId="76" xfId="1" applyNumberFormat="1" applyFont="1" applyBorder="1" applyAlignment="1">
      <alignment horizontal="justify" vertical="top" wrapText="1"/>
    </xf>
    <xf numFmtId="49" fontId="3" fillId="0" borderId="77" xfId="1" applyNumberFormat="1" applyFont="1" applyBorder="1" applyAlignment="1">
      <alignment horizontal="justify" vertical="top" wrapText="1"/>
    </xf>
    <xf numFmtId="0" fontId="3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47" xfId="1" applyNumberFormat="1" applyFont="1" applyFill="1" applyBorder="1" applyAlignment="1">
      <alignment horizontal="left" vertical="top" wrapText="1"/>
    </xf>
    <xf numFmtId="49" fontId="3" fillId="0" borderId="45" xfId="1" applyNumberFormat="1" applyFont="1" applyFill="1" applyBorder="1" applyAlignment="1">
      <alignment horizontal="left" vertical="top" wrapText="1"/>
    </xf>
    <xf numFmtId="49" fontId="3" fillId="0" borderId="48" xfId="1" applyNumberFormat="1" applyFont="1" applyFill="1" applyBorder="1" applyAlignment="1">
      <alignment horizontal="left" vertical="top" wrapText="1"/>
    </xf>
    <xf numFmtId="0" fontId="0" fillId="0" borderId="81" xfId="0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left" vertical="top" wrapText="1"/>
    </xf>
    <xf numFmtId="0" fontId="0" fillId="0" borderId="45" xfId="0" applyFont="1" applyFill="1" applyBorder="1" applyAlignment="1">
      <alignment horizontal="left" vertical="top" wrapText="1"/>
    </xf>
    <xf numFmtId="49" fontId="3" fillId="0" borderId="50" xfId="1" applyNumberFormat="1" applyFont="1" applyFill="1" applyBorder="1" applyAlignment="1">
      <alignment horizontal="left" vertical="top" wrapText="1"/>
    </xf>
    <xf numFmtId="0" fontId="0" fillId="0" borderId="78" xfId="0" applyFont="1" applyFill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79" xfId="0" applyFont="1" applyFill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49" fontId="3" fillId="0" borderId="81" xfId="1" applyNumberFormat="1" applyFont="1" applyFill="1" applyBorder="1" applyAlignment="1">
      <alignment horizontal="left" vertical="top" wrapText="1"/>
    </xf>
    <xf numFmtId="49" fontId="3" fillId="0" borderId="82" xfId="1" applyNumberFormat="1" applyFont="1" applyFill="1" applyBorder="1" applyAlignment="1">
      <alignment horizontal="left" vertical="top" wrapText="1"/>
    </xf>
    <xf numFmtId="0" fontId="0" fillId="0" borderId="78" xfId="0" applyFont="1" applyBorder="1" applyAlignment="1">
      <alignment horizontal="justify" vertical="top" wrapText="1"/>
    </xf>
    <xf numFmtId="49" fontId="3" fillId="0" borderId="79" xfId="1" applyNumberFormat="1" applyFont="1" applyBorder="1" applyAlignment="1">
      <alignment horizontal="justify" vertical="top" wrapText="1"/>
    </xf>
    <xf numFmtId="0" fontId="0" fillId="0" borderId="80" xfId="0" applyFont="1" applyBorder="1" applyAlignment="1">
      <alignment horizontal="left" vertical="top" wrapText="1"/>
    </xf>
    <xf numFmtId="49" fontId="3" fillId="0" borderId="79" xfId="1" applyNumberFormat="1" applyFont="1" applyBorder="1" applyAlignment="1">
      <alignment horizontal="left" vertical="top" wrapText="1"/>
    </xf>
    <xf numFmtId="0" fontId="0" fillId="0" borderId="81" xfId="0" applyFont="1" applyBorder="1" applyAlignment="1">
      <alignment horizontal="left" vertical="top" wrapText="1"/>
    </xf>
    <xf numFmtId="49" fontId="3" fillId="0" borderId="80" xfId="1" applyNumberFormat="1" applyFont="1" applyBorder="1" applyAlignment="1">
      <alignment horizontal="left" vertical="top" wrapText="1"/>
    </xf>
    <xf numFmtId="0" fontId="3" fillId="0" borderId="38" xfId="1" applyFont="1" applyFill="1" applyBorder="1" applyAlignment="1">
      <alignment horizontal="left" vertical="top" wrapText="1"/>
    </xf>
    <xf numFmtId="0" fontId="3" fillId="0" borderId="31" xfId="1" applyFont="1" applyFill="1" applyBorder="1" applyAlignment="1">
      <alignment horizontal="left" vertical="top" wrapText="1"/>
    </xf>
    <xf numFmtId="0" fontId="3" fillId="0" borderId="83" xfId="1" applyFont="1" applyFill="1" applyBorder="1" applyAlignment="1">
      <alignment horizontal="left" vertical="top" wrapText="1"/>
    </xf>
    <xf numFmtId="0" fontId="3" fillId="0" borderId="84" xfId="1" applyFont="1" applyFill="1" applyBorder="1" applyAlignment="1">
      <alignment horizontal="left" vertical="top" wrapText="1"/>
    </xf>
    <xf numFmtId="0" fontId="3" fillId="0" borderId="85" xfId="1" applyFont="1" applyFill="1" applyBorder="1" applyAlignment="1">
      <alignment horizontal="left" vertical="top" wrapText="1"/>
    </xf>
    <xf numFmtId="0" fontId="3" fillId="0" borderId="85" xfId="1" applyFont="1" applyBorder="1" applyAlignment="1">
      <alignment horizontal="center" vertical="top" wrapText="1"/>
    </xf>
    <xf numFmtId="0" fontId="3" fillId="0" borderId="83" xfId="1" applyFont="1" applyBorder="1" applyAlignment="1">
      <alignment horizontal="center" vertical="top" wrapText="1"/>
    </xf>
    <xf numFmtId="0" fontId="3" fillId="0" borderId="84" xfId="1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center" textRotation="255" wrapText="1"/>
    </xf>
    <xf numFmtId="0" fontId="3" fillId="0" borderId="27" xfId="1" applyFont="1" applyFill="1" applyBorder="1" applyAlignment="1">
      <alignment horizontal="left" vertical="top" wrapText="1"/>
    </xf>
    <xf numFmtId="0" fontId="3" fillId="0" borderId="28" xfId="1" applyFont="1" applyFill="1" applyBorder="1" applyAlignment="1">
      <alignment horizontal="left" vertical="top" wrapText="1"/>
    </xf>
    <xf numFmtId="0" fontId="3" fillId="0" borderId="25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top" wrapText="1"/>
    </xf>
    <xf numFmtId="0" fontId="3" fillId="0" borderId="24" xfId="1" applyFont="1" applyFill="1" applyBorder="1" applyAlignment="1">
      <alignment horizontal="left" vertical="top" wrapText="1"/>
    </xf>
    <xf numFmtId="0" fontId="3" fillId="0" borderId="24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top" wrapText="1"/>
    </xf>
    <xf numFmtId="0" fontId="3" fillId="0" borderId="26" xfId="1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textRotation="255" wrapText="1"/>
    </xf>
    <xf numFmtId="0" fontId="3" fillId="0" borderId="87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1" fillId="0" borderId="1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</cellXfs>
  <cellStyles count="2">
    <cellStyle name="標準" xfId="0" builtinId="0"/>
    <cellStyle name="標準_20060224大臣（自治体）" xfId="1"/>
  </cellStyles>
  <dxfs count="97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fgColor theme="2" tint="-0.749961851863155"/>
          <bgColor theme="2" tint="-0.749961851863155"/>
        </patternFill>
      </fill>
    </dxf>
    <dxf>
      <font>
        <color auto="1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fgColor theme="2" tint="-0.749961851863155"/>
          <bgColor theme="2" tint="-0.749961851863155"/>
        </patternFill>
      </fill>
    </dxf>
    <dxf>
      <font>
        <color auto="1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</xdr:row>
      <xdr:rowOff>279400</xdr:rowOff>
    </xdr:from>
    <xdr:to>
      <xdr:col>5</xdr:col>
      <xdr:colOff>1162050</xdr:colOff>
      <xdr:row>3</xdr:row>
      <xdr:rowOff>177800</xdr:rowOff>
    </xdr:to>
    <xdr:sp macro="" textlink="">
      <xdr:nvSpPr>
        <xdr:cNvPr id="2" name="正方形/長方形 1"/>
        <xdr:cNvSpPr/>
      </xdr:nvSpPr>
      <xdr:spPr>
        <a:xfrm>
          <a:off x="215900" y="517525"/>
          <a:ext cx="3898900" cy="165100"/>
        </a:xfrm>
        <a:prstGeom prst="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　載　例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(Q1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から順番に回答してください。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36"/>
  <sheetViews>
    <sheetView tabSelected="1" view="pageBreakPreview" zoomScale="75" zoomScaleNormal="100" zoomScaleSheetLayoutView="75" workbookViewId="0">
      <pane xSplit="11" ySplit="7" topLeftCell="AF8" activePane="bottomRight" state="frozen"/>
      <selection pane="topRight" activeCell="H1" sqref="H1"/>
      <selection pane="bottomLeft" activeCell="A6" sqref="A6"/>
      <selection pane="bottomRight" activeCell="M13" sqref="M13"/>
    </sheetView>
  </sheetViews>
  <sheetFormatPr defaultRowHeight="12"/>
  <cols>
    <col min="1" max="1" width="5.5" style="1" customWidth="1"/>
    <col min="2" max="2" width="8.125" style="1" customWidth="1"/>
    <col min="3" max="3" width="15.5" style="1" customWidth="1"/>
    <col min="4" max="4" width="30.625" style="1" customWidth="1"/>
    <col min="5" max="5" width="15.625" style="1" customWidth="1"/>
    <col min="6" max="6" width="20.875" style="1" customWidth="1"/>
    <col min="7" max="7" width="5.625" style="1" customWidth="1"/>
    <col min="8" max="11" width="3.625" style="1" customWidth="1"/>
    <col min="12" max="13" width="8.625" style="2" customWidth="1"/>
    <col min="14" max="16" width="15.625" style="2" customWidth="1"/>
    <col min="17" max="17" width="8.625" style="2" customWidth="1"/>
    <col min="18" max="18" width="15.625" style="2" customWidth="1"/>
    <col min="19" max="19" width="8.625" style="2" customWidth="1"/>
    <col min="20" max="24" width="15.625" style="2" customWidth="1"/>
    <col min="25" max="28" width="10.625" style="2" customWidth="1"/>
    <col min="29" max="29" width="20.625" style="2" customWidth="1"/>
    <col min="30" max="30" width="8.625" style="2" customWidth="1"/>
    <col min="31" max="31" width="20.625" style="2" customWidth="1"/>
    <col min="32" max="37" width="10.625" style="2" customWidth="1"/>
    <col min="38" max="38" width="15.625" style="2" customWidth="1"/>
    <col min="39" max="44" width="8.625" style="2" customWidth="1"/>
    <col min="45" max="45" width="13.25" style="2" customWidth="1"/>
    <col min="46" max="47" width="8.625" style="2" customWidth="1"/>
    <col min="48" max="48" width="14.25" style="2" customWidth="1"/>
    <col min="49" max="54" width="8.625" style="2" customWidth="1"/>
    <col min="55" max="55" width="3.125" style="1" customWidth="1"/>
    <col min="56" max="16384" width="9" style="1"/>
  </cols>
  <sheetData>
    <row r="1" spans="1:56" s="256" customFormat="1" ht="24.75" customHeight="1">
      <c r="A1" s="258" t="s">
        <v>98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</row>
    <row r="2" spans="1:56" ht="33.75" customHeight="1" thickBot="1">
      <c r="H2" s="255"/>
    </row>
    <row r="3" spans="1:56" s="8" customFormat="1" ht="87.75" customHeight="1">
      <c r="A3" s="254" t="s">
        <v>97</v>
      </c>
      <c r="B3" s="253" t="s">
        <v>96</v>
      </c>
      <c r="C3" s="253" t="s">
        <v>95</v>
      </c>
      <c r="D3" s="252" t="s">
        <v>94</v>
      </c>
      <c r="E3" s="252" t="s">
        <v>93</v>
      </c>
      <c r="F3" s="252" t="s">
        <v>92</v>
      </c>
      <c r="G3" s="251" t="s">
        <v>91</v>
      </c>
      <c r="H3" s="250" t="s">
        <v>11</v>
      </c>
      <c r="I3" s="249"/>
      <c r="J3" s="249"/>
      <c r="K3" s="248"/>
      <c r="L3" s="247" t="s">
        <v>90</v>
      </c>
      <c r="M3" s="246"/>
      <c r="N3" s="246"/>
      <c r="O3" s="246"/>
      <c r="P3" s="246"/>
      <c r="Q3" s="246"/>
      <c r="R3" s="246"/>
      <c r="S3" s="246"/>
      <c r="T3" s="245"/>
      <c r="U3" s="243" t="s">
        <v>89</v>
      </c>
      <c r="V3" s="242"/>
      <c r="W3" s="242"/>
      <c r="X3" s="244"/>
      <c r="Y3" s="243" t="s">
        <v>88</v>
      </c>
      <c r="Z3" s="242"/>
      <c r="AA3" s="242"/>
      <c r="AB3" s="242"/>
      <c r="AC3" s="242"/>
      <c r="AD3" s="242"/>
      <c r="AE3" s="244"/>
      <c r="AF3" s="243" t="s">
        <v>87</v>
      </c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1" t="s">
        <v>86</v>
      </c>
      <c r="AX3" s="241"/>
      <c r="AY3" s="241"/>
      <c r="AZ3" s="241"/>
      <c r="BA3" s="241"/>
      <c r="BB3" s="240"/>
    </row>
    <row r="4" spans="1:56" s="8" customFormat="1" ht="38.25" customHeight="1">
      <c r="A4" s="187"/>
      <c r="B4" s="186"/>
      <c r="C4" s="186"/>
      <c r="D4" s="185"/>
      <c r="E4" s="185"/>
      <c r="F4" s="185"/>
      <c r="G4" s="239"/>
      <c r="H4" s="211" t="s">
        <v>85</v>
      </c>
      <c r="I4" s="211" t="s">
        <v>84</v>
      </c>
      <c r="J4" s="211" t="s">
        <v>83</v>
      </c>
      <c r="K4" s="210" t="s">
        <v>82</v>
      </c>
      <c r="L4" s="238"/>
      <c r="M4" s="237"/>
      <c r="N4" s="237"/>
      <c r="O4" s="237"/>
      <c r="P4" s="237"/>
      <c r="Q4" s="237"/>
      <c r="R4" s="237"/>
      <c r="S4" s="237"/>
      <c r="T4" s="236"/>
      <c r="U4" s="234"/>
      <c r="V4" s="233"/>
      <c r="W4" s="233"/>
      <c r="X4" s="235"/>
      <c r="Y4" s="234"/>
      <c r="Z4" s="233"/>
      <c r="AA4" s="233"/>
      <c r="AB4" s="233"/>
      <c r="AC4" s="233"/>
      <c r="AD4" s="233"/>
      <c r="AE4" s="235"/>
      <c r="AF4" s="234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2"/>
      <c r="AX4" s="232"/>
      <c r="AY4" s="232"/>
      <c r="AZ4" s="232"/>
      <c r="BA4" s="232"/>
      <c r="BB4" s="231"/>
    </row>
    <row r="5" spans="1:56" s="8" customFormat="1" ht="78" customHeight="1">
      <c r="A5" s="187"/>
      <c r="B5" s="186"/>
      <c r="C5" s="186"/>
      <c r="D5" s="185"/>
      <c r="E5" s="185"/>
      <c r="F5" s="185"/>
      <c r="G5" s="184"/>
      <c r="H5" s="211"/>
      <c r="I5" s="211"/>
      <c r="J5" s="211"/>
      <c r="K5" s="210"/>
      <c r="L5" s="230" t="s">
        <v>81</v>
      </c>
      <c r="M5" s="228" t="s">
        <v>80</v>
      </c>
      <c r="N5" s="229"/>
      <c r="O5" s="229"/>
      <c r="P5" s="227"/>
      <c r="Q5" s="228" t="s">
        <v>79</v>
      </c>
      <c r="R5" s="227"/>
      <c r="S5" s="226" t="s">
        <v>78</v>
      </c>
      <c r="T5" s="225"/>
      <c r="U5" s="224" t="s">
        <v>77</v>
      </c>
      <c r="V5" s="223"/>
      <c r="W5" s="223"/>
      <c r="X5" s="219"/>
      <c r="Y5" s="218" t="s">
        <v>76</v>
      </c>
      <c r="Z5" s="222"/>
      <c r="AA5" s="222"/>
      <c r="AB5" s="221" t="s">
        <v>75</v>
      </c>
      <c r="AC5" s="220"/>
      <c r="AD5" s="204" t="s">
        <v>74</v>
      </c>
      <c r="AE5" s="219"/>
      <c r="AF5" s="218" t="s">
        <v>73</v>
      </c>
      <c r="AG5" s="213"/>
      <c r="AH5" s="217"/>
      <c r="AI5" s="217"/>
      <c r="AJ5" s="217"/>
      <c r="AK5" s="216"/>
      <c r="AL5" s="215" t="s">
        <v>72</v>
      </c>
      <c r="AM5" s="214" t="s">
        <v>71</v>
      </c>
      <c r="AN5" s="213"/>
      <c r="AO5" s="213"/>
      <c r="AP5" s="213"/>
      <c r="AQ5" s="213"/>
      <c r="AR5" s="213"/>
      <c r="AS5" s="213"/>
      <c r="AT5" s="213"/>
      <c r="AU5" s="213"/>
      <c r="AV5" s="213"/>
      <c r="AW5" s="214" t="s">
        <v>70</v>
      </c>
      <c r="AX5" s="213"/>
      <c r="AY5" s="213"/>
      <c r="AZ5" s="213"/>
      <c r="BA5" s="213"/>
      <c r="BB5" s="212"/>
    </row>
    <row r="6" spans="1:56" s="8" customFormat="1" ht="20.100000000000001" customHeight="1" thickBot="1">
      <c r="A6" s="187"/>
      <c r="B6" s="186"/>
      <c r="C6" s="186"/>
      <c r="D6" s="185"/>
      <c r="E6" s="185"/>
      <c r="F6" s="185"/>
      <c r="G6" s="184"/>
      <c r="H6" s="211"/>
      <c r="I6" s="211"/>
      <c r="J6" s="211"/>
      <c r="K6" s="210"/>
      <c r="L6" s="181"/>
      <c r="M6" s="180"/>
      <c r="N6" s="209" t="s">
        <v>69</v>
      </c>
      <c r="O6" s="208" t="s">
        <v>68</v>
      </c>
      <c r="P6" s="207" t="s">
        <v>67</v>
      </c>
      <c r="Q6" s="176"/>
      <c r="R6" s="206" t="s">
        <v>66</v>
      </c>
      <c r="S6" s="174"/>
      <c r="T6" s="205" t="s">
        <v>65</v>
      </c>
      <c r="U6" s="172"/>
      <c r="V6" s="204" t="s">
        <v>64</v>
      </c>
      <c r="W6" s="203" t="s">
        <v>63</v>
      </c>
      <c r="X6" s="202" t="s">
        <v>62</v>
      </c>
      <c r="Y6" s="201" t="s">
        <v>61</v>
      </c>
      <c r="Z6" s="196" t="s">
        <v>60</v>
      </c>
      <c r="AA6" s="200" t="s">
        <v>59</v>
      </c>
      <c r="AB6" s="194"/>
      <c r="AC6" s="199" t="s">
        <v>58</v>
      </c>
      <c r="AD6" s="166"/>
      <c r="AE6" s="198" t="s">
        <v>58</v>
      </c>
      <c r="AF6" s="197" t="s">
        <v>57</v>
      </c>
      <c r="AG6" s="196" t="s">
        <v>56</v>
      </c>
      <c r="AH6" s="196" t="s">
        <v>55</v>
      </c>
      <c r="AI6" s="196" t="s">
        <v>54</v>
      </c>
      <c r="AJ6" s="196" t="s">
        <v>53</v>
      </c>
      <c r="AK6" s="195" t="s">
        <v>52</v>
      </c>
      <c r="AL6" s="194"/>
      <c r="AM6" s="193" t="s">
        <v>51</v>
      </c>
      <c r="AN6" s="192" t="s">
        <v>50</v>
      </c>
      <c r="AO6" s="191" t="s">
        <v>49</v>
      </c>
      <c r="AP6" s="191" t="s">
        <v>48</v>
      </c>
      <c r="AQ6" s="191" t="s">
        <v>47</v>
      </c>
      <c r="AR6" s="191" t="s">
        <v>46</v>
      </c>
      <c r="AS6" s="191" t="s">
        <v>45</v>
      </c>
      <c r="AT6" s="191" t="s">
        <v>44</v>
      </c>
      <c r="AU6" s="191" t="s">
        <v>37</v>
      </c>
      <c r="AV6" s="190" t="s">
        <v>43</v>
      </c>
      <c r="AW6" s="189" t="s">
        <v>42</v>
      </c>
      <c r="AX6" s="189" t="s">
        <v>41</v>
      </c>
      <c r="AY6" s="189" t="s">
        <v>40</v>
      </c>
      <c r="AZ6" s="189" t="s">
        <v>39</v>
      </c>
      <c r="BA6" s="189" t="s">
        <v>38</v>
      </c>
      <c r="BB6" s="188" t="s">
        <v>37</v>
      </c>
    </row>
    <row r="7" spans="1:56" s="8" customFormat="1" ht="99.95" customHeight="1" thickBot="1">
      <c r="A7" s="187"/>
      <c r="B7" s="186"/>
      <c r="C7" s="186"/>
      <c r="D7" s="185"/>
      <c r="E7" s="185"/>
      <c r="F7" s="185"/>
      <c r="G7" s="184"/>
      <c r="H7" s="183"/>
      <c r="I7" s="183"/>
      <c r="J7" s="183"/>
      <c r="K7" s="182"/>
      <c r="L7" s="181"/>
      <c r="M7" s="180"/>
      <c r="N7" s="179"/>
      <c r="O7" s="178"/>
      <c r="P7" s="177"/>
      <c r="Q7" s="176"/>
      <c r="R7" s="175"/>
      <c r="S7" s="174"/>
      <c r="T7" s="173"/>
      <c r="U7" s="172"/>
      <c r="V7" s="171"/>
      <c r="W7" s="170"/>
      <c r="X7" s="169"/>
      <c r="Y7" s="168"/>
      <c r="Z7" s="163"/>
      <c r="AA7" s="167"/>
      <c r="AB7" s="161"/>
      <c r="AC7" s="161"/>
      <c r="AD7" s="166"/>
      <c r="AE7" s="165"/>
      <c r="AF7" s="164"/>
      <c r="AG7" s="163"/>
      <c r="AH7" s="163"/>
      <c r="AI7" s="163"/>
      <c r="AJ7" s="163"/>
      <c r="AK7" s="162"/>
      <c r="AL7" s="161"/>
      <c r="AM7" s="160"/>
      <c r="AN7" s="159"/>
      <c r="AO7" s="157"/>
      <c r="AP7" s="157"/>
      <c r="AQ7" s="157"/>
      <c r="AR7" s="157"/>
      <c r="AS7" s="158"/>
      <c r="AT7" s="158"/>
      <c r="AU7" s="157"/>
      <c r="AV7" s="156"/>
      <c r="AW7" s="155"/>
      <c r="AX7" s="155"/>
      <c r="AY7" s="155"/>
      <c r="AZ7" s="155"/>
      <c r="BA7" s="155"/>
      <c r="BB7" s="154"/>
      <c r="BD7" s="153" t="s">
        <v>36</v>
      </c>
    </row>
    <row r="8" spans="1:56" s="8" customFormat="1" ht="50.1" customHeight="1">
      <c r="A8" s="152">
        <v>1</v>
      </c>
      <c r="B8" s="121" t="s">
        <v>25</v>
      </c>
      <c r="C8" s="120" t="s">
        <v>35</v>
      </c>
      <c r="D8" s="120" t="s">
        <v>34</v>
      </c>
      <c r="E8" s="120" t="s">
        <v>33</v>
      </c>
      <c r="F8" s="120" t="s">
        <v>29</v>
      </c>
      <c r="G8" s="151">
        <v>300</v>
      </c>
      <c r="H8" s="150" t="s">
        <v>19</v>
      </c>
      <c r="I8" s="150"/>
      <c r="J8" s="150" t="s">
        <v>19</v>
      </c>
      <c r="K8" s="149"/>
      <c r="L8" s="148" t="s">
        <v>19</v>
      </c>
      <c r="M8" s="126"/>
      <c r="N8" s="147"/>
      <c r="O8" s="146"/>
      <c r="P8" s="145"/>
      <c r="Q8" s="126"/>
      <c r="R8" s="144"/>
      <c r="S8" s="143"/>
      <c r="T8" s="142"/>
      <c r="U8" s="141"/>
      <c r="V8" s="140"/>
      <c r="W8" s="139" t="str">
        <f>IF(OR(U8&gt;=0.6,U8=""),"","○")</f>
        <v/>
      </c>
      <c r="X8" s="138" t="str">
        <f>IF(OR(U8&gt;=0.3,U8=""),"","○")</f>
        <v/>
      </c>
      <c r="Y8" s="133"/>
      <c r="Z8" s="129"/>
      <c r="AA8" s="137"/>
      <c r="AB8" s="126"/>
      <c r="AC8" s="136"/>
      <c r="AD8" s="135"/>
      <c r="AE8" s="134"/>
      <c r="AF8" s="133"/>
      <c r="AG8" s="129"/>
      <c r="AH8" s="129"/>
      <c r="AI8" s="129"/>
      <c r="AJ8" s="129"/>
      <c r="AK8" s="132"/>
      <c r="AL8" s="131"/>
      <c r="AM8" s="130"/>
      <c r="AN8" s="129"/>
      <c r="AO8" s="129"/>
      <c r="AP8" s="129"/>
      <c r="AQ8" s="129"/>
      <c r="AR8" s="129"/>
      <c r="AS8" s="129"/>
      <c r="AT8" s="129"/>
      <c r="AU8" s="129"/>
      <c r="AV8" s="128"/>
      <c r="AW8" s="127"/>
      <c r="AX8" s="126"/>
      <c r="AY8" s="126"/>
      <c r="AZ8" s="126"/>
      <c r="BA8" s="126"/>
      <c r="BB8" s="125"/>
      <c r="BD8" s="62" t="str">
        <f>IF(OR(H8="○",I8="○"),"○","")</f>
        <v>○</v>
      </c>
    </row>
    <row r="9" spans="1:56" s="8" customFormat="1" ht="50.1" customHeight="1">
      <c r="A9" s="124">
        <v>2</v>
      </c>
      <c r="B9" s="121" t="s">
        <v>25</v>
      </c>
      <c r="C9" s="120" t="s">
        <v>32</v>
      </c>
      <c r="D9" s="120" t="s">
        <v>31</v>
      </c>
      <c r="E9" s="120" t="s">
        <v>30</v>
      </c>
      <c r="F9" s="120" t="s">
        <v>29</v>
      </c>
      <c r="G9" s="119">
        <v>300</v>
      </c>
      <c r="H9" s="118" t="s">
        <v>19</v>
      </c>
      <c r="I9" s="118" t="s">
        <v>19</v>
      </c>
      <c r="J9" s="118"/>
      <c r="K9" s="117"/>
      <c r="L9" s="116"/>
      <c r="M9" s="94"/>
      <c r="N9" s="115"/>
      <c r="O9" s="114"/>
      <c r="P9" s="113"/>
      <c r="Q9" s="94" t="s">
        <v>19</v>
      </c>
      <c r="R9" s="112">
        <v>3000</v>
      </c>
      <c r="S9" s="111"/>
      <c r="T9" s="110"/>
      <c r="U9" s="109">
        <v>0.4</v>
      </c>
      <c r="V9" s="108"/>
      <c r="W9" s="123" t="str">
        <f>IF(OR(U9&gt;=0.6,U9=""),"","○")</f>
        <v>○</v>
      </c>
      <c r="X9" s="106" t="str">
        <f>IF(OR(U9&gt;=0.3,U9=""),"","○")</f>
        <v/>
      </c>
      <c r="Y9" s="101"/>
      <c r="Z9" s="97"/>
      <c r="AA9" s="105"/>
      <c r="AB9" s="94"/>
      <c r="AC9" s="104"/>
      <c r="AD9" s="103"/>
      <c r="AE9" s="102"/>
      <c r="AF9" s="101"/>
      <c r="AG9" s="97"/>
      <c r="AH9" s="97"/>
      <c r="AI9" s="97"/>
      <c r="AJ9" s="97"/>
      <c r="AK9" s="100"/>
      <c r="AL9" s="99"/>
      <c r="AM9" s="98"/>
      <c r="AN9" s="97"/>
      <c r="AO9" s="97" t="s">
        <v>19</v>
      </c>
      <c r="AP9" s="97"/>
      <c r="AQ9" s="97"/>
      <c r="AR9" s="97"/>
      <c r="AS9" s="97"/>
      <c r="AT9" s="97"/>
      <c r="AU9" s="97"/>
      <c r="AV9" s="96"/>
      <c r="AW9" s="95"/>
      <c r="AX9" s="94"/>
      <c r="AY9" s="94" t="s">
        <v>19</v>
      </c>
      <c r="AZ9" s="94"/>
      <c r="BA9" s="94"/>
      <c r="BB9" s="93"/>
      <c r="BD9" s="62" t="str">
        <f>IF(OR(H9="○",I9="○"),"○","")</f>
        <v>○</v>
      </c>
    </row>
    <row r="10" spans="1:56" s="8" customFormat="1" ht="50.1" customHeight="1">
      <c r="A10" s="124">
        <v>3</v>
      </c>
      <c r="B10" s="121" t="s">
        <v>25</v>
      </c>
      <c r="C10" s="120" t="s">
        <v>28</v>
      </c>
      <c r="D10" s="120" t="s">
        <v>27</v>
      </c>
      <c r="E10" s="120" t="s">
        <v>26</v>
      </c>
      <c r="F10" s="120" t="s">
        <v>21</v>
      </c>
      <c r="G10" s="119">
        <v>200</v>
      </c>
      <c r="H10" s="118"/>
      <c r="I10" s="118" t="s">
        <v>19</v>
      </c>
      <c r="J10" s="118"/>
      <c r="K10" s="117"/>
      <c r="L10" s="116"/>
      <c r="M10" s="94"/>
      <c r="N10" s="115"/>
      <c r="O10" s="114"/>
      <c r="P10" s="113"/>
      <c r="Q10" s="94"/>
      <c r="R10" s="112"/>
      <c r="S10" s="111" t="s">
        <v>19</v>
      </c>
      <c r="T10" s="110">
        <v>6000</v>
      </c>
      <c r="U10" s="109"/>
      <c r="V10" s="108"/>
      <c r="W10" s="123" t="str">
        <f>IF(OR(U10&gt;=0.6,U10=""),"","○")</f>
        <v/>
      </c>
      <c r="X10" s="106" t="str">
        <f>IF(OR(U10&gt;=0.3,U10=""),"","○")</f>
        <v/>
      </c>
      <c r="Y10" s="101"/>
      <c r="Z10" s="97" t="s">
        <v>19</v>
      </c>
      <c r="AA10" s="105"/>
      <c r="AB10" s="94"/>
      <c r="AC10" s="104"/>
      <c r="AD10" s="103"/>
      <c r="AE10" s="102"/>
      <c r="AF10" s="101"/>
      <c r="AG10" s="97"/>
      <c r="AH10" s="97"/>
      <c r="AI10" s="97"/>
      <c r="AJ10" s="97"/>
      <c r="AK10" s="100"/>
      <c r="AL10" s="99"/>
      <c r="AM10" s="98" t="s">
        <v>19</v>
      </c>
      <c r="AN10" s="97"/>
      <c r="AO10" s="97"/>
      <c r="AP10" s="97"/>
      <c r="AQ10" s="97"/>
      <c r="AR10" s="97"/>
      <c r="AS10" s="97"/>
      <c r="AT10" s="97"/>
      <c r="AU10" s="97"/>
      <c r="AV10" s="96"/>
      <c r="AW10" s="95"/>
      <c r="AX10" s="94"/>
      <c r="AY10" s="94"/>
      <c r="AZ10" s="94"/>
      <c r="BA10" s="94"/>
      <c r="BB10" s="93"/>
      <c r="BD10" s="62" t="str">
        <f>IF(OR(H10="○",I10="○"),"○","")</f>
        <v>○</v>
      </c>
    </row>
    <row r="11" spans="1:56" s="8" customFormat="1" ht="50.1" customHeight="1">
      <c r="A11" s="122">
        <v>4</v>
      </c>
      <c r="B11" s="121" t="s">
        <v>25</v>
      </c>
      <c r="C11" s="120" t="s">
        <v>24</v>
      </c>
      <c r="D11" s="120" t="s">
        <v>23</v>
      </c>
      <c r="E11" s="120" t="s">
        <v>22</v>
      </c>
      <c r="F11" s="120" t="s">
        <v>21</v>
      </c>
      <c r="G11" s="119">
        <v>100</v>
      </c>
      <c r="H11" s="118"/>
      <c r="I11" s="118"/>
      <c r="J11" s="118"/>
      <c r="K11" s="117" t="s">
        <v>19</v>
      </c>
      <c r="L11" s="116"/>
      <c r="M11" s="94" t="s">
        <v>19</v>
      </c>
      <c r="N11" s="115" t="s">
        <v>20</v>
      </c>
      <c r="O11" s="114">
        <v>1500</v>
      </c>
      <c r="P11" s="113"/>
      <c r="Q11" s="94"/>
      <c r="R11" s="112"/>
      <c r="S11" s="111"/>
      <c r="T11" s="110"/>
      <c r="U11" s="109">
        <v>0.28000000000000003</v>
      </c>
      <c r="V11" s="108"/>
      <c r="W11" s="123" t="str">
        <f>IF(OR(U11&gt;=0.6,U11=""),"","○")</f>
        <v>○</v>
      </c>
      <c r="X11" s="106" t="str">
        <f>IF(OR(U11&gt;=0.3,U11=""),"","○")</f>
        <v>○</v>
      </c>
      <c r="Y11" s="101"/>
      <c r="Z11" s="97"/>
      <c r="AA11" s="105"/>
      <c r="AB11" s="94"/>
      <c r="AC11" s="104"/>
      <c r="AD11" s="103"/>
      <c r="AE11" s="102"/>
      <c r="AF11" s="101"/>
      <c r="AG11" s="97"/>
      <c r="AH11" s="97" t="s">
        <v>19</v>
      </c>
      <c r="AI11" s="97"/>
      <c r="AJ11" s="97"/>
      <c r="AK11" s="100"/>
      <c r="AL11" s="99" t="s">
        <v>18</v>
      </c>
      <c r="AM11" s="98"/>
      <c r="AN11" s="97"/>
      <c r="AO11" s="97"/>
      <c r="AP11" s="97"/>
      <c r="AQ11" s="97"/>
      <c r="AR11" s="97"/>
      <c r="AS11" s="97"/>
      <c r="AT11" s="97"/>
      <c r="AU11" s="97"/>
      <c r="AV11" s="96"/>
      <c r="AW11" s="95"/>
      <c r="AX11" s="94"/>
      <c r="AY11" s="94"/>
      <c r="AZ11" s="94"/>
      <c r="BA11" s="94"/>
      <c r="BB11" s="93"/>
      <c r="BD11" s="62" t="str">
        <f>IF(OR(H11="○",I11="○"),"○","")</f>
        <v/>
      </c>
    </row>
    <row r="12" spans="1:56" s="8" customFormat="1" ht="50.1" customHeight="1">
      <c r="A12" s="122"/>
      <c r="B12" s="121"/>
      <c r="C12" s="120"/>
      <c r="D12" s="120"/>
      <c r="E12" s="120"/>
      <c r="F12" s="120"/>
      <c r="G12" s="119"/>
      <c r="H12" s="118"/>
      <c r="I12" s="118"/>
      <c r="J12" s="118"/>
      <c r="K12" s="117"/>
      <c r="L12" s="116"/>
      <c r="M12" s="94"/>
      <c r="N12" s="115"/>
      <c r="O12" s="114"/>
      <c r="P12" s="113"/>
      <c r="Q12" s="94"/>
      <c r="R12" s="112"/>
      <c r="S12" s="111"/>
      <c r="T12" s="110"/>
      <c r="U12" s="109"/>
      <c r="V12" s="108"/>
      <c r="W12" s="107" t="str">
        <f>IF(OR(U12&gt;=0.6,U12=""),"","○")</f>
        <v/>
      </c>
      <c r="X12" s="106" t="str">
        <f>IF(OR(U12&gt;=0.3,U12=""),"","○")</f>
        <v/>
      </c>
      <c r="Y12" s="101"/>
      <c r="Z12" s="97"/>
      <c r="AA12" s="105"/>
      <c r="AB12" s="94"/>
      <c r="AC12" s="104"/>
      <c r="AD12" s="103"/>
      <c r="AE12" s="102"/>
      <c r="AF12" s="101"/>
      <c r="AG12" s="97"/>
      <c r="AH12" s="97"/>
      <c r="AI12" s="97"/>
      <c r="AJ12" s="97"/>
      <c r="AK12" s="100"/>
      <c r="AL12" s="99"/>
      <c r="AM12" s="98"/>
      <c r="AN12" s="97"/>
      <c r="AO12" s="97"/>
      <c r="AP12" s="97"/>
      <c r="AQ12" s="97"/>
      <c r="AR12" s="97"/>
      <c r="AS12" s="97"/>
      <c r="AT12" s="97"/>
      <c r="AU12" s="97"/>
      <c r="AV12" s="96"/>
      <c r="AW12" s="95"/>
      <c r="AX12" s="94"/>
      <c r="AY12" s="94"/>
      <c r="AZ12" s="94"/>
      <c r="BA12" s="94"/>
      <c r="BB12" s="93"/>
      <c r="BD12" s="62" t="str">
        <f>IF(OR(H12="○",I12="○"),"○","")</f>
        <v/>
      </c>
    </row>
    <row r="13" spans="1:56" s="61" customFormat="1" ht="50.1" customHeight="1" thickBot="1">
      <c r="A13" s="92"/>
      <c r="B13" s="91"/>
      <c r="C13" s="90"/>
      <c r="D13" s="90"/>
      <c r="E13" s="90"/>
      <c r="F13" s="90"/>
      <c r="G13" s="89"/>
      <c r="H13" s="88"/>
      <c r="I13" s="88"/>
      <c r="J13" s="88"/>
      <c r="K13" s="87"/>
      <c r="L13" s="86"/>
      <c r="M13" s="64"/>
      <c r="N13" s="85"/>
      <c r="O13" s="84"/>
      <c r="P13" s="83"/>
      <c r="Q13" s="64"/>
      <c r="R13" s="82"/>
      <c r="S13" s="81"/>
      <c r="T13" s="80"/>
      <c r="U13" s="79"/>
      <c r="V13" s="78"/>
      <c r="W13" s="77" t="str">
        <f>IF(OR(U13&gt;=0.6,U13=""),"","○")</f>
        <v/>
      </c>
      <c r="X13" s="76" t="str">
        <f>IF(OR(U13&gt;=0.3,U13=""),"","○")</f>
        <v/>
      </c>
      <c r="Y13" s="71"/>
      <c r="Z13" s="67"/>
      <c r="AA13" s="75"/>
      <c r="AB13" s="64"/>
      <c r="AC13" s="74"/>
      <c r="AD13" s="73"/>
      <c r="AE13" s="72"/>
      <c r="AF13" s="71"/>
      <c r="AG13" s="67"/>
      <c r="AH13" s="67"/>
      <c r="AI13" s="67"/>
      <c r="AJ13" s="67"/>
      <c r="AK13" s="70"/>
      <c r="AL13" s="69"/>
      <c r="AM13" s="68"/>
      <c r="AN13" s="67"/>
      <c r="AO13" s="67"/>
      <c r="AP13" s="67"/>
      <c r="AQ13" s="67"/>
      <c r="AR13" s="67"/>
      <c r="AS13" s="67"/>
      <c r="AT13" s="67"/>
      <c r="AU13" s="67"/>
      <c r="AV13" s="66"/>
      <c r="AW13" s="65"/>
      <c r="AX13" s="64"/>
      <c r="AY13" s="64"/>
      <c r="AZ13" s="64"/>
      <c r="BA13" s="64"/>
      <c r="BB13" s="63"/>
      <c r="BD13" s="62" t="str">
        <f>IF(OR(H13="○",I13="○"),"○","")</f>
        <v/>
      </c>
    </row>
    <row r="14" spans="1:56" ht="20.100000000000001" customHeight="1">
      <c r="A14" s="60" t="s">
        <v>17</v>
      </c>
      <c r="B14" s="60"/>
      <c r="C14" s="58"/>
      <c r="D14" s="59"/>
      <c r="E14" s="59"/>
      <c r="F14" s="59"/>
      <c r="G14" s="59"/>
      <c r="H14" s="59"/>
      <c r="I14" s="59"/>
      <c r="J14" s="59"/>
      <c r="K14" s="59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56" ht="20.100000000000001" customHeight="1">
      <c r="A15" s="60" t="s">
        <v>16</v>
      </c>
      <c r="B15" s="60"/>
      <c r="C15" s="58"/>
      <c r="D15" s="59"/>
      <c r="E15" s="59"/>
      <c r="F15" s="59"/>
      <c r="G15" s="59"/>
      <c r="H15" s="59"/>
      <c r="I15" s="59"/>
      <c r="J15" s="59"/>
      <c r="K15" s="59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</row>
    <row r="16" spans="1:56" ht="20.100000000000001" customHeight="1">
      <c r="A16" s="60" t="s">
        <v>15</v>
      </c>
      <c r="B16" s="60"/>
      <c r="C16" s="58"/>
      <c r="D16" s="59"/>
      <c r="E16" s="59"/>
      <c r="F16" s="59"/>
      <c r="G16" s="59"/>
      <c r="H16" s="59"/>
      <c r="I16" s="59"/>
      <c r="J16" s="59"/>
      <c r="K16" s="59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</row>
    <row r="17" spans="1:56" ht="20.100000000000001" customHeight="1">
      <c r="A17" s="60" t="s">
        <v>14</v>
      </c>
      <c r="B17" s="60"/>
      <c r="C17" s="58"/>
      <c r="D17" s="59"/>
      <c r="E17" s="59"/>
      <c r="F17" s="59"/>
      <c r="G17" s="59"/>
      <c r="H17" s="59"/>
      <c r="I17" s="59"/>
      <c r="J17" s="59"/>
      <c r="K17" s="59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</row>
    <row r="18" spans="1:56" ht="20.100000000000001" customHeight="1">
      <c r="A18" s="60" t="s">
        <v>13</v>
      </c>
      <c r="B18" s="60"/>
      <c r="C18" s="58"/>
      <c r="D18" s="59"/>
      <c r="E18" s="59"/>
      <c r="F18" s="59"/>
      <c r="G18" s="59"/>
      <c r="H18" s="59"/>
      <c r="I18" s="59"/>
      <c r="J18" s="59"/>
      <c r="K18" s="59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8"/>
      <c r="BD18" s="8"/>
    </row>
    <row r="19" spans="1:56" ht="20.100000000000001" customHeight="1">
      <c r="A19" s="58"/>
      <c r="B19" s="60"/>
      <c r="C19" s="58"/>
      <c r="D19" s="59"/>
      <c r="E19" s="59"/>
      <c r="F19" s="59"/>
      <c r="G19" s="59"/>
      <c r="H19" s="59"/>
      <c r="I19" s="59"/>
      <c r="J19" s="59"/>
      <c r="K19" s="59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8"/>
    </row>
    <row r="20" spans="1:56" ht="18.75">
      <c r="D20" s="57"/>
      <c r="E20" s="57"/>
      <c r="F20" s="57"/>
      <c r="G20" s="57"/>
      <c r="H20" s="57"/>
      <c r="I20" s="57"/>
      <c r="J20" s="57"/>
      <c r="K20" s="57"/>
      <c r="BC20" s="5"/>
      <c r="BD20" s="5"/>
    </row>
    <row r="21" spans="1:56" ht="12.75" thickBot="1">
      <c r="L21" s="1"/>
      <c r="AV21" s="1"/>
      <c r="AW21" s="1"/>
      <c r="AX21" s="1"/>
      <c r="AY21" s="1"/>
      <c r="AZ21" s="1"/>
      <c r="BA21" s="1"/>
      <c r="BB21" s="1"/>
    </row>
    <row r="22" spans="1:56" s="8" customFormat="1" ht="30" customHeight="1">
      <c r="A22" s="3"/>
      <c r="B22" s="3"/>
      <c r="C22" s="41"/>
      <c r="D22" s="56" t="s">
        <v>12</v>
      </c>
      <c r="E22" s="39"/>
      <c r="F22" s="39"/>
      <c r="G22" s="39"/>
      <c r="H22" s="55" t="s">
        <v>11</v>
      </c>
      <c r="I22" s="54"/>
      <c r="J22" s="54"/>
      <c r="K22" s="54"/>
      <c r="L22" s="50" t="s">
        <v>10</v>
      </c>
      <c r="M22" s="49"/>
      <c r="N22" s="49"/>
      <c r="O22" s="49"/>
      <c r="P22" s="49"/>
      <c r="Q22" s="49"/>
      <c r="R22" s="49"/>
      <c r="S22" s="49"/>
      <c r="T22" s="48"/>
      <c r="U22" s="47" t="s">
        <v>9</v>
      </c>
      <c r="V22" s="46"/>
      <c r="W22" s="46"/>
      <c r="X22" s="45"/>
      <c r="Y22" s="53" t="s">
        <v>8</v>
      </c>
      <c r="Z22" s="52"/>
      <c r="AA22" s="51"/>
      <c r="AB22" s="50"/>
      <c r="AC22" s="49"/>
      <c r="AD22" s="49"/>
      <c r="AE22" s="48"/>
      <c r="AF22" s="47" t="s">
        <v>7</v>
      </c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5"/>
      <c r="AW22" s="44" t="s">
        <v>6</v>
      </c>
      <c r="AX22" s="43"/>
      <c r="AY22" s="43"/>
      <c r="AZ22" s="43"/>
      <c r="BA22" s="43"/>
      <c r="BB22" s="42"/>
      <c r="BC22" s="1"/>
      <c r="BD22" s="1"/>
    </row>
    <row r="23" spans="1:56" s="8" customFormat="1" ht="30" customHeight="1" thickBot="1">
      <c r="A23" s="3"/>
      <c r="B23" s="3"/>
      <c r="C23" s="41"/>
      <c r="D23" s="40"/>
      <c r="E23" s="39"/>
      <c r="F23" s="39"/>
      <c r="G23" s="39"/>
      <c r="H23" s="38"/>
      <c r="I23" s="37"/>
      <c r="J23" s="37"/>
      <c r="K23" s="37"/>
      <c r="L23" s="36" t="s">
        <v>3</v>
      </c>
      <c r="M23" s="25" t="s">
        <v>5</v>
      </c>
      <c r="N23" s="25"/>
      <c r="O23" s="25"/>
      <c r="P23" s="25"/>
      <c r="Q23" s="28" t="s">
        <v>1</v>
      </c>
      <c r="R23" s="25"/>
      <c r="S23" s="25" t="s">
        <v>4</v>
      </c>
      <c r="T23" s="35"/>
      <c r="U23" s="34"/>
      <c r="V23" s="33"/>
      <c r="W23" s="33"/>
      <c r="X23" s="32"/>
      <c r="Y23" s="31" t="s">
        <v>3</v>
      </c>
      <c r="Z23" s="30"/>
      <c r="AA23" s="29"/>
      <c r="AB23" s="28" t="s">
        <v>2</v>
      </c>
      <c r="AC23" s="29"/>
      <c r="AD23" s="28" t="s">
        <v>1</v>
      </c>
      <c r="AE23" s="27"/>
      <c r="AF23" s="26" t="s">
        <v>3</v>
      </c>
      <c r="AG23" s="25"/>
      <c r="AH23" s="25"/>
      <c r="AI23" s="25"/>
      <c r="AJ23" s="25"/>
      <c r="AK23" s="25"/>
      <c r="AL23" s="24" t="s">
        <v>2</v>
      </c>
      <c r="AM23" s="23" t="s">
        <v>1</v>
      </c>
      <c r="AN23" s="22"/>
      <c r="AO23" s="22"/>
      <c r="AP23" s="22"/>
      <c r="AQ23" s="22"/>
      <c r="AR23" s="22"/>
      <c r="AS23" s="22"/>
      <c r="AT23" s="22"/>
      <c r="AU23" s="22"/>
      <c r="AV23" s="21"/>
      <c r="AW23" s="20"/>
      <c r="AX23" s="19"/>
      <c r="AY23" s="19"/>
      <c r="AZ23" s="19"/>
      <c r="BA23" s="19"/>
      <c r="BB23" s="18"/>
      <c r="BC23" s="1"/>
      <c r="BD23" s="1"/>
    </row>
    <row r="24" spans="1:56" s="8" customFormat="1" ht="30" customHeight="1" thickBot="1">
      <c r="C24" s="17"/>
      <c r="D24" s="9">
        <f ca="1">SUMPRODUCT((SUBTOTAL(103,INDIRECT("D"&amp;ROW($D$13:$D$13))))*($D$13:$D$13&lt;&gt;""))</f>
        <v>0</v>
      </c>
      <c r="E24" s="3"/>
      <c r="F24" s="3"/>
      <c r="G24" s="16"/>
      <c r="H24" s="13">
        <f ca="1">SUMPRODUCT((SUBTOTAL(103,INDIRECT("H"&amp;ROW($H$13:$H$13))))*($H$13:$H$13="○"))</f>
        <v>0</v>
      </c>
      <c r="I24" s="13">
        <f ca="1">SUMPRODUCT((SUBTOTAL(103,INDIRECT("I"&amp;ROW($I$13:$I$13))))*($I$13:$I$13="○"))</f>
        <v>0</v>
      </c>
      <c r="J24" s="13">
        <f ca="1">SUMPRODUCT((SUBTOTAL(103,INDIRECT("J"&amp;ROW($J$13:$J$13))))*($J$13:$J$13="○"))</f>
        <v>0</v>
      </c>
      <c r="K24" s="15">
        <f ca="1">SUMPRODUCT((SUBTOTAL(103,INDIRECT("K"&amp;ROW($K$13:$K$13))))*($K$13:$K$13="○"))</f>
        <v>0</v>
      </c>
      <c r="L24" s="14">
        <f ca="1">SUMPRODUCT((SUBTOTAL(103,INDIRECT("L"&amp;ROW($L$8:$L$13))))*($L$8:$L$13="○"))</f>
        <v>1</v>
      </c>
      <c r="M24" s="14">
        <f ca="1">SUMPRODUCT((SUBTOTAL(103,INDIRECT("M"&amp;ROW($M$8:$M$13))))*($M$8:$M$13="○"))</f>
        <v>1</v>
      </c>
      <c r="N24" s="11" t="s">
        <v>0</v>
      </c>
      <c r="O24" s="11" t="s">
        <v>0</v>
      </c>
      <c r="P24" s="11" t="s">
        <v>0</v>
      </c>
      <c r="Q24" s="11">
        <f ca="1">SUMPRODUCT((SUBTOTAL(103,INDIRECT("Q"&amp;ROW($Q$8:$Q$13))))*($Q$8:$Q$13="○"))</f>
        <v>1</v>
      </c>
      <c r="R24" s="11" t="s">
        <v>0</v>
      </c>
      <c r="S24" s="11">
        <f ca="1">SUMPRODUCT((SUBTOTAL(103,INDIRECT("S"&amp;ROW($S$8:$S$13))))*($S$8:$S$13="○"))</f>
        <v>1</v>
      </c>
      <c r="T24" s="10" t="s">
        <v>0</v>
      </c>
      <c r="U24" s="11">
        <f ca="1">SUMPRODUCT((SUBTOTAL(103,INDIRECT("U"&amp;ROW($U$8:$U$13))))*($U$8:$U$13&lt;&gt;""))</f>
        <v>2</v>
      </c>
      <c r="V24" s="11">
        <f ca="1">SUMPRODUCT((SUBTOTAL(103,INDIRECT("V"&amp;ROW($V$8:$V$13))))*($V$8:$V$13="○"))</f>
        <v>0</v>
      </c>
      <c r="W24" s="11">
        <f ca="1">SUMPRODUCT((SUBTOTAL(103,INDIRECT("W"&amp;ROW($W$8:$W$13))))*($W$8:$W$13="○"))</f>
        <v>2</v>
      </c>
      <c r="X24" s="10">
        <f ca="1">SUMPRODUCT((SUBTOTAL(103,INDIRECT("X"&amp;ROW($X$8:$X$13))))*($X$8:$X$13="○"))</f>
        <v>1</v>
      </c>
      <c r="Y24" s="13">
        <f ca="1">SUMPRODUCT((SUBTOTAL(103,INDIRECT("Y"&amp;ROW($Y$13:$Y$13))))*($Y$13:$Y$13="○"))</f>
        <v>0</v>
      </c>
      <c r="Z24" s="11">
        <f ca="1">SUMPRODUCT((SUBTOTAL(103,INDIRECT("Z"&amp;ROW($Z$8:$Z$13))))*($Z$8:$Z$13="○"))</f>
        <v>1</v>
      </c>
      <c r="AA24" s="11">
        <f ca="1">SUMPRODUCT((SUBTOTAL(103,INDIRECT("AA"&amp;ROW($AA$8:$AA$13))))*($AA$8:$AA$13="○"))</f>
        <v>0</v>
      </c>
      <c r="AB24" s="11">
        <f ca="1">SUMPRODUCT((SUBTOTAL(103,INDIRECT("AB"&amp;ROW($AB$8:$AB$13))))*($AB$8:$AB$13="○"))</f>
        <v>0</v>
      </c>
      <c r="AC24" s="11" t="s">
        <v>0</v>
      </c>
      <c r="AD24" s="11">
        <f ca="1">SUMPRODUCT((SUBTOTAL(103,INDIRECT("AD"&amp;ROW($AD$8:$AD$13))))*($AD$8:$AD$13="○"))</f>
        <v>0</v>
      </c>
      <c r="AE24" s="10" t="s">
        <v>0</v>
      </c>
      <c r="AF24" s="11">
        <f ca="1">SUMPRODUCT((SUBTOTAL(103,INDIRECT("AF"&amp;ROW($AF$8:$AF$13))))*($AF$8:$AF$13="○"))</f>
        <v>0</v>
      </c>
      <c r="AG24" s="11">
        <f ca="1">SUMPRODUCT((SUBTOTAL(103,INDIRECT("AG"&amp;ROW($AG$8:$AG$13))))*($AG$8:$AG$13="○"))</f>
        <v>0</v>
      </c>
      <c r="AH24" s="11">
        <f ca="1">SUMPRODUCT((SUBTOTAL(103,INDIRECT("AH"&amp;ROW($AH$8:$AH$13))))*($AH$8:$AH$13="○"))</f>
        <v>1</v>
      </c>
      <c r="AI24" s="11">
        <f ca="1">SUMPRODUCT((SUBTOTAL(103,INDIRECT("AI"&amp;ROW($AI$8:$AI$13))))*($AI$8:$AI$13="○"))</f>
        <v>0</v>
      </c>
      <c r="AJ24" s="11">
        <f ca="1">SUMPRODUCT((SUBTOTAL(103,INDIRECT("AJ"&amp;ROW($AJ$8:$AJ$13))))*($AJ$8:$AJ$13="○"))</f>
        <v>0</v>
      </c>
      <c r="AK24" s="11">
        <f ca="1">SUMPRODUCT((SUBTOTAL(103,INDIRECT("AK"&amp;ROW($AK$8:$AK$13))))*($AK$8:$AK$13="○"))</f>
        <v>0</v>
      </c>
      <c r="AL24" s="11">
        <f ca="1">SUMPRODUCT((SUBTOTAL(103,INDIRECT("AL"&amp;ROW($AL$8:$AL$13))))*($AL$8:$AL$13&lt;&gt;""))</f>
        <v>1</v>
      </c>
      <c r="AM24" s="11">
        <f ca="1">SUMPRODUCT((SUBTOTAL(103,INDIRECT("AM"&amp;ROW($AM$8:$AM$13))))*($AM$8:$AM$13="○"))</f>
        <v>1</v>
      </c>
      <c r="AN24" s="11">
        <f ca="1">SUMPRODUCT((SUBTOTAL(103,INDIRECT("AN"&amp;ROW($AN$8:$AN$13))))*($AN$8:$AN$13="○"))</f>
        <v>0</v>
      </c>
      <c r="AO24" s="11">
        <f ca="1">SUMPRODUCT((SUBTOTAL(103,INDIRECT("AO"&amp;ROW($AO$8:$AO$13))))*($AO$8:$AO$13="○"))</f>
        <v>1</v>
      </c>
      <c r="AP24" s="11">
        <f ca="1">SUMPRODUCT((SUBTOTAL(103,INDIRECT("AP"&amp;ROW($AP$8:$AP$13))))*($AP$8:$AP$13="○"))</f>
        <v>0</v>
      </c>
      <c r="AQ24" s="11">
        <f ca="1">SUMPRODUCT((SUBTOTAL(103,INDIRECT("AQ"&amp;ROW($AQ$8:$AQ$13))))*($AQ$8:$AQ$13="○"))</f>
        <v>0</v>
      </c>
      <c r="AR24" s="11">
        <f ca="1">SUMPRODUCT((SUBTOTAL(103,INDIRECT("AR"&amp;ROW($AR$8:$AR$13))))*($AR$8:$AR$13="○"))</f>
        <v>0</v>
      </c>
      <c r="AS24" s="11">
        <f ca="1">SUMPRODUCT((SUBTOTAL(103,INDIRECT("AS"&amp;ROW($AS$8:$AS$13))))*($AS$8:$AS$13="○"))</f>
        <v>0</v>
      </c>
      <c r="AT24" s="11">
        <f ca="1">SUMPRODUCT((SUBTOTAL(103,INDIRECT("AT"&amp;ROW($AT$8:$AT$13))))*($AT$8:$AT$13="○"))</f>
        <v>0</v>
      </c>
      <c r="AU24" s="11">
        <f ca="1">SUMPRODUCT((SUBTOTAL(103,INDIRECT("AU"&amp;ROW($AU$8:$AU$13))))*($AU$8:$AU$13="○"))</f>
        <v>0</v>
      </c>
      <c r="AV24" s="10">
        <f ca="1">SUMPRODUCT((SUBTOTAL(103,INDIRECT("AV"&amp;ROW($AV$8:$AV$13))))*($AV$8:$AV$13&lt;&gt;""))</f>
        <v>0</v>
      </c>
      <c r="AW24" s="12">
        <f ca="1">SUMPRODUCT((SUBTOTAL(103,INDIRECT("AW"&amp;ROW($AW$8:$AW$13))))*($AW$8:$AW$13="○"))</f>
        <v>0</v>
      </c>
      <c r="AX24" s="11">
        <f ca="1">SUMPRODUCT((SUBTOTAL(103,INDIRECT("AX"&amp;ROW($AX$8:$AX$13))))*($AX$8:$AX$13="○"))</f>
        <v>0</v>
      </c>
      <c r="AY24" s="11">
        <f ca="1">SUMPRODUCT((SUBTOTAL(103,INDIRECT("AY"&amp;ROW($AY$8:$AY$13))))*($AY$8:$AY$13="○"))</f>
        <v>1</v>
      </c>
      <c r="AZ24" s="11">
        <f ca="1">SUMPRODUCT((SUBTOTAL(103,INDIRECT("AZ"&amp;ROW($AZ$8:$AZ$13))))*($AZ$8:$AZ$13="○"))</f>
        <v>0</v>
      </c>
      <c r="BA24" s="11">
        <f ca="1">SUMPRODUCT((SUBTOTAL(103,INDIRECT("BA"&amp;ROW($BA$8:$BA$13))))*($BA$8:$BA$13="○"))</f>
        <v>0</v>
      </c>
      <c r="BB24" s="10">
        <f ca="1">SUMPRODUCT((SUBTOTAL(103,INDIRECT("BB"&amp;ROW($BB$8:$BB$13))))*($BB$8:$BB$13="○"))</f>
        <v>0</v>
      </c>
      <c r="BC24" s="1"/>
      <c r="BD24" s="9">
        <f ca="1">SUMPRODUCT((SUBTOTAL(103,INDIRECT("AX"&amp;ROW($BD$8:$BD$13))))*($BD$8:$BD$13="○"))</f>
        <v>0</v>
      </c>
    </row>
    <row r="25" spans="1:56" s="5" customFormat="1" ht="30" customHeight="1">
      <c r="C25" s="7"/>
      <c r="L25" s="5" t="str">
        <f ca="1">IF((L24+M24+Q24+S24)=D24,"","Q1（A,B,C,D）の合計と病院数が一致していません")</f>
        <v>Q1（A,B,C,D）の合計と病院数が一致していません</v>
      </c>
      <c r="M25" s="4"/>
      <c r="N25" s="4"/>
      <c r="O25" s="4"/>
      <c r="P25" s="4"/>
      <c r="Q25" s="4"/>
      <c r="R25" s="4"/>
      <c r="S25" s="4"/>
      <c r="T25" s="4"/>
      <c r="U25" s="6" t="str">
        <f ca="1">IF((U24+V24)=(M24+Q24),"","Q2とQ1（B,C）の合計が一致していません")</f>
        <v/>
      </c>
      <c r="V25" s="6"/>
      <c r="W25" s="6"/>
      <c r="X25" s="4"/>
      <c r="Z25" s="4"/>
      <c r="AA25" s="4"/>
      <c r="AB25" s="4"/>
      <c r="AC25" s="4"/>
      <c r="AD25" s="4"/>
      <c r="AE25" s="4"/>
      <c r="AF25" s="5" t="str">
        <f ca="1">IF((AF24+AG24+AH24+AI24+AJ24+AK24+AM24+AN24+AO24+AP24+AQ24+AR24+AS24+AT24+AU24+AV24)=(M24+Q24+S24),"","Q4（A,C）の合計とQ1（B,C,D）の合計が一致していません")</f>
        <v/>
      </c>
      <c r="AG25" s="4"/>
      <c r="AH25" s="4"/>
      <c r="AI25" s="4"/>
      <c r="AJ25" s="4"/>
      <c r="AK25" s="4"/>
      <c r="AM25" s="4"/>
      <c r="AN25" s="4"/>
      <c r="AO25" s="4"/>
      <c r="AP25" s="4"/>
      <c r="AQ25" s="4"/>
      <c r="AR25" s="4"/>
      <c r="AS25" s="4"/>
      <c r="AT25" s="4"/>
      <c r="AU25" s="4"/>
      <c r="BC25" s="1"/>
      <c r="BD25" s="1"/>
    </row>
    <row r="26" spans="1:56" ht="18.75">
      <c r="L26" s="1"/>
      <c r="Y26" s="5" t="str">
        <f ca="1">IF((Y24+Z24+AA24+AB24+AD24)=S24,"","Q3（A,B,C）の合計とQ1（D）が一致していません")</f>
        <v/>
      </c>
      <c r="AL26" s="4" t="str">
        <f ca="1">IF(AL24=(AF24+AG24+AH24+AI24+AJ24+AK24),"","Q4（B）とQ4（A）の合計が一致していません")</f>
        <v/>
      </c>
      <c r="AV26" s="1"/>
      <c r="AW26" s="1"/>
      <c r="AX26" s="1"/>
      <c r="AY26" s="1"/>
      <c r="AZ26" s="1"/>
      <c r="BA26" s="1"/>
      <c r="BB26" s="1"/>
    </row>
    <row r="29" spans="1:56" ht="14.25">
      <c r="AK29" s="3"/>
    </row>
    <row r="36" spans="12:54">
      <c r="L36" s="1"/>
      <c r="M36" s="1"/>
      <c r="N36" s="1"/>
      <c r="O36" s="1"/>
      <c r="P36" s="1"/>
      <c r="Q36" s="1"/>
      <c r="R36" s="1"/>
      <c r="S36" s="1"/>
      <c r="T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</sheetData>
  <sheetProtection password="CCE3" sheet="1" autoFilter="0"/>
  <mergeCells count="65">
    <mergeCell ref="AZ6:AZ7"/>
    <mergeCell ref="AO6:AO7"/>
    <mergeCell ref="AP6:AP7"/>
    <mergeCell ref="AQ6:AQ7"/>
    <mergeCell ref="AR6:AR7"/>
    <mergeCell ref="AS6:AS7"/>
    <mergeCell ref="BA6:BA7"/>
    <mergeCell ref="BB6:BB7"/>
    <mergeCell ref="H22:K22"/>
    <mergeCell ref="AW22:BB22"/>
    <mergeCell ref="AM23:AV23"/>
    <mergeCell ref="AU6:AU7"/>
    <mergeCell ref="AV6:AV7"/>
    <mergeCell ref="AW6:AW7"/>
    <mergeCell ref="AX6:AX7"/>
    <mergeCell ref="AY6:AY7"/>
    <mergeCell ref="AT6:AT7"/>
    <mergeCell ref="AH6:AH7"/>
    <mergeCell ref="AI6:AI7"/>
    <mergeCell ref="AJ6:AJ7"/>
    <mergeCell ref="AK6:AK7"/>
    <mergeCell ref="AM6:AM7"/>
    <mergeCell ref="AN6:AN7"/>
    <mergeCell ref="AB5:AC5"/>
    <mergeCell ref="X6:X7"/>
    <mergeCell ref="Y6:Y7"/>
    <mergeCell ref="Z6:Z7"/>
    <mergeCell ref="AA6:AA7"/>
    <mergeCell ref="AF6:AF7"/>
    <mergeCell ref="T6:T7"/>
    <mergeCell ref="V6:V7"/>
    <mergeCell ref="W6:W7"/>
    <mergeCell ref="Q5:R5"/>
    <mergeCell ref="S5:T5"/>
    <mergeCell ref="U5:X5"/>
    <mergeCell ref="AD5:AE5"/>
    <mergeCell ref="U3:X4"/>
    <mergeCell ref="Y3:AE4"/>
    <mergeCell ref="AF3:AV4"/>
    <mergeCell ref="AW3:BB4"/>
    <mergeCell ref="AG6:AG7"/>
    <mergeCell ref="AF5:AK5"/>
    <mergeCell ref="AM5:AV5"/>
    <mergeCell ref="AW5:BB5"/>
    <mergeCell ref="Y5:AA5"/>
    <mergeCell ref="L3:T4"/>
    <mergeCell ref="H4:H7"/>
    <mergeCell ref="I4:I7"/>
    <mergeCell ref="J4:J7"/>
    <mergeCell ref="K4:K7"/>
    <mergeCell ref="L5:L7"/>
    <mergeCell ref="N6:N7"/>
    <mergeCell ref="O6:O7"/>
    <mergeCell ref="P6:P7"/>
    <mergeCell ref="R6:R7"/>
    <mergeCell ref="M5:P5"/>
    <mergeCell ref="A1:T1"/>
    <mergeCell ref="A3:A7"/>
    <mergeCell ref="B3:B7"/>
    <mergeCell ref="C3:C7"/>
    <mergeCell ref="D3:D7"/>
    <mergeCell ref="E3:E7"/>
    <mergeCell ref="F3:F7"/>
    <mergeCell ref="G3:G7"/>
    <mergeCell ref="H3:K3"/>
  </mergeCells>
  <phoneticPr fontId="2"/>
  <conditionalFormatting sqref="X13">
    <cfRule type="expression" priority="101">
      <formula>IF(OR(U13&lt;0.3,U13=""),"","○")</formula>
    </cfRule>
  </conditionalFormatting>
  <conditionalFormatting sqref="O13">
    <cfRule type="expression" dxfId="96" priority="97">
      <formula>OR(L13="○",P13="○",Q13="○",S13="○")</formula>
    </cfRule>
  </conditionalFormatting>
  <conditionalFormatting sqref="S13">
    <cfRule type="expression" dxfId="95" priority="96">
      <formula>OR(L13="○",M13="○",Q13="○")</formula>
    </cfRule>
  </conditionalFormatting>
  <conditionalFormatting sqref="Q13">
    <cfRule type="expression" dxfId="94" priority="95">
      <formula>OR(L13="○",M13="○",S13="○")</formula>
    </cfRule>
  </conditionalFormatting>
  <conditionalFormatting sqref="M13">
    <cfRule type="expression" dxfId="93" priority="94">
      <formula>OR(L13="○",Q13="○",S13="○")</formula>
    </cfRule>
  </conditionalFormatting>
  <conditionalFormatting sqref="L13">
    <cfRule type="expression" dxfId="92" priority="93">
      <formula>OR(M13="○",Q13="○",S13="○")</formula>
    </cfRule>
  </conditionalFormatting>
  <conditionalFormatting sqref="N13">
    <cfRule type="expression" dxfId="91" priority="92">
      <formula>OR(L13="○",Q13="○",S13="○")</formula>
    </cfRule>
  </conditionalFormatting>
  <conditionalFormatting sqref="R13">
    <cfRule type="expression" dxfId="90" priority="91">
      <formula>OR(L13="○",M13="○",S13="○")</formula>
    </cfRule>
  </conditionalFormatting>
  <conditionalFormatting sqref="T13">
    <cfRule type="expression" dxfId="89" priority="90">
      <formula>OR(L13="○",M13="○",Q13="○")</formula>
    </cfRule>
  </conditionalFormatting>
  <conditionalFormatting sqref="U13">
    <cfRule type="expression" priority="86">
      <formula>ROUNDDOWN(U13,2)</formula>
    </cfRule>
    <cfRule type="expression" dxfId="88" priority="87">
      <formula>L13="○"</formula>
    </cfRule>
    <cfRule type="expression" dxfId="87" priority="88">
      <formula>S13="○"</formula>
    </cfRule>
    <cfRule type="expression" dxfId="86" priority="89">
      <formula>V13="○"</formula>
    </cfRule>
  </conditionalFormatting>
  <conditionalFormatting sqref="Y13">
    <cfRule type="expression" dxfId="85" priority="85">
      <formula>OR(L13="○",M13="○",Q13="○",Z13="○",AA13="○",AB13="○",AD13="○")</formula>
    </cfRule>
  </conditionalFormatting>
  <conditionalFormatting sqref="AA13">
    <cfRule type="expression" dxfId="84" priority="84">
      <formula>OR(L13="○",M13="○",Q13="○",Y13="○",Z13="○",AB13="○",AD13="○")</formula>
    </cfRule>
  </conditionalFormatting>
  <conditionalFormatting sqref="AB13">
    <cfRule type="expression" dxfId="83" priority="83">
      <formula>OR(L13="○",M13="○",Q13="○",Y13="○",Z13="○",AA13="○",AD13="○")</formula>
    </cfRule>
  </conditionalFormatting>
  <conditionalFormatting sqref="AD13">
    <cfRule type="expression" dxfId="82" priority="82">
      <formula>OR(L13="○",M13="○",Q13="○",Y13="○",Z13="○",AA13="○",AB13="○")</formula>
    </cfRule>
  </conditionalFormatting>
  <conditionalFormatting sqref="AE13">
    <cfRule type="expression" dxfId="81" priority="81">
      <formula>OR(L13="○",M13="○",Q13="○",Y13="○",Z13="○",AA13="○",AB13="○")</formula>
    </cfRule>
  </conditionalFormatting>
  <conditionalFormatting sqref="AC13">
    <cfRule type="expression" dxfId="80" priority="80">
      <formula>OR(L13="○",M13="○",Q13="○",Y13="○",Z13="○",AA13="○",AD13="○")</formula>
    </cfRule>
  </conditionalFormatting>
  <conditionalFormatting sqref="AF13">
    <cfRule type="expression" dxfId="79" priority="79">
      <formula>OR(L13="○",AG13="○",AH13="○",AI13="○",AJ13="○",AK13="○",AM13="○",AN13="○",AO13="○",AP13="○",AQ13="○",AR13="○",AS13="○",AT13="○",AU13="○",AV13&lt;&gt;"")</formula>
    </cfRule>
  </conditionalFormatting>
  <conditionalFormatting sqref="AG13">
    <cfRule type="expression" dxfId="78" priority="78">
      <formula>OR(L13="○",AF13="○",AH13="○",AI13="○",AJ13="○",AK13="○",AM13="○",AN13="○",AO13="○",AP13="○",AQ13="○",AR13="○",AS13="○",AT13="○",AU13="○",AV13&lt;&gt;"")</formula>
    </cfRule>
  </conditionalFormatting>
  <conditionalFormatting sqref="AH13">
    <cfRule type="expression" dxfId="77" priority="77">
      <formula>OR(L13="○",AF13="○",AG13="○",AI13="○",AJ13="○",AK13="○",AM13="○",AN13="○",AO13="○",AP13="○",AQ13="○",AR13="○",AS13="○",AT13="○",AU13="○",AV13&lt;&gt;"")</formula>
    </cfRule>
  </conditionalFormatting>
  <conditionalFormatting sqref="AI13">
    <cfRule type="expression" dxfId="76" priority="76">
      <formula>OR(L13="○",AF13="○",AG13="○",AH13="○",AJ13="○",AK13="○",AM13="○",AN13="○",AO13="○",AP13="○",AQ13="○",AR13="○",AS13="○",AT13="○",AU13="○",AV13&lt;&gt;"")</formula>
    </cfRule>
  </conditionalFormatting>
  <conditionalFormatting sqref="AJ13">
    <cfRule type="expression" dxfId="75" priority="75">
      <formula>OR(L13="○",AF13="○",AG13="○",AH13="○",AI13="○",AK13="○",AM13="○",AN13="○",AO13="○",AP13="○",AQ13="○",AR13="○",AS13="○",AT13="○",AU13="○",AV13&lt;&gt;"")</formula>
    </cfRule>
  </conditionalFormatting>
  <conditionalFormatting sqref="AK13">
    <cfRule type="expression" dxfId="74" priority="74">
      <formula>OR(L13="○",AF13="○",AG13="○",AH13="○",AI13="○",AJ13="○",AM13="○",AN13="○",AO13="○",AP13="○",AQ13="○",AR13="○",AS13="○",AT13="○",AU13="○",AV13&lt;&gt;"")</formula>
    </cfRule>
  </conditionalFormatting>
  <conditionalFormatting sqref="AM13">
    <cfRule type="expression" dxfId="73" priority="73">
      <formula>OR(L13="○",AF13="○",AG13="○",AH13="○",AI13="○",AJ13="○",AK13="○",AL13="○",AN13="○",AO13="○",AP13="○",AQ13="○",AR13="○",AS13="○",AT13="○",AU13="○",AV13&lt;&gt;"")</formula>
    </cfRule>
  </conditionalFormatting>
  <conditionalFormatting sqref="AN13">
    <cfRule type="expression" dxfId="72" priority="72">
      <formula>OR(L13="○",AF13="○",AG13="○",AH13="○",AI13="○",AJ13="○",AK13="○",AL13="○",AM13="○",AO13="○",AP13="○",AQ13="○",AR13="○",AS13="○",AT13="○",AU13="○",AV13&lt;&gt;"")</formula>
    </cfRule>
  </conditionalFormatting>
  <conditionalFormatting sqref="AO13">
    <cfRule type="expression" dxfId="71" priority="71">
      <formula>OR(L13="○",AF13="○",AG13="○",AH13="○",AI13="○",AJ13="○",AK13="○",AL13="○",AM13="○",AN13="○",AP13="○",AQ13="○",AR13="○",AS13="○",AT13="○",AU13="○",AV13&lt;&gt;"")</formula>
    </cfRule>
  </conditionalFormatting>
  <conditionalFormatting sqref="AP13">
    <cfRule type="expression" dxfId="70" priority="70">
      <formula>OR(L13="○",AF13="○",AG13="○",AH13="○",AI13="○",AJ13="○",AK13="○",AL13="○",AM13="○",AN13="○",AO13="○",AQ13="○",AR13="○",AS13="○",AT13="○",AU13="○",AV13&lt;&gt;"")</formula>
    </cfRule>
  </conditionalFormatting>
  <conditionalFormatting sqref="AQ13">
    <cfRule type="expression" dxfId="69" priority="69">
      <formula>OR(L13="○",AF13="○",AG13="○",AH13="○",AI13="○",AJ13="○",AK13="○",AL13="○",AM13="○",AN13="○",AO13="○",AP13="○",AR13="○",AS13="○",AT13="○",AU13="○",AV13&lt;&gt;"")</formula>
    </cfRule>
  </conditionalFormatting>
  <conditionalFormatting sqref="AR13">
    <cfRule type="expression" dxfId="68" priority="68">
      <formula>OR(L13="○",AF13="○",AG13="○",AH13="○",AI13="○",AJ13="○",AK13="○",AL13="○",AM13="○",AN13="○",AO13="○",AP13="○",AQ13="○",AS13="○",AT13="○",AU13="○",AV13&lt;&gt;"")</formula>
    </cfRule>
  </conditionalFormatting>
  <conditionalFormatting sqref="AS13">
    <cfRule type="expression" dxfId="67" priority="67">
      <formula>OR(L13="○",AF13="○",AG13="○",AH13="○",AI13="○",AJ13="○",AK13="○",AL13="○",AM13="○",AN13="○",AO13="○",AP13="○",AQ13="○",AR13="○",AT13="○",AU13="○",AV13&lt;&gt;"")</formula>
    </cfRule>
  </conditionalFormatting>
  <conditionalFormatting sqref="AT13">
    <cfRule type="expression" dxfId="66" priority="66">
      <formula>OR(L13="○",AF13="○",AG13="○",AH13="○",AI13="○",AJ13="○",AK13="○",AL13="○",AM13="○",AN13="○",AO13="○",AP13="○",AQ13="○",AR13="○",AS13="○",AU13="○",AV13&lt;&gt;"")</formula>
    </cfRule>
  </conditionalFormatting>
  <conditionalFormatting sqref="AU13">
    <cfRule type="expression" dxfId="65" priority="65">
      <formula>OR(L13="○",AF13="○",AG13="○",AH13="○",AI13="○",AJ13="○",AK13="○",AL13="○",AM13="○",AN13="○",AO13="○",AP13="○",AQ13="○",AR13="○",AS13="○",AT13="○",AV13&lt;&gt;"")</formula>
    </cfRule>
  </conditionalFormatting>
  <conditionalFormatting sqref="AV13">
    <cfRule type="expression" dxfId="64" priority="64">
      <formula>OR(L13="○",AF13="○",AG13="○",AH13="○",AI13="○",AJ13="○",AK13="○",AL13="○",AM13="○",AN13="○",AO13="○",AP13="○",AQ13="○",AR13="○",AS13="○",AT13="○",AU13="○")</formula>
    </cfRule>
  </conditionalFormatting>
  <conditionalFormatting sqref="Z13">
    <cfRule type="expression" dxfId="63" priority="63">
      <formula>OR(L13="○",M13="○",Q13="○",Y13="○",AA13="○",AB13="○",AD13="○")</formula>
    </cfRule>
  </conditionalFormatting>
  <conditionalFormatting sqref="J13">
    <cfRule type="expression" dxfId="62" priority="62">
      <formula>OR(K13="○")</formula>
    </cfRule>
  </conditionalFormatting>
  <conditionalFormatting sqref="I13">
    <cfRule type="expression" dxfId="61" priority="61">
      <formula>OR(K13="○")</formula>
    </cfRule>
  </conditionalFormatting>
  <conditionalFormatting sqref="H13">
    <cfRule type="expression" dxfId="60" priority="60">
      <formula>OR(K13="○")</formula>
    </cfRule>
  </conditionalFormatting>
  <conditionalFormatting sqref="K13">
    <cfRule type="expression" dxfId="59" priority="59">
      <formula>OR(H13="○",I13="○",J13="○")</formula>
    </cfRule>
  </conditionalFormatting>
  <conditionalFormatting sqref="P13">
    <cfRule type="expression" dxfId="58" priority="98">
      <formula>OR(L13="○",Q13="○",S13="○")</formula>
    </cfRule>
    <cfRule type="expression" dxfId="57" priority="99">
      <formula>#REF!&lt;&gt;""</formula>
    </cfRule>
  </conditionalFormatting>
  <conditionalFormatting sqref="V13">
    <cfRule type="expression" dxfId="56" priority="100">
      <formula>OR(#REF!="○",#REF!="○",#REF!&lt;&gt;"")</formula>
    </cfRule>
  </conditionalFormatting>
  <conditionalFormatting sqref="AL13">
    <cfRule type="expression" dxfId="55" priority="58">
      <formula>OR(L13="○",AM13="○",AN13="○",AO13="○",AP13="○",AQ13="○",AR13="○",AS13="○",AT13="○",AU13="○",AV13&lt;&gt;"")</formula>
    </cfRule>
  </conditionalFormatting>
  <conditionalFormatting sqref="AW13">
    <cfRule type="expression" dxfId="54" priority="57">
      <formula>OR(L13="○",AF13="○",AG13="○",AH13="○",AI13="○",AJ13="○",AK13="○",AM13="○",AN13="○",AS13="○",AT13="○",AU13="○",AX13="○",AY13="○",AZ13="○",BA13="○",BB13="○")</formula>
    </cfRule>
  </conditionalFormatting>
  <conditionalFormatting sqref="AX13">
    <cfRule type="expression" dxfId="53" priority="56">
      <formula>OR(L13="○",AF13="○",AG13="○",AH13="○",AI13="○",AJ13="○",AK13="○",AM13="○",AN13="○",AS13="○",AT13="○",AU13="○",AW13="○",AY13="○",AZ13="○",BA13="○",BB13="○")</formula>
    </cfRule>
  </conditionalFormatting>
  <conditionalFormatting sqref="AY13">
    <cfRule type="expression" dxfId="52" priority="55">
      <formula>OR(L13="○",AF13="○",AG13="○",AH13="○",AI13="○",AJ13="○",AK13="○",AM13="○",AN13="○",AS13="○",AT13="○",AU13="○",AW13="○",AX13="○",AZ13="○",BA13="○",BB13="○")</formula>
    </cfRule>
  </conditionalFormatting>
  <conditionalFormatting sqref="AZ13">
    <cfRule type="expression" dxfId="51" priority="54">
      <formula>OR(L13="○",AF13="○",AG13="○",AH13="○",AI13="○",AJ13="○",AK13="○",AM13="○",AN13="○",AS13="○",AT13="○",AU13="○",AW13="○",AX13="○",AY13="○",BA13="○",BB13="○")</formula>
    </cfRule>
  </conditionalFormatting>
  <conditionalFormatting sqref="BA13">
    <cfRule type="expression" dxfId="50" priority="53">
      <formula>OR(L13="○",AF13="○",AG13="○",AH13="○",AI13="○",AJ13="○",AK13="○",AM13="○",AN13="○",AS13="○",AT13="○",AU13="○",AW13="○",AX13="○",AY13="○",AZ13="○",BB13="○")</formula>
    </cfRule>
  </conditionalFormatting>
  <conditionalFormatting sqref="BB13">
    <cfRule type="expression" dxfId="49" priority="52">
      <formula>OR(L13="○",AF13="○",AG13="○",AH13="○",AI13="○",AJ13="○",AK13="○",AM13="○",AN13="○",AS13="○",AT13="○",AU13="○",AW13="○",AX13="○",AY13="○",AZ13="○",BA13="○")</formula>
    </cfRule>
  </conditionalFormatting>
  <conditionalFormatting sqref="AN16">
    <cfRule type="expression" dxfId="48" priority="51">
      <formula>AN16&lt;&gt;""</formula>
    </cfRule>
  </conditionalFormatting>
  <conditionalFormatting sqref="X8:X12">
    <cfRule type="expression" priority="50">
      <formula>IF(OR(U8&lt;0.3,U8=""),"","○")</formula>
    </cfRule>
  </conditionalFormatting>
  <conditionalFormatting sqref="O8:O12">
    <cfRule type="expression" dxfId="47" priority="46">
      <formula>OR(L8="○",P8="○",Q8="○",S8="○")</formula>
    </cfRule>
  </conditionalFormatting>
  <conditionalFormatting sqref="S8:S12">
    <cfRule type="expression" dxfId="46" priority="45">
      <formula>OR(L8="○",M8="○",Q8="○")</formula>
    </cfRule>
  </conditionalFormatting>
  <conditionalFormatting sqref="Q8:Q12">
    <cfRule type="expression" dxfId="45" priority="44">
      <formula>OR(L8="○",M8="○",S8="○")</formula>
    </cfRule>
  </conditionalFormatting>
  <conditionalFormatting sqref="M8:M12">
    <cfRule type="expression" dxfId="44" priority="43">
      <formula>OR(L8="○",Q8="○",S8="○")</formula>
    </cfRule>
  </conditionalFormatting>
  <conditionalFormatting sqref="L8:L12">
    <cfRule type="expression" dxfId="43" priority="42">
      <formula>OR(M8="○",Q8="○",S8="○")</formula>
    </cfRule>
  </conditionalFormatting>
  <conditionalFormatting sqref="N8:N12">
    <cfRule type="expression" dxfId="42" priority="41">
      <formula>OR(L8="○",Q8="○",S8="○")</formula>
    </cfRule>
  </conditionalFormatting>
  <conditionalFormatting sqref="R8:R12">
    <cfRule type="expression" dxfId="41" priority="40">
      <formula>OR(L8="○",M8="○",S8="○")</formula>
    </cfRule>
  </conditionalFormatting>
  <conditionalFormatting sqref="T8:T12">
    <cfRule type="expression" dxfId="40" priority="39">
      <formula>OR(L8="○",M8="○",Q8="○")</formula>
    </cfRule>
  </conditionalFormatting>
  <conditionalFormatting sqref="U8:U12">
    <cfRule type="expression" priority="35">
      <formula>ROUNDDOWN(U8,2)</formula>
    </cfRule>
    <cfRule type="expression" dxfId="39" priority="36">
      <formula>L8="○"</formula>
    </cfRule>
    <cfRule type="expression" dxfId="38" priority="37">
      <formula>S8="○"</formula>
    </cfRule>
    <cfRule type="expression" dxfId="37" priority="38">
      <formula>V8="○"</formula>
    </cfRule>
  </conditionalFormatting>
  <conditionalFormatting sqref="Y8:Y12">
    <cfRule type="expression" dxfId="36" priority="34">
      <formula>OR(L8="○",M8="○",Q8="○",Z8="○",AA8="○",AB8="○",AD8="○")</formula>
    </cfRule>
  </conditionalFormatting>
  <conditionalFormatting sqref="AA8:AA12">
    <cfRule type="expression" dxfId="35" priority="33">
      <formula>OR(L8="○",M8="○",Q8="○",Y8="○",Z8="○",AB8="○",AD8="○")</formula>
    </cfRule>
  </conditionalFormatting>
  <conditionalFormatting sqref="AB8:AB12">
    <cfRule type="expression" dxfId="34" priority="32">
      <formula>OR(L8="○",M8="○",Q8="○",Y8="○",Z8="○",AA8="○",AD8="○")</formula>
    </cfRule>
  </conditionalFormatting>
  <conditionalFormatting sqref="AD8:AD12">
    <cfRule type="expression" dxfId="33" priority="31">
      <formula>OR(L8="○",M8="○",Q8="○",Y8="○",Z8="○",AA8="○",AB8="○")</formula>
    </cfRule>
  </conditionalFormatting>
  <conditionalFormatting sqref="AE8:AE12">
    <cfRule type="expression" dxfId="32" priority="30">
      <formula>OR(L8="○",M8="○",Q8="○",Y8="○",Z8="○",AA8="○",AB8="○")</formula>
    </cfRule>
  </conditionalFormatting>
  <conditionalFormatting sqref="AC8:AC12">
    <cfRule type="expression" dxfId="31" priority="29">
      <formula>OR(L8="○",M8="○",Q8="○",Y8="○",Z8="○",AA8="○",AD8="○")</formula>
    </cfRule>
  </conditionalFormatting>
  <conditionalFormatting sqref="AF8:AF12">
    <cfRule type="expression" dxfId="30" priority="28">
      <formula>OR(L8="○",AG8="○",AH8="○",AI8="○",AJ8="○",AK8="○",AM8="○",AN8="○",AO8="○",AP8="○",AQ8="○",AR8="○",AS8="○",AT8="○",AU8="○",AV8&lt;&gt;"")</formula>
    </cfRule>
  </conditionalFormatting>
  <conditionalFormatting sqref="AG8:AG12">
    <cfRule type="expression" dxfId="29" priority="27">
      <formula>OR(L8="○",AF8="○",AH8="○",AI8="○",AJ8="○",AK8="○",AM8="○",AN8="○",AO8="○",AP8="○",AQ8="○",AR8="○",AS8="○",AT8="○",AU8="○",AV8&lt;&gt;"")</formula>
    </cfRule>
  </conditionalFormatting>
  <conditionalFormatting sqref="AH8:AH12">
    <cfRule type="expression" dxfId="28" priority="26">
      <formula>OR(L8="○",AF8="○",AG8="○",AI8="○",AJ8="○",AK8="○",AM8="○",AN8="○",AO8="○",AP8="○",AQ8="○",AR8="○",AS8="○",AT8="○",AU8="○",AV8&lt;&gt;"")</formula>
    </cfRule>
  </conditionalFormatting>
  <conditionalFormatting sqref="AI8:AI12">
    <cfRule type="expression" dxfId="27" priority="25">
      <formula>OR(L8="○",AF8="○",AG8="○",AH8="○",AJ8="○",AK8="○",AM8="○",AN8="○",AO8="○",AP8="○",AQ8="○",AR8="○",AS8="○",AT8="○",AU8="○",AV8&lt;&gt;"")</formula>
    </cfRule>
  </conditionalFormatting>
  <conditionalFormatting sqref="AJ8:AJ12">
    <cfRule type="expression" dxfId="26" priority="24">
      <formula>OR(L8="○",AF8="○",AG8="○",AH8="○",AI8="○",AK8="○",AM8="○",AN8="○",AO8="○",AP8="○",AQ8="○",AR8="○",AS8="○",AT8="○",AU8="○",AV8&lt;&gt;"")</formula>
    </cfRule>
  </conditionalFormatting>
  <conditionalFormatting sqref="AK8:AK12">
    <cfRule type="expression" dxfId="25" priority="23">
      <formula>OR(L8="○",AF8="○",AG8="○",AH8="○",AI8="○",AJ8="○",AM8="○",AN8="○",AO8="○",AP8="○",AQ8="○",AR8="○",AS8="○",AT8="○",AU8="○",AV8&lt;&gt;"")</formula>
    </cfRule>
  </conditionalFormatting>
  <conditionalFormatting sqref="AM8:AM12">
    <cfRule type="expression" dxfId="24" priority="22">
      <formula>OR(L8="○",AF8="○",AG8="○",AH8="○",AI8="○",AJ8="○",AK8="○",AL8="○",AN8="○",AO8="○",AP8="○",AQ8="○",AR8="○",AS8="○",AT8="○",AU8="○",AV8&lt;&gt;"")</formula>
    </cfRule>
  </conditionalFormatting>
  <conditionalFormatting sqref="AN8:AN12">
    <cfRule type="expression" dxfId="23" priority="21">
      <formula>OR(L8="○",AF8="○",AG8="○",AH8="○",AI8="○",AJ8="○",AK8="○",AL8="○",AM8="○",AO8="○",AP8="○",AQ8="○",AR8="○",AS8="○",AT8="○",AU8="○",AV8&lt;&gt;"")</formula>
    </cfRule>
  </conditionalFormatting>
  <conditionalFormatting sqref="AO8:AO12">
    <cfRule type="expression" dxfId="22" priority="20">
      <formula>OR(L8="○",AF8="○",AG8="○",AH8="○",AI8="○",AJ8="○",AK8="○",AL8="○",AM8="○",AN8="○",AP8="○",AQ8="○",AR8="○",AS8="○",AT8="○",AU8="○",AV8&lt;&gt;"")</formula>
    </cfRule>
  </conditionalFormatting>
  <conditionalFormatting sqref="AP8:AP12">
    <cfRule type="expression" dxfId="21" priority="19">
      <formula>OR(L8="○",AF8="○",AG8="○",AH8="○",AI8="○",AJ8="○",AK8="○",AL8="○",AM8="○",AN8="○",AO8="○",AQ8="○",AR8="○",AS8="○",AT8="○",AU8="○",AV8&lt;&gt;"")</formula>
    </cfRule>
  </conditionalFormatting>
  <conditionalFormatting sqref="AQ8:AQ12">
    <cfRule type="expression" dxfId="20" priority="18">
      <formula>OR(L8="○",AF8="○",AG8="○",AH8="○",AI8="○",AJ8="○",AK8="○",AL8="○",AM8="○",AN8="○",AO8="○",AP8="○",AR8="○",AS8="○",AT8="○",AU8="○",AV8&lt;&gt;"")</formula>
    </cfRule>
  </conditionalFormatting>
  <conditionalFormatting sqref="AR8:AR12">
    <cfRule type="expression" dxfId="19" priority="17">
      <formula>OR(L8="○",AF8="○",AG8="○",AH8="○",AI8="○",AJ8="○",AK8="○",AL8="○",AM8="○",AN8="○",AO8="○",AP8="○",AQ8="○",AS8="○",AT8="○",AU8="○",AV8&lt;&gt;"")</formula>
    </cfRule>
  </conditionalFormatting>
  <conditionalFormatting sqref="AS8:AS12">
    <cfRule type="expression" dxfId="18" priority="16">
      <formula>OR(L8="○",AF8="○",AG8="○",AH8="○",AI8="○",AJ8="○",AK8="○",AL8="○",AM8="○",AN8="○",AO8="○",AP8="○",AQ8="○",AR8="○",AT8="○",AU8="○",AV8&lt;&gt;"")</formula>
    </cfRule>
  </conditionalFormatting>
  <conditionalFormatting sqref="AT8:AT12">
    <cfRule type="expression" dxfId="17" priority="15">
      <formula>OR(L8="○",AF8="○",AG8="○",AH8="○",AI8="○",AJ8="○",AK8="○",AL8="○",AM8="○",AN8="○",AO8="○",AP8="○",AQ8="○",AR8="○",AS8="○",AU8="○",AV8&lt;&gt;"")</formula>
    </cfRule>
  </conditionalFormatting>
  <conditionalFormatting sqref="AU8:AU12">
    <cfRule type="expression" dxfId="16" priority="14">
      <formula>OR(L8="○",AF8="○",AG8="○",AH8="○",AI8="○",AJ8="○",AK8="○",AL8="○",AM8="○",AN8="○",AO8="○",AP8="○",AQ8="○",AR8="○",AS8="○",AT8="○",AV8&lt;&gt;"")</formula>
    </cfRule>
  </conditionalFormatting>
  <conditionalFormatting sqref="AV8:AV12">
    <cfRule type="expression" dxfId="15" priority="13">
      <formula>OR(L8="○",AF8="○",AG8="○",AH8="○",AI8="○",AJ8="○",AK8="○",AL8="○",AM8="○",AN8="○",AO8="○",AP8="○",AQ8="○",AR8="○",AS8="○",AT8="○",AU8="○")</formula>
    </cfRule>
  </conditionalFormatting>
  <conditionalFormatting sqref="Z8:Z12">
    <cfRule type="expression" dxfId="14" priority="12">
      <formula>OR(L8="○",M8="○",Q8="○",Y8="○",AA8="○",AB8="○",AD8="○")</formula>
    </cfRule>
  </conditionalFormatting>
  <conditionalFormatting sqref="J8:J12">
    <cfRule type="expression" dxfId="13" priority="11">
      <formula>OR(K8="○")</formula>
    </cfRule>
  </conditionalFormatting>
  <conditionalFormatting sqref="I8:I12">
    <cfRule type="expression" dxfId="12" priority="10">
      <formula>OR(K8="○")</formula>
    </cfRule>
  </conditionalFormatting>
  <conditionalFormatting sqref="H8:H12">
    <cfRule type="expression" dxfId="11" priority="9">
      <formula>OR(K8="○")</formula>
    </cfRule>
  </conditionalFormatting>
  <conditionalFormatting sqref="K8:K12">
    <cfRule type="expression" dxfId="10" priority="8">
      <formula>OR(H8="○",I8="○",J8="○")</formula>
    </cfRule>
  </conditionalFormatting>
  <conditionalFormatting sqref="P8:P12">
    <cfRule type="expression" dxfId="9" priority="47">
      <formula>OR(L8="○",Q8="○",S8="○")</formula>
    </cfRule>
    <cfRule type="expression" dxfId="8" priority="48">
      <formula>#REF!&lt;&gt;""</formula>
    </cfRule>
  </conditionalFormatting>
  <conditionalFormatting sqref="V8:V12">
    <cfRule type="expression" dxfId="7" priority="49">
      <formula>OR(#REF!="○",#REF!="○",#REF!&lt;&gt;"")</formula>
    </cfRule>
  </conditionalFormatting>
  <conditionalFormatting sqref="AL8:AL12">
    <cfRule type="expression" dxfId="6" priority="7">
      <formula>OR(L8="○",AM8="○",AN8="○",AO8="○",AP8="○",AQ8="○",AR8="○",AS8="○",AT8="○",AU8="○",AV8&lt;&gt;"")</formula>
    </cfRule>
  </conditionalFormatting>
  <conditionalFormatting sqref="AW8:AW12">
    <cfRule type="expression" dxfId="5" priority="6">
      <formula>OR(L8="○",AF8="○",AG8="○",AH8="○",AI8="○",AJ8="○",AK8="○",AM8="○",AN8="○",AS8="○",AT8="○",AU8="○",AX8="○",AY8="○",AZ8="○",BA8="○",BB8="○")</formula>
    </cfRule>
  </conditionalFormatting>
  <conditionalFormatting sqref="AX8:AX12">
    <cfRule type="expression" dxfId="4" priority="5">
      <formula>OR(L8="○",AF8="○",AG8="○",AH8="○",AI8="○",AJ8="○",AK8="○",AM8="○",AN8="○",AS8="○",AT8="○",AU8="○",AW8="○",AY8="○",AZ8="○",BA8="○",BB8="○")</formula>
    </cfRule>
  </conditionalFormatting>
  <conditionalFormatting sqref="AY8:AY12">
    <cfRule type="expression" dxfId="3" priority="4">
      <formula>OR(L8="○",AF8="○",AG8="○",AH8="○",AI8="○",AJ8="○",AK8="○",AM8="○",AN8="○",AS8="○",AT8="○",AU8="○",AW8="○",AX8="○",AZ8="○",BA8="○",BB8="○")</formula>
    </cfRule>
  </conditionalFormatting>
  <conditionalFormatting sqref="AZ8:AZ12">
    <cfRule type="expression" dxfId="2" priority="3">
      <formula>OR(L8="○",AF8="○",AG8="○",AH8="○",AI8="○",AJ8="○",AK8="○",AM8="○",AN8="○",AS8="○",AT8="○",AU8="○",AW8="○",AX8="○",AY8="○",BA8="○",BB8="○")</formula>
    </cfRule>
  </conditionalFormatting>
  <conditionalFormatting sqref="BA8:BA12">
    <cfRule type="expression" dxfId="1" priority="2">
      <formula>OR(L8="○",AF8="○",AG8="○",AH8="○",AI8="○",AJ8="○",AK8="○",AM8="○",AN8="○",AS8="○",AT8="○",AU8="○",AW8="○",AX8="○",AY8="○",AZ8="○",BB8="○")</formula>
    </cfRule>
  </conditionalFormatting>
  <conditionalFormatting sqref="BB8:BB12">
    <cfRule type="expression" dxfId="0" priority="1">
      <formula>OR(L8="○",AF8="○",AG8="○",AH8="○",AI8="○",AJ8="○",AK8="○",AM8="○",AN8="○",AS8="○",AT8="○",AU8="○",AW8="○",AX8="○",AY8="○",AZ8="○",BA8="○")</formula>
    </cfRule>
  </conditionalFormatting>
  <dataValidations count="11">
    <dataValidation type="list" allowBlank="1" showInputMessage="1" showErrorMessage="1" sqref="AW8:BB13">
      <formula1>"○"</formula1>
    </dataValidation>
    <dataValidation type="whole" allowBlank="1" showInputMessage="1" showErrorMessage="1" error="医療法の許可病床数を数字で記入してください。" sqref="G8:G13">
      <formula1>1</formula1>
      <formula2>1700</formula2>
    </dataValidation>
    <dataValidation type="custom" allowBlank="1" showInputMessage="1" showErrorMessage="1" error="数字のみ記入できます。Is値がいくつか不明の場合はＶ列へ○を表示してください。" sqref="U8:U13">
      <formula1>ISNUMBER(U8)</formula1>
    </dataValidation>
    <dataValidation type="list" allowBlank="1" showInputMessage="1" showErrorMessage="1" error="リストから○のみ選択できます。" sqref="V8:V13">
      <formula1>"○"</formula1>
    </dataValidation>
    <dataValidation allowBlank="1" showInputMessage="1" showErrorMessage="1" error="○のみ入力できます。" sqref="W8:W13"/>
    <dataValidation type="custom" allowBlank="1" showInputMessage="1" showErrorMessage="1" error="数字のみ記入できます。" sqref="T8:T13">
      <formula1>ISNUMBER(T8)</formula1>
    </dataValidation>
    <dataValidation type="custom" allowBlank="1" showInputMessage="1" showErrorMessage="1" error="数字のみ入力できます。_x000a_" sqref="R8:R13">
      <formula1>ISNUMBER(R8)</formula1>
    </dataValidation>
    <dataValidation type="custom" allowBlank="1" showInputMessage="1" showErrorMessage="1" error="数字を記入してください。建物の延床面積が不明の場合、Ｐ列に○を表示してください。" sqref="O8:O13">
      <formula1>ISNUMBER(O8)</formula1>
    </dataValidation>
    <dataValidation type="list" allowBlank="1" showInputMessage="1" showErrorMessage="1" error="リストから選択して下さい。" sqref="C8:C13">
      <formula1>"国立(独立行政法人・国立大学法人を含む),公立(地方独立行政法人を含む),公的(日赤、済生会、厚生連、北社協),民間その他"</formula1>
    </dataValidation>
    <dataValidation type="list" allowBlank="1" showInputMessage="1" showErrorMessage="1" error="リストから○印のみ選択できます。" sqref="AF8:AK13 AD8:AD13 Y8:AB13 H8:M13 S8:S13 P8:Q13 AM8:AU13">
      <formula1>"○"</formula1>
    </dataValidation>
    <dataValidation type="list" allowBlank="1" showInputMessage="1" showErrorMessage="1" error="リストから耐震工事終了(予定)年度を選択して下さい。" sqref="AL8:AL13">
      <formula1>"令和2年度,令和3年度,令和4年度,令和5年度,令和6年度以降"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34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記載例</vt:lpstr>
      <vt:lpstr>記載例!Print_Area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238.小石川　舞衣</dc:creator>
  <cp:lastModifiedBy>238.小石川　舞衣</cp:lastModifiedBy>
  <dcterms:created xsi:type="dcterms:W3CDTF">2021-11-05T07:36:13Z</dcterms:created>
  <dcterms:modified xsi:type="dcterms:W3CDTF">2021-11-05T07:36:53Z</dcterms:modified>
</cp:coreProperties>
</file>