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gesui-sf11\04 経営管理部 内部文書\03 財務課 内部文書\99_NEWSネット未移行分\04 料金係 内部文書\料金係_内部文書\42_料金改定検討\■令和８年度\本井\20260928料金改定HP修正\"/>
    </mc:Choice>
  </mc:AlternateContent>
  <xr:revisionPtr revIDLastSave="0" documentId="13_ncr:1_{4637AEF3-BA7F-410C-BA6E-89493A28A4F5}" xr6:coauthVersionLast="47" xr6:coauthVersionMax="47" xr10:uidLastSave="{00000000-0000-0000-0000-000000000000}"/>
  <bookViews>
    <workbookView xWindow="-110" yWindow="-110" windowWidth="19420" windowHeight="11500" tabRatio="781" xr2:uid="{00000000-000D-0000-FFFF-FFFF00000000}"/>
  </bookViews>
  <sheets>
    <sheet name="通常計算" sheetId="7" r:id="rId1"/>
    <sheet name="従前料金" sheetId="8" state="hidden" r:id="rId2"/>
  </sheets>
  <definedNames>
    <definedName name="_xlnm.Print_Area" localSheetId="0">通常計算!$A$1:$BK$74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59" i="7" l="1"/>
  <c r="I57" i="7"/>
  <c r="I34" i="7"/>
  <c r="I4" i="8"/>
  <c r="L26" i="8" s="1"/>
  <c r="I6" i="8"/>
  <c r="AR70" i="7" l="1"/>
  <c r="AR69" i="7"/>
  <c r="AR68" i="7"/>
  <c r="AR67" i="7"/>
  <c r="AR66" i="7"/>
  <c r="AR65" i="7"/>
  <c r="AR72" i="7"/>
  <c r="AR71" i="7"/>
  <c r="AR63" i="7"/>
  <c r="I36" i="7"/>
  <c r="N4" i="8"/>
  <c r="G32" i="8" s="1"/>
  <c r="L13" i="8"/>
  <c r="T13" i="8"/>
  <c r="T26" i="8"/>
  <c r="G27" i="8" l="1"/>
  <c r="G30" i="8"/>
  <c r="G18" i="8"/>
  <c r="B32" i="8" s="1"/>
  <c r="G28" i="8"/>
  <c r="G16" i="8"/>
  <c r="B17" i="8" s="1"/>
  <c r="B26" i="8"/>
  <c r="G14" i="8"/>
  <c r="B28" i="8" s="1"/>
  <c r="G19" i="8"/>
  <c r="B20" i="8" s="1"/>
  <c r="B13" i="8"/>
  <c r="B27" i="8" s="1"/>
  <c r="G17" i="8"/>
  <c r="B18" i="8" s="1"/>
  <c r="G15" i="8"/>
  <c r="B16" i="8" s="1"/>
  <c r="G31" i="8"/>
  <c r="G29" i="8"/>
  <c r="B19" i="8"/>
  <c r="B30" i="8" l="1"/>
  <c r="B29" i="8"/>
  <c r="B31" i="8"/>
  <c r="B14" i="8"/>
  <c r="B15" i="8"/>
  <c r="B33" i="8"/>
  <c r="O33" i="8"/>
  <c r="T33" i="8" s="1"/>
  <c r="N34" i="7"/>
  <c r="G66" i="7" s="1"/>
  <c r="I55" i="7"/>
  <c r="O27" i="8" l="1"/>
  <c r="T27" i="8" s="1"/>
  <c r="O13" i="8"/>
  <c r="O29" i="8"/>
  <c r="T29" i="8" s="1"/>
  <c r="O30" i="8"/>
  <c r="T30" i="8" s="1"/>
  <c r="O28" i="8"/>
  <c r="T28" i="8" s="1"/>
  <c r="O31" i="8"/>
  <c r="T31" i="8" s="1"/>
  <c r="O17" i="8"/>
  <c r="T17" i="8" s="1"/>
  <c r="O15" i="8"/>
  <c r="T15" i="8" s="1"/>
  <c r="O26" i="8"/>
  <c r="O20" i="8"/>
  <c r="T20" i="8" s="1"/>
  <c r="O16" i="8"/>
  <c r="T16" i="8" s="1"/>
  <c r="O18" i="8"/>
  <c r="T18" i="8" s="1"/>
  <c r="O32" i="8"/>
  <c r="T32" i="8" s="1"/>
  <c r="O14" i="8"/>
  <c r="T14" i="8" s="1"/>
  <c r="O19" i="8"/>
  <c r="T19" i="8" s="1"/>
  <c r="G43" i="7"/>
  <c r="AV65" i="7"/>
  <c r="O21" i="8" l="1"/>
  <c r="T21" i="8"/>
  <c r="O34" i="8"/>
  <c r="T34" i="8"/>
  <c r="T42" i="7"/>
  <c r="Y26" i="7" l="1"/>
  <c r="Y34" i="8"/>
  <c r="AD26" i="7" s="1"/>
  <c r="V6" i="8"/>
  <c r="AD6" i="8" s="1"/>
  <c r="Y21" i="8"/>
  <c r="V7" i="8" s="1"/>
  <c r="AD7" i="8" s="1"/>
  <c r="G70" i="7"/>
  <c r="AM66" i="7"/>
  <c r="AV66" i="7" s="1"/>
  <c r="G47" i="7"/>
  <c r="G71" i="7"/>
  <c r="G69" i="7"/>
  <c r="G67" i="7"/>
  <c r="G68" i="7"/>
  <c r="G44" i="7"/>
  <c r="G45" i="7"/>
  <c r="G46" i="7"/>
  <c r="B42" i="7"/>
  <c r="G48" i="7"/>
  <c r="AD34" i="8" l="1"/>
  <c r="AI26" i="7" s="1"/>
  <c r="AD21" i="8"/>
  <c r="V4" i="8" s="1"/>
  <c r="B70" i="7"/>
  <c r="AM70" i="7" s="1"/>
  <c r="AV70" i="7" s="1"/>
  <c r="B71" i="7"/>
  <c r="AM71" i="7" s="1"/>
  <c r="B69" i="7"/>
  <c r="AM69" i="7" s="1"/>
  <c r="AV69" i="7" s="1"/>
  <c r="B68" i="7"/>
  <c r="AM68" i="7" s="1"/>
  <c r="AV68" i="7" s="1"/>
  <c r="B67" i="7"/>
  <c r="AM67" i="7" s="1"/>
  <c r="AV67" i="7" s="1"/>
  <c r="B43" i="7"/>
  <c r="B47" i="7"/>
  <c r="O47" i="7" s="1"/>
  <c r="T47" i="7" s="1"/>
  <c r="B44" i="7"/>
  <c r="O44" i="7" s="1"/>
  <c r="T44" i="7" s="1"/>
  <c r="B46" i="7"/>
  <c r="O46" i="7" s="1"/>
  <c r="T46" i="7" s="1"/>
  <c r="B49" i="7"/>
  <c r="B45" i="7"/>
  <c r="O45" i="7" s="1"/>
  <c r="T45" i="7" s="1"/>
  <c r="B48" i="7"/>
  <c r="O48" i="7" s="1"/>
  <c r="T48" i="7" s="1"/>
  <c r="B72" i="7"/>
  <c r="AM72" i="7" s="1"/>
  <c r="AV72" i="7" s="1"/>
  <c r="O42" i="7"/>
  <c r="I8" i="8" l="1"/>
  <c r="AV71" i="7"/>
  <c r="AV73" i="7" s="1"/>
  <c r="BA73" i="7" s="1"/>
  <c r="X58" i="7" s="1"/>
  <c r="O43" i="7"/>
  <c r="T43" i="7" s="1"/>
  <c r="AM73" i="7"/>
  <c r="O49" i="7"/>
  <c r="T49" i="7" s="1"/>
  <c r="AD27" i="7" l="1"/>
  <c r="AD28" i="7" s="1"/>
  <c r="N27" i="7"/>
  <c r="T50" i="7"/>
  <c r="X36" i="7" s="1"/>
  <c r="I26" i="7" s="1"/>
  <c r="X57" i="7"/>
  <c r="O50" i="7"/>
  <c r="Y27" i="7" l="1"/>
  <c r="Y28" i="7" s="1"/>
  <c r="I27" i="7"/>
  <c r="I28" i="7" s="1"/>
  <c r="I30" i="7" s="1"/>
  <c r="Y50" i="7"/>
  <c r="AD50" i="7" s="1"/>
  <c r="X34" i="7" s="1"/>
  <c r="S26" i="7" s="1"/>
  <c r="BF73" i="7"/>
  <c r="X55" i="7" s="1"/>
  <c r="AI27" i="7" l="1"/>
  <c r="AI28" i="7" s="1"/>
  <c r="S27" i="7"/>
  <c r="S28" i="7" s="1"/>
  <c r="X37" i="7"/>
  <c r="N26" i="7" s="1"/>
  <c r="N28" i="7" s="1"/>
  <c r="N30" i="7" s="1"/>
  <c r="S30" i="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242.浦田　弘幸</author>
    <author>232.浦田　弘幸</author>
  </authors>
  <commentList>
    <comment ref="T42" authorId="0" shapeId="0" xr:uid="{00000000-0006-0000-0000-000002000000}">
      <text>
        <r>
          <rPr>
            <sz val="9"/>
            <color indexed="81"/>
            <rFont val="ＭＳ Ｐゴシック"/>
            <family val="3"/>
            <charset val="128"/>
          </rPr>
          <t>単価×調定月数</t>
        </r>
      </text>
    </comment>
    <comment ref="I59" authorId="1" shapeId="0" xr:uid="{00000000-0006-0000-0000-000003000000}">
      <text>
        <r>
          <rPr>
            <sz val="9"/>
            <color indexed="81"/>
            <rFont val="ＭＳ Ｐゴシック"/>
            <family val="3"/>
            <charset val="128"/>
          </rPr>
          <t>下記の単価表から選択</t>
        </r>
      </text>
    </comment>
    <comment ref="AV65" authorId="0" shapeId="0" xr:uid="{00000000-0006-0000-0000-000004000000}">
      <text>
        <r>
          <rPr>
            <sz val="9"/>
            <color indexed="81"/>
            <rFont val="ＭＳ Ｐゴシック"/>
            <family val="3"/>
            <charset val="128"/>
          </rPr>
          <t>単価×調定月数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242.浦田　弘幸</author>
  </authors>
  <commentList>
    <comment ref="N4" authorId="0" shapeId="0" xr:uid="{F89E5A2E-D09D-49D9-808F-A274BF559F58}">
      <text>
        <r>
          <rPr>
            <sz val="9"/>
            <color indexed="81"/>
            <rFont val="ＭＳ Ｐゴシック"/>
            <family val="3"/>
            <charset val="128"/>
          </rPr>
          <t>0.5調定用のデータ有り</t>
        </r>
      </text>
    </comment>
    <comment ref="T13" authorId="0" shapeId="0" xr:uid="{92B9EEF4-199F-4AE1-8D52-3D824F48BF8E}">
      <text>
        <r>
          <rPr>
            <sz val="9"/>
            <color indexed="81"/>
            <rFont val="ＭＳ Ｐゴシック"/>
            <family val="3"/>
            <charset val="128"/>
          </rPr>
          <t>単価×調定月数</t>
        </r>
      </text>
    </comment>
    <comment ref="T26" authorId="0" shapeId="0" xr:uid="{5E171923-96F4-4672-8BAD-7339C6A832B2}">
      <text>
        <r>
          <rPr>
            <sz val="9"/>
            <color indexed="81"/>
            <rFont val="ＭＳ Ｐゴシック"/>
            <family val="3"/>
            <charset val="128"/>
          </rPr>
          <t>単価×調定月数</t>
        </r>
      </text>
    </comment>
  </commentList>
</comments>
</file>

<file path=xl/sharedStrings.xml><?xml version="1.0" encoding="utf-8"?>
<sst xmlns="http://schemas.openxmlformats.org/spreadsheetml/2006/main" count="317" uniqueCount="87">
  <si>
    <t>ヵ月</t>
    <rPh sb="1" eb="2">
      <t>ゲツ</t>
    </rPh>
    <phoneticPr fontId="2"/>
  </si>
  <si>
    <t>㎥まで（基本水量）</t>
    <rPh sb="4" eb="6">
      <t>キホン</t>
    </rPh>
    <rPh sb="6" eb="8">
      <t>スイリョウ</t>
    </rPh>
    <phoneticPr fontId="2"/>
  </si>
  <si>
    <t>㎥～</t>
    <phoneticPr fontId="2"/>
  </si>
  <si>
    <t>㎥</t>
    <phoneticPr fontId="2"/>
  </si>
  <si>
    <t>㎥以上</t>
    <rPh sb="1" eb="3">
      <t>イジョウ</t>
    </rPh>
    <phoneticPr fontId="2"/>
  </si>
  <si>
    <t>円</t>
    <rPh sb="0" eb="1">
      <t>エン</t>
    </rPh>
    <phoneticPr fontId="2"/>
  </si>
  <si>
    <t>1㎥当たり</t>
    <rPh sb="2" eb="3">
      <t>ア</t>
    </rPh>
    <phoneticPr fontId="2"/>
  </si>
  <si>
    <t>汚水排出量</t>
    <rPh sb="0" eb="2">
      <t>オスイ</t>
    </rPh>
    <rPh sb="2" eb="4">
      <t>ハイシュツ</t>
    </rPh>
    <rPh sb="4" eb="5">
      <t>リョウ</t>
    </rPh>
    <phoneticPr fontId="2"/>
  </si>
  <si>
    <t>汚水排出量（基準）</t>
    <rPh sb="0" eb="1">
      <t>オ</t>
    </rPh>
    <rPh sb="1" eb="2">
      <t>ミズ</t>
    </rPh>
    <rPh sb="2" eb="3">
      <t>ハイ</t>
    </rPh>
    <rPh sb="3" eb="4">
      <t>デ</t>
    </rPh>
    <rPh sb="4" eb="5">
      <t>リョウ</t>
    </rPh>
    <rPh sb="6" eb="7">
      <t>モト</t>
    </rPh>
    <rPh sb="7" eb="8">
      <t>ジュン</t>
    </rPh>
    <phoneticPr fontId="2"/>
  </si>
  <si>
    <t>汚水排出量：</t>
    <rPh sb="0" eb="2">
      <t>オスイ</t>
    </rPh>
    <rPh sb="2" eb="4">
      <t>ハイシュツ</t>
    </rPh>
    <rPh sb="4" eb="5">
      <t>リョウ</t>
    </rPh>
    <phoneticPr fontId="2"/>
  </si>
  <si>
    <t>下水道使用料計算表</t>
    <rPh sb="0" eb="2">
      <t>ゲスイ</t>
    </rPh>
    <rPh sb="2" eb="3">
      <t>ドウ</t>
    </rPh>
    <rPh sb="3" eb="6">
      <t>シヨウリョウ</t>
    </rPh>
    <rPh sb="6" eb="8">
      <t>ケイサン</t>
    </rPh>
    <rPh sb="8" eb="9">
      <t>ヒョウ</t>
    </rPh>
    <phoneticPr fontId="2"/>
  </si>
  <si>
    <t>合　計　</t>
    <rPh sb="0" eb="1">
      <t>ゴウ</t>
    </rPh>
    <rPh sb="2" eb="3">
      <t>ケイ</t>
    </rPh>
    <phoneticPr fontId="2"/>
  </si>
  <si>
    <t>(1)</t>
    <phoneticPr fontId="2"/>
  </si>
  <si>
    <t>(2)</t>
    <phoneticPr fontId="2"/>
  </si>
  <si>
    <t>(A)</t>
    <phoneticPr fontId="2"/>
  </si>
  <si>
    <t>(A+B)</t>
    <phoneticPr fontId="2"/>
  </si>
  <si>
    <t>下水道使用料</t>
    <rPh sb="0" eb="2">
      <t>ゲスイ</t>
    </rPh>
    <rPh sb="2" eb="3">
      <t>ドウ</t>
    </rPh>
    <rPh sb="3" eb="6">
      <t>シヨウリョウ</t>
    </rPh>
    <phoneticPr fontId="2"/>
  </si>
  <si>
    <t>消　費　税</t>
    <phoneticPr fontId="2"/>
  </si>
  <si>
    <t>合　　　計</t>
    <rPh sb="0" eb="1">
      <t>ゴウ</t>
    </rPh>
    <rPh sb="4" eb="5">
      <t>ケイ</t>
    </rPh>
    <phoneticPr fontId="2"/>
  </si>
  <si>
    <t>本　　　体</t>
    <rPh sb="0" eb="1">
      <t>ホン</t>
    </rPh>
    <rPh sb="4" eb="5">
      <t>カラダ</t>
    </rPh>
    <phoneticPr fontId="2"/>
  </si>
  <si>
    <t>単　　　価</t>
    <rPh sb="0" eb="1">
      <t>タン</t>
    </rPh>
    <rPh sb="4" eb="5">
      <t>アタイ</t>
    </rPh>
    <phoneticPr fontId="2"/>
  </si>
  <si>
    <t>(3)</t>
    <phoneticPr fontId="2"/>
  </si>
  <si>
    <t>(C+D)</t>
    <phoneticPr fontId="2"/>
  </si>
  <si>
    <t>下水道使用料（税込)</t>
    <rPh sb="0" eb="2">
      <t>ゲスイ</t>
    </rPh>
    <rPh sb="2" eb="3">
      <t>ドウ</t>
    </rPh>
    <rPh sb="3" eb="6">
      <t>シヨウリョウ</t>
    </rPh>
    <rPh sb="7" eb="9">
      <t>ゼイコミ</t>
    </rPh>
    <phoneticPr fontId="2"/>
  </si>
  <si>
    <t>本体</t>
    <rPh sb="0" eb="2">
      <t>ホンタイ</t>
    </rPh>
    <phoneticPr fontId="2"/>
  </si>
  <si>
    <t>円</t>
    <rPh sb="0" eb="1">
      <t>エン</t>
    </rPh>
    <phoneticPr fontId="2"/>
  </si>
  <si>
    <t>上水量（基準）</t>
    <rPh sb="0" eb="1">
      <t>ジョウ</t>
    </rPh>
    <rPh sb="1" eb="3">
      <t>スイリョウ</t>
    </rPh>
    <rPh sb="4" eb="5">
      <t>モト</t>
    </rPh>
    <rPh sb="5" eb="6">
      <t>ジュン</t>
    </rPh>
    <phoneticPr fontId="2"/>
  </si>
  <si>
    <t>基本料金</t>
    <rPh sb="0" eb="2">
      <t>キホン</t>
    </rPh>
    <rPh sb="2" eb="4">
      <t>リョウキン</t>
    </rPh>
    <phoneticPr fontId="2"/>
  </si>
  <si>
    <t>A</t>
    <phoneticPr fontId="2"/>
  </si>
  <si>
    <t>B</t>
    <phoneticPr fontId="2"/>
  </si>
  <si>
    <t>C</t>
    <phoneticPr fontId="2"/>
  </si>
  <si>
    <t>D</t>
    <phoneticPr fontId="2"/>
  </si>
  <si>
    <t>E</t>
    <phoneticPr fontId="2"/>
  </si>
  <si>
    <t>F</t>
    <phoneticPr fontId="2"/>
  </si>
  <si>
    <t>G</t>
    <phoneticPr fontId="2"/>
  </si>
  <si>
    <t>H</t>
    <phoneticPr fontId="2"/>
  </si>
  <si>
    <t>I</t>
    <phoneticPr fontId="2"/>
  </si>
  <si>
    <t>上水量：</t>
    <rPh sb="0" eb="1">
      <t>ジョウ</t>
    </rPh>
    <rPh sb="1" eb="3">
      <t>スイリョウ</t>
    </rPh>
    <phoneticPr fontId="2"/>
  </si>
  <si>
    <t>口径：</t>
    <rPh sb="0" eb="2">
      <t>コウケイ</t>
    </rPh>
    <phoneticPr fontId="2"/>
  </si>
  <si>
    <t>単　　　価　　　表</t>
    <rPh sb="0" eb="1">
      <t>タン</t>
    </rPh>
    <rPh sb="4" eb="5">
      <t>アタイ</t>
    </rPh>
    <rPh sb="8" eb="9">
      <t>ヒョウ</t>
    </rPh>
    <phoneticPr fontId="2"/>
  </si>
  <si>
    <t>単価</t>
    <rPh sb="0" eb="2">
      <t>タンカ</t>
    </rPh>
    <phoneticPr fontId="2"/>
  </si>
  <si>
    <t>(A)</t>
    <phoneticPr fontId="2"/>
  </si>
  <si>
    <t>(B)</t>
    <phoneticPr fontId="2"/>
  </si>
  <si>
    <t>(A*B=C)</t>
    <phoneticPr fontId="2"/>
  </si>
  <si>
    <t>(C+D)</t>
    <phoneticPr fontId="2"/>
  </si>
  <si>
    <t>(A)</t>
    <phoneticPr fontId="2"/>
  </si>
  <si>
    <t>(B)</t>
    <phoneticPr fontId="2"/>
  </si>
  <si>
    <t>(A*B=C)</t>
    <phoneticPr fontId="2"/>
  </si>
  <si>
    <t>上水道使用料（税込)</t>
    <rPh sb="0" eb="2">
      <t>ジョウスイ</t>
    </rPh>
    <rPh sb="2" eb="3">
      <t>ドウ</t>
    </rPh>
    <rPh sb="3" eb="6">
      <t>シヨウリョウ</t>
    </rPh>
    <rPh sb="7" eb="9">
      <t>ゼイコミ</t>
    </rPh>
    <phoneticPr fontId="2"/>
  </si>
  <si>
    <t>上水道使用料計算表（参考）</t>
    <rPh sb="0" eb="1">
      <t>ジョウ</t>
    </rPh>
    <rPh sb="1" eb="2">
      <t>ミズ</t>
    </rPh>
    <rPh sb="2" eb="3">
      <t>ドウ</t>
    </rPh>
    <rPh sb="3" eb="6">
      <t>シヨウリョウ</t>
    </rPh>
    <rPh sb="6" eb="8">
      <t>ケイサン</t>
    </rPh>
    <rPh sb="8" eb="9">
      <t>ヒョウ</t>
    </rPh>
    <rPh sb="10" eb="12">
      <t>サンコウ</t>
    </rPh>
    <phoneticPr fontId="2"/>
  </si>
  <si>
    <t>(C*10%=D)</t>
    <phoneticPr fontId="2"/>
  </si>
  <si>
    <t>税（10％）</t>
    <rPh sb="0" eb="1">
      <t>ゼイ</t>
    </rPh>
    <phoneticPr fontId="2"/>
  </si>
  <si>
    <t>(C*10%=D)</t>
    <phoneticPr fontId="2"/>
  </si>
  <si>
    <t>水道料金</t>
    <rPh sb="0" eb="4">
      <t>スイドウリョウキン</t>
    </rPh>
    <phoneticPr fontId="2"/>
  </si>
  <si>
    <t>合計</t>
    <rPh sb="0" eb="2">
      <t>ゴウケイ</t>
    </rPh>
    <phoneticPr fontId="2"/>
  </si>
  <si>
    <t>円</t>
    <rPh sb="0" eb="1">
      <t>エン</t>
    </rPh>
    <phoneticPr fontId="2"/>
  </si>
  <si>
    <t>※変更なし</t>
    <rPh sb="1" eb="3">
      <t>ヘンコウ</t>
    </rPh>
    <phoneticPr fontId="2"/>
  </si>
  <si>
    <t>下水道使用料</t>
    <rPh sb="0" eb="1">
      <t>ゲ</t>
    </rPh>
    <rPh sb="3" eb="6">
      <t>シヨウリョウ</t>
    </rPh>
    <phoneticPr fontId="2"/>
  </si>
  <si>
    <t>新旧差額：</t>
    <rPh sb="0" eb="2">
      <t>シンキュウ</t>
    </rPh>
    <rPh sb="2" eb="4">
      <t>サガク</t>
    </rPh>
    <phoneticPr fontId="2"/>
  </si>
  <si>
    <t>円（税込）</t>
    <rPh sb="0" eb="1">
      <t>エン</t>
    </rPh>
    <rPh sb="2" eb="4">
      <t>ゼイコミ</t>
    </rPh>
    <phoneticPr fontId="2"/>
  </si>
  <si>
    <t>(A*10%=B)</t>
    <phoneticPr fontId="2"/>
  </si>
  <si>
    <t>旧料金単価</t>
    <rPh sb="0" eb="3">
      <t>キュウリョウキン</t>
    </rPh>
    <rPh sb="3" eb="4">
      <t>タン</t>
    </rPh>
    <rPh sb="4" eb="5">
      <t>アタイ</t>
    </rPh>
    <phoneticPr fontId="2"/>
  </si>
  <si>
    <t>本体</t>
    <rPh sb="0" eb="2">
      <t>ホンタイ</t>
    </rPh>
    <phoneticPr fontId="2"/>
  </si>
  <si>
    <t>消費税（10％）</t>
    <rPh sb="0" eb="3">
      <t>ショウヒゼイ</t>
    </rPh>
    <phoneticPr fontId="2"/>
  </si>
  <si>
    <t>改定後の料金</t>
    <rPh sb="0" eb="3">
      <t>カイテイゴ</t>
    </rPh>
    <rPh sb="4" eb="6">
      <t>リョウキン</t>
    </rPh>
    <phoneticPr fontId="2"/>
  </si>
  <si>
    <t>改定前の料金</t>
    <rPh sb="0" eb="3">
      <t>カイテイマエ</t>
    </rPh>
    <rPh sb="4" eb="6">
      <t>リョウキン</t>
    </rPh>
    <phoneticPr fontId="2"/>
  </si>
  <si>
    <t>増加額</t>
    <rPh sb="0" eb="3">
      <t>ゾウカガク</t>
    </rPh>
    <phoneticPr fontId="2"/>
  </si>
  <si>
    <t>下水道使用料の計算</t>
    <rPh sb="0" eb="3">
      <t>ゲスイドウ</t>
    </rPh>
    <rPh sb="3" eb="6">
      <t>シヨウリョウ</t>
    </rPh>
    <rPh sb="7" eb="9">
      <t>ケイサン</t>
    </rPh>
    <phoneticPr fontId="2"/>
  </si>
  <si>
    <t>税込</t>
    <rPh sb="0" eb="2">
      <t>ゼイコ</t>
    </rPh>
    <phoneticPr fontId="2"/>
  </si>
  <si>
    <t>●水道使用量等の確認方法</t>
    <rPh sb="1" eb="3">
      <t>スイドウ</t>
    </rPh>
    <rPh sb="3" eb="7">
      <t>シヨウリョウトウ</t>
    </rPh>
    <rPh sb="8" eb="12">
      <t>カクニンホウホウ</t>
    </rPh>
    <phoneticPr fontId="2"/>
  </si>
  <si>
    <t>検針月数：</t>
    <rPh sb="0" eb="2">
      <t>ケンシン</t>
    </rPh>
    <rPh sb="2" eb="3">
      <t>ツキ</t>
    </rPh>
    <rPh sb="3" eb="4">
      <t>スウ</t>
    </rPh>
    <phoneticPr fontId="2"/>
  </si>
  <si>
    <t>か月</t>
    <rPh sb="1" eb="2">
      <t>ゲツ</t>
    </rPh>
    <phoneticPr fontId="2"/>
  </si>
  <si>
    <t>上下水道料金　計算表</t>
    <rPh sb="0" eb="4">
      <t>ジョウゲスイドウ</t>
    </rPh>
    <rPh sb="4" eb="6">
      <t>リョウキン</t>
    </rPh>
    <rPh sb="7" eb="10">
      <t>ケイサンヒョウ</t>
    </rPh>
    <phoneticPr fontId="2"/>
  </si>
  <si>
    <t>②　水道使用用途および口径を選択してください。</t>
    <rPh sb="2" eb="4">
      <t>スイドウ</t>
    </rPh>
    <rPh sb="4" eb="8">
      <t>シヨウヨウト</t>
    </rPh>
    <rPh sb="11" eb="13">
      <t>コウケイ</t>
    </rPh>
    <rPh sb="14" eb="16">
      <t>センタク</t>
    </rPh>
    <phoneticPr fontId="2"/>
  </si>
  <si>
    <t>③　水道使用量を入力してください。</t>
    <rPh sb="2" eb="4">
      <t>スイドウ</t>
    </rPh>
    <rPh sb="4" eb="7">
      <t>シヨウリョウ</t>
    </rPh>
    <rPh sb="8" eb="10">
      <t>ニュウリョク</t>
    </rPh>
    <phoneticPr fontId="2"/>
  </si>
  <si>
    <t>④　汚水排出量を入力してください。</t>
    <rPh sb="2" eb="7">
      <t>オスイハイシュツリョウ</t>
    </rPh>
    <rPh sb="8" eb="10">
      <t>ニュウリョク</t>
    </rPh>
    <phoneticPr fontId="2"/>
  </si>
  <si>
    <t>※水道使用量と同量の場合は、入力不要です。</t>
    <rPh sb="1" eb="3">
      <t>スイドウ</t>
    </rPh>
    <rPh sb="3" eb="6">
      <t>シヨウリョウ</t>
    </rPh>
    <rPh sb="7" eb="9">
      <t>ドウリョウ</t>
    </rPh>
    <rPh sb="10" eb="12">
      <t>バアイ</t>
    </rPh>
    <rPh sb="14" eb="16">
      <t>ニュウリョク</t>
    </rPh>
    <rPh sb="16" eb="18">
      <t>フヨウ</t>
    </rPh>
    <phoneticPr fontId="2"/>
  </si>
  <si>
    <t>家事用</t>
    <phoneticPr fontId="2"/>
  </si>
  <si>
    <t>家事用以外25㎜</t>
    <phoneticPr fontId="2"/>
  </si>
  <si>
    <t>家事用以外40㎜</t>
    <phoneticPr fontId="2"/>
  </si>
  <si>
    <t>家事用以外50㎜</t>
    <phoneticPr fontId="2"/>
  </si>
  <si>
    <t>家事用以外75㎜</t>
    <phoneticPr fontId="2"/>
  </si>
  <si>
    <t>家事用以外100㎜</t>
    <phoneticPr fontId="2"/>
  </si>
  <si>
    <t>家事用以外20㎜以下</t>
    <phoneticPr fontId="2"/>
  </si>
  <si>
    <t>家事用以外150㎜</t>
    <phoneticPr fontId="2"/>
  </si>
  <si>
    <t>家事用以外200㎜</t>
    <phoneticPr fontId="2"/>
  </si>
  <si>
    <t>①　何か月ごとに検針されていますか。</t>
    <rPh sb="2" eb="3">
      <t>ナン</t>
    </rPh>
    <rPh sb="4" eb="5">
      <t>ゲツ</t>
    </rPh>
    <rPh sb="8" eb="10">
      <t>ケンシン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</si>
</sst>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&quot;円&quot;;[Red]\-#,##0&quot;円&quot;"/>
  </numFmts>
  <fonts count="2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indexed="81"/>
      <name val="ＭＳ Ｐゴシック"/>
      <family val="3"/>
      <charset val="128"/>
    </font>
    <font>
      <b/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rgb="FF0070C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theme="1"/>
      <name val="BIZ UDゴシック"/>
      <family val="3"/>
      <charset val="128"/>
    </font>
    <font>
      <sz val="24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b/>
      <sz val="14"/>
      <color theme="1"/>
      <name val="BIZ UDゴシック"/>
      <family val="3"/>
      <charset val="128"/>
    </font>
    <font>
      <sz val="14"/>
      <color theme="9" tint="-0.249977111117893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sz val="20"/>
      <color theme="1"/>
      <name val="BIZ UDゴシック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b/>
      <sz val="16"/>
      <color theme="1"/>
      <name val="BIZ UDゴシック"/>
      <family val="3"/>
      <charset val="128"/>
    </font>
    <font>
      <b/>
      <u/>
      <sz val="11"/>
      <color theme="1"/>
      <name val="BIZ UD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1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 diagonalUp="1">
      <left/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 diagonalUp="1">
      <left style="thin">
        <color indexed="64"/>
      </left>
      <right/>
      <top/>
      <bottom style="double">
        <color indexed="64"/>
      </bottom>
      <diagonal style="thin">
        <color indexed="64"/>
      </diagonal>
    </border>
    <border diagonalUp="1">
      <left/>
      <right/>
      <top/>
      <bottom style="double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double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double">
        <color indexed="64"/>
      </bottom>
      <diagonal style="thin">
        <color indexed="64"/>
      </diagonal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rgb="FF0000CC"/>
      </left>
      <right/>
      <top style="thick">
        <color rgb="FF0000CC"/>
      </top>
      <bottom/>
      <diagonal/>
    </border>
    <border>
      <left/>
      <right/>
      <top style="thick">
        <color rgb="FF0000CC"/>
      </top>
      <bottom/>
      <diagonal/>
    </border>
    <border>
      <left/>
      <right style="thick">
        <color rgb="FF0000CC"/>
      </right>
      <top style="thick">
        <color rgb="FF0000CC"/>
      </top>
      <bottom/>
      <diagonal/>
    </border>
    <border>
      <left style="thick">
        <color rgb="FF0000CC"/>
      </left>
      <right/>
      <top/>
      <bottom/>
      <diagonal/>
    </border>
    <border>
      <left/>
      <right style="thick">
        <color rgb="FF0000CC"/>
      </right>
      <top/>
      <bottom/>
      <diagonal/>
    </border>
    <border>
      <left style="thick">
        <color rgb="FF0000CC"/>
      </left>
      <right/>
      <top/>
      <bottom style="thick">
        <color rgb="FF0000CC"/>
      </bottom>
      <diagonal/>
    </border>
    <border>
      <left/>
      <right/>
      <top/>
      <bottom style="thick">
        <color rgb="FF0000CC"/>
      </bottom>
      <diagonal/>
    </border>
    <border>
      <left/>
      <right style="thick">
        <color rgb="FF0000CC"/>
      </right>
      <top/>
      <bottom style="thick">
        <color rgb="FF0000CC"/>
      </bottom>
      <diagonal/>
    </border>
    <border>
      <left style="thick">
        <color rgb="FF0000CC"/>
      </left>
      <right/>
      <top style="hair">
        <color rgb="FF0000CC"/>
      </top>
      <bottom/>
      <diagonal/>
    </border>
    <border>
      <left/>
      <right/>
      <top style="hair">
        <color rgb="FF0000CC"/>
      </top>
      <bottom/>
      <diagonal/>
    </border>
    <border>
      <left/>
      <right style="thick">
        <color rgb="FF0000CC"/>
      </right>
      <top style="hair">
        <color rgb="FF0000CC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 diagonalUp="1">
      <left style="medium">
        <color indexed="64"/>
      </left>
      <right/>
      <top style="medium">
        <color indexed="64"/>
      </top>
      <bottom style="hair">
        <color indexed="64"/>
      </bottom>
      <diagonal style="hair">
        <color indexed="64"/>
      </diagonal>
    </border>
    <border diagonalUp="1">
      <left/>
      <right/>
      <top style="medium">
        <color indexed="64"/>
      </top>
      <bottom style="hair">
        <color indexed="64"/>
      </bottom>
      <diagonal style="hair">
        <color indexed="64"/>
      </diagonal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 diagonalUp="1">
      <left/>
      <right/>
      <top style="double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/>
      <top style="double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hair">
        <color rgb="FF0000CC"/>
      </top>
      <bottom/>
      <diagonal/>
    </border>
    <border>
      <left/>
      <right style="thin">
        <color indexed="64"/>
      </right>
      <top style="hair">
        <color rgb="FF0000CC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40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distributed" vertical="top"/>
    </xf>
    <xf numFmtId="0" fontId="6" fillId="0" borderId="3" xfId="0" applyFont="1" applyBorder="1">
      <alignment vertical="center"/>
    </xf>
    <xf numFmtId="0" fontId="6" fillId="0" borderId="44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46" xfId="0" applyFont="1" applyBorder="1">
      <alignment vertical="center"/>
    </xf>
    <xf numFmtId="0" fontId="6" fillId="0" borderId="21" xfId="0" applyFont="1" applyBorder="1">
      <alignment vertical="center"/>
    </xf>
    <xf numFmtId="0" fontId="6" fillId="0" borderId="22" xfId="0" applyFont="1" applyBorder="1">
      <alignment vertical="center"/>
    </xf>
    <xf numFmtId="0" fontId="6" fillId="0" borderId="48" xfId="0" applyFont="1" applyBorder="1">
      <alignment vertical="center"/>
    </xf>
    <xf numFmtId="0" fontId="6" fillId="0" borderId="27" xfId="0" applyFont="1" applyBorder="1">
      <alignment vertical="center"/>
    </xf>
    <xf numFmtId="0" fontId="6" fillId="0" borderId="60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72" xfId="0" applyFont="1" applyBorder="1">
      <alignment vertical="center"/>
    </xf>
    <xf numFmtId="0" fontId="6" fillId="0" borderId="73" xfId="0" applyFont="1" applyBorder="1">
      <alignment vertical="center"/>
    </xf>
    <xf numFmtId="0" fontId="6" fillId="0" borderId="74" xfId="0" applyFont="1" applyBorder="1">
      <alignment vertical="center"/>
    </xf>
    <xf numFmtId="0" fontId="6" fillId="0" borderId="75" xfId="0" applyFont="1" applyBorder="1">
      <alignment vertical="center"/>
    </xf>
    <xf numFmtId="0" fontId="6" fillId="0" borderId="76" xfId="0" applyFont="1" applyBorder="1">
      <alignment vertical="center"/>
    </xf>
    <xf numFmtId="0" fontId="6" fillId="0" borderId="77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38" fontId="6" fillId="0" borderId="0" xfId="1" applyFont="1" applyBorder="1" applyAlignment="1">
      <alignment horizontal="right" vertical="center"/>
    </xf>
    <xf numFmtId="0" fontId="6" fillId="0" borderId="0" xfId="0" applyFont="1" applyAlignment="1">
      <alignment horizontal="distributed" vertical="center"/>
    </xf>
    <xf numFmtId="176" fontId="8" fillId="0" borderId="0" xfId="0" applyNumberFormat="1" applyFont="1">
      <alignment vertical="center"/>
    </xf>
    <xf numFmtId="38" fontId="6" fillId="0" borderId="0" xfId="0" applyNumberFormat="1" applyFont="1">
      <alignment vertical="center"/>
    </xf>
    <xf numFmtId="0" fontId="12" fillId="4" borderId="1" xfId="0" applyFont="1" applyFill="1" applyBorder="1">
      <alignment vertical="center"/>
    </xf>
    <xf numFmtId="0" fontId="6" fillId="4" borderId="1" xfId="0" applyFont="1" applyFill="1" applyBorder="1">
      <alignment vertical="center"/>
    </xf>
    <xf numFmtId="0" fontId="6" fillId="5" borderId="2" xfId="0" applyFont="1" applyFill="1" applyBorder="1">
      <alignment vertical="center"/>
    </xf>
    <xf numFmtId="0" fontId="6" fillId="5" borderId="0" xfId="0" applyFont="1" applyFill="1">
      <alignment vertical="center"/>
    </xf>
    <xf numFmtId="0" fontId="6" fillId="5" borderId="6" xfId="0" applyFont="1" applyFill="1" applyBorder="1">
      <alignment vertical="center"/>
    </xf>
    <xf numFmtId="0" fontId="6" fillId="5" borderId="21" xfId="0" applyFont="1" applyFill="1" applyBorder="1">
      <alignment vertical="center"/>
    </xf>
    <xf numFmtId="0" fontId="6" fillId="5" borderId="61" xfId="0" applyFont="1" applyFill="1" applyBorder="1">
      <alignment vertical="center"/>
    </xf>
    <xf numFmtId="0" fontId="6" fillId="5" borderId="56" xfId="0" applyFont="1" applyFill="1" applyBorder="1">
      <alignment vertical="center"/>
    </xf>
    <xf numFmtId="0" fontId="6" fillId="5" borderId="60" xfId="0" applyFont="1" applyFill="1" applyBorder="1">
      <alignment vertical="center"/>
    </xf>
    <xf numFmtId="0" fontId="6" fillId="0" borderId="0" xfId="0" applyFont="1" applyAlignment="1">
      <alignment horizontal="right" vertical="center"/>
    </xf>
    <xf numFmtId="38" fontId="6" fillId="0" borderId="0" xfId="1" applyFont="1" applyBorder="1" applyAlignment="1">
      <alignment vertical="center"/>
    </xf>
    <xf numFmtId="0" fontId="6" fillId="6" borderId="2" xfId="0" applyFont="1" applyFill="1" applyBorder="1">
      <alignment vertical="center"/>
    </xf>
    <xf numFmtId="0" fontId="6" fillId="6" borderId="0" xfId="0" applyFont="1" applyFill="1">
      <alignment vertical="center"/>
    </xf>
    <xf numFmtId="0" fontId="6" fillId="6" borderId="6" xfId="0" applyFont="1" applyFill="1" applyBorder="1">
      <alignment vertical="center"/>
    </xf>
    <xf numFmtId="0" fontId="6" fillId="6" borderId="21" xfId="0" applyFont="1" applyFill="1" applyBorder="1">
      <alignment vertical="center"/>
    </xf>
    <xf numFmtId="0" fontId="6" fillId="6" borderId="61" xfId="0" applyFont="1" applyFill="1" applyBorder="1">
      <alignment vertical="center"/>
    </xf>
    <xf numFmtId="0" fontId="6" fillId="6" borderId="56" xfId="0" applyFont="1" applyFill="1" applyBorder="1">
      <alignment vertical="center"/>
    </xf>
    <xf numFmtId="0" fontId="6" fillId="6" borderId="60" xfId="0" applyFont="1" applyFill="1" applyBorder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6" fillId="0" borderId="0" xfId="0" applyFont="1" applyBorder="1">
      <alignment vertical="center"/>
    </xf>
    <xf numFmtId="0" fontId="13" fillId="5" borderId="0" xfId="0" applyFont="1" applyFill="1">
      <alignment vertical="center"/>
    </xf>
    <xf numFmtId="55" fontId="13" fillId="7" borderId="0" xfId="0" applyNumberFormat="1" applyFont="1" applyFill="1">
      <alignment vertical="center"/>
    </xf>
    <xf numFmtId="0" fontId="13" fillId="7" borderId="0" xfId="0" applyFont="1" applyFill="1">
      <alignment vertical="center"/>
    </xf>
    <xf numFmtId="0" fontId="13" fillId="0" borderId="0" xfId="0" applyFont="1" applyBorder="1">
      <alignment vertical="center"/>
    </xf>
    <xf numFmtId="0" fontId="17" fillId="0" borderId="99" xfId="0" applyFont="1" applyBorder="1" applyAlignment="1"/>
    <xf numFmtId="0" fontId="17" fillId="0" borderId="52" xfId="0" applyFont="1" applyBorder="1" applyAlignment="1"/>
    <xf numFmtId="0" fontId="17" fillId="0" borderId="0" xfId="0" applyFont="1" applyBorder="1">
      <alignment vertical="center"/>
    </xf>
    <xf numFmtId="0" fontId="13" fillId="0" borderId="100" xfId="0" applyFont="1" applyBorder="1" applyAlignment="1"/>
    <xf numFmtId="0" fontId="13" fillId="0" borderId="103" xfId="0" applyFont="1" applyBorder="1" applyAlignment="1"/>
    <xf numFmtId="0" fontId="13" fillId="0" borderId="105" xfId="0" applyFont="1" applyBorder="1">
      <alignment vertical="center"/>
    </xf>
    <xf numFmtId="0" fontId="17" fillId="0" borderId="35" xfId="0" applyFont="1" applyBorder="1" applyAlignment="1"/>
    <xf numFmtId="0" fontId="17" fillId="0" borderId="38" xfId="0" applyFont="1" applyBorder="1" applyAlignment="1"/>
    <xf numFmtId="0" fontId="18" fillId="0" borderId="0" xfId="0" applyFont="1" applyFill="1" applyBorder="1" applyAlignment="1"/>
    <xf numFmtId="0" fontId="17" fillId="0" borderId="0" xfId="0" applyFont="1" applyFill="1" applyBorder="1" applyAlignment="1"/>
    <xf numFmtId="0" fontId="13" fillId="0" borderId="0" xfId="0" applyFont="1" applyBorder="1" applyAlignment="1"/>
    <xf numFmtId="38" fontId="17" fillId="0" borderId="35" xfId="1" applyFont="1" applyBorder="1" applyAlignment="1"/>
    <xf numFmtId="0" fontId="21" fillId="0" borderId="0" xfId="0" applyFont="1" applyFill="1" applyBorder="1" applyAlignment="1">
      <alignment horizontal="center" vertical="center"/>
    </xf>
    <xf numFmtId="0" fontId="6" fillId="8" borderId="0" xfId="0" applyFont="1" applyFill="1">
      <alignment vertical="center"/>
    </xf>
    <xf numFmtId="0" fontId="22" fillId="8" borderId="0" xfId="0" applyFont="1" applyFill="1" applyAlignment="1">
      <alignment vertical="center"/>
    </xf>
    <xf numFmtId="0" fontId="4" fillId="8" borderId="0" xfId="0" applyFont="1" applyFill="1" applyAlignment="1">
      <alignment vertical="center"/>
    </xf>
    <xf numFmtId="0" fontId="5" fillId="8" borderId="0" xfId="0" applyFont="1" applyFill="1">
      <alignment vertical="center"/>
    </xf>
    <xf numFmtId="0" fontId="6" fillId="8" borderId="0" xfId="0" applyFont="1" applyFill="1" applyAlignment="1">
      <alignment horizontal="center" vertical="center"/>
    </xf>
    <xf numFmtId="0" fontId="7" fillId="8" borderId="0" xfId="0" applyFont="1" applyFill="1" applyAlignment="1">
      <alignment horizontal="distributed" vertical="top"/>
    </xf>
    <xf numFmtId="0" fontId="6" fillId="8" borderId="1" xfId="0" applyFont="1" applyFill="1" applyBorder="1">
      <alignment vertical="center"/>
    </xf>
    <xf numFmtId="176" fontId="8" fillId="8" borderId="0" xfId="0" applyNumberFormat="1" applyFont="1" applyFill="1">
      <alignment vertical="center"/>
    </xf>
    <xf numFmtId="0" fontId="6" fillId="8" borderId="0" xfId="0" applyFont="1" applyFill="1" applyAlignment="1">
      <alignment horizontal="distributed" vertical="center"/>
    </xf>
    <xf numFmtId="0" fontId="6" fillId="8" borderId="76" xfId="0" applyFont="1" applyFill="1" applyBorder="1">
      <alignment vertical="center"/>
    </xf>
    <xf numFmtId="0" fontId="6" fillId="8" borderId="0" xfId="0" applyFont="1" applyFill="1" applyBorder="1">
      <alignment vertical="center"/>
    </xf>
    <xf numFmtId="0" fontId="6" fillId="8" borderId="3" xfId="0" applyFont="1" applyFill="1" applyBorder="1">
      <alignment vertical="center"/>
    </xf>
    <xf numFmtId="0" fontId="6" fillId="8" borderId="2" xfId="0" applyFont="1" applyFill="1" applyBorder="1">
      <alignment vertical="center"/>
    </xf>
    <xf numFmtId="0" fontId="6" fillId="8" borderId="6" xfId="0" applyFont="1" applyFill="1" applyBorder="1">
      <alignment vertical="center"/>
    </xf>
    <xf numFmtId="0" fontId="6" fillId="8" borderId="7" xfId="0" applyFont="1" applyFill="1" applyBorder="1">
      <alignment vertical="center"/>
    </xf>
    <xf numFmtId="0" fontId="6" fillId="8" borderId="21" xfId="0" applyFont="1" applyFill="1" applyBorder="1">
      <alignment vertical="center"/>
    </xf>
    <xf numFmtId="0" fontId="6" fillId="8" borderId="22" xfId="0" applyFont="1" applyFill="1" applyBorder="1">
      <alignment vertical="center"/>
    </xf>
    <xf numFmtId="0" fontId="6" fillId="8" borderId="27" xfId="0" applyFont="1" applyFill="1" applyBorder="1">
      <alignment vertical="center"/>
    </xf>
    <xf numFmtId="0" fontId="6" fillId="8" borderId="61" xfId="0" applyFont="1" applyFill="1" applyBorder="1">
      <alignment vertical="center"/>
    </xf>
    <xf numFmtId="0" fontId="6" fillId="8" borderId="56" xfId="0" applyFont="1" applyFill="1" applyBorder="1">
      <alignment vertical="center"/>
    </xf>
    <xf numFmtId="0" fontId="6" fillId="8" borderId="60" xfId="0" applyFont="1" applyFill="1" applyBorder="1">
      <alignment vertical="center"/>
    </xf>
    <xf numFmtId="0" fontId="6" fillId="8" borderId="0" xfId="0" quotePrefix="1" applyFont="1" applyFill="1" applyAlignment="1">
      <alignment horizontal="center" vertical="center"/>
    </xf>
    <xf numFmtId="49" fontId="6" fillId="8" borderId="0" xfId="0" applyNumberFormat="1" applyFont="1" applyFill="1" applyBorder="1" applyAlignment="1">
      <alignment horizontal="center" vertical="center"/>
    </xf>
    <xf numFmtId="0" fontId="6" fillId="8" borderId="32" xfId="0" applyFont="1" applyFill="1" applyBorder="1" applyAlignment="1">
      <alignment vertical="center" shrinkToFit="1"/>
    </xf>
    <xf numFmtId="0" fontId="6" fillId="8" borderId="92" xfId="0" applyFont="1" applyFill="1" applyBorder="1" applyAlignment="1">
      <alignment vertical="center" shrinkToFit="1"/>
    </xf>
    <xf numFmtId="38" fontId="6" fillId="8" borderId="21" xfId="1" applyFont="1" applyFill="1" applyBorder="1" applyAlignment="1">
      <alignment vertical="center" shrinkToFit="1"/>
    </xf>
    <xf numFmtId="0" fontId="13" fillId="9" borderId="0" xfId="0" applyFont="1" applyFill="1">
      <alignment vertical="center"/>
    </xf>
    <xf numFmtId="0" fontId="15" fillId="9" borderId="0" xfId="0" applyFont="1" applyFill="1">
      <alignment vertical="center"/>
    </xf>
    <xf numFmtId="0" fontId="13" fillId="9" borderId="0" xfId="0" applyFont="1" applyFill="1" applyAlignment="1">
      <alignment horizontal="center" vertical="center"/>
    </xf>
    <xf numFmtId="0" fontId="6" fillId="9" borderId="0" xfId="0" applyFont="1" applyFill="1">
      <alignment vertical="center"/>
    </xf>
    <xf numFmtId="0" fontId="5" fillId="9" borderId="0" xfId="0" applyFont="1" applyFill="1">
      <alignment vertical="center"/>
    </xf>
    <xf numFmtId="0" fontId="6" fillId="9" borderId="0" xfId="0" applyFont="1" applyFill="1" applyAlignment="1">
      <alignment horizontal="center" vertical="center"/>
    </xf>
    <xf numFmtId="0" fontId="16" fillId="9" borderId="0" xfId="0" applyFont="1" applyFill="1">
      <alignment vertical="center"/>
    </xf>
    <xf numFmtId="0" fontId="16" fillId="9" borderId="0" xfId="0" applyFont="1" applyFill="1" applyAlignment="1">
      <alignment horizontal="center" vertical="center"/>
    </xf>
    <xf numFmtId="0" fontId="6" fillId="8" borderId="106" xfId="0" applyFont="1" applyFill="1" applyBorder="1">
      <alignment vertical="center"/>
    </xf>
    <xf numFmtId="0" fontId="6" fillId="8" borderId="107" xfId="0" applyFont="1" applyFill="1" applyBorder="1">
      <alignment vertical="center"/>
    </xf>
    <xf numFmtId="0" fontId="6" fillId="8" borderId="108" xfId="0" applyFont="1" applyFill="1" applyBorder="1">
      <alignment vertical="center"/>
    </xf>
    <xf numFmtId="0" fontId="6" fillId="8" borderId="104" xfId="0" applyFont="1" applyFill="1" applyBorder="1">
      <alignment vertical="center"/>
    </xf>
    <xf numFmtId="0" fontId="16" fillId="0" borderId="0" xfId="0" applyFont="1" applyAlignment="1"/>
    <xf numFmtId="0" fontId="6" fillId="8" borderId="0" xfId="0" applyFont="1" applyFill="1" applyAlignment="1">
      <alignment horizontal="center" vertical="center"/>
    </xf>
    <xf numFmtId="0" fontId="21" fillId="0" borderId="0" xfId="0" applyFont="1" applyFill="1" applyBorder="1" applyAlignment="1">
      <alignment vertical="center"/>
    </xf>
    <xf numFmtId="0" fontId="16" fillId="0" borderId="0" xfId="0" applyFont="1" applyFill="1" applyBorder="1" applyAlignment="1"/>
    <xf numFmtId="0" fontId="16" fillId="0" borderId="0" xfId="0" applyFont="1" applyFill="1" applyBorder="1" applyAlignment="1">
      <alignment horizontal="left"/>
    </xf>
    <xf numFmtId="0" fontId="24" fillId="0" borderId="0" xfId="0" applyFont="1">
      <alignment vertical="center"/>
    </xf>
    <xf numFmtId="0" fontId="10" fillId="8" borderId="90" xfId="0" applyNumberFormat="1" applyFont="1" applyFill="1" applyBorder="1" applyAlignment="1">
      <alignment horizontal="center" vertical="center" wrapText="1" shrinkToFit="1"/>
    </xf>
    <xf numFmtId="0" fontId="10" fillId="8" borderId="0" xfId="0" applyNumberFormat="1" applyFont="1" applyFill="1" applyBorder="1" applyAlignment="1">
      <alignment horizontal="center" vertical="center" wrapText="1" shrinkToFit="1"/>
    </xf>
    <xf numFmtId="0" fontId="10" fillId="8" borderId="79" xfId="0" applyNumberFormat="1" applyFont="1" applyFill="1" applyBorder="1" applyAlignment="1">
      <alignment horizontal="center" vertical="center" wrapText="1" shrinkToFit="1"/>
    </xf>
    <xf numFmtId="0" fontId="6" fillId="8" borderId="12" xfId="0" applyFont="1" applyFill="1" applyBorder="1" applyAlignment="1">
      <alignment horizontal="center" vertical="center"/>
    </xf>
    <xf numFmtId="0" fontId="6" fillId="8" borderId="13" xfId="0" applyFont="1" applyFill="1" applyBorder="1" applyAlignment="1">
      <alignment horizontal="center" vertical="center"/>
    </xf>
    <xf numFmtId="0" fontId="6" fillId="8" borderId="14" xfId="0" applyFont="1" applyFill="1" applyBorder="1" applyAlignment="1">
      <alignment horizontal="center" vertical="center"/>
    </xf>
    <xf numFmtId="0" fontId="6" fillId="8" borderId="32" xfId="0" applyFont="1" applyFill="1" applyBorder="1" applyAlignment="1">
      <alignment horizontal="center" vertical="center"/>
    </xf>
    <xf numFmtId="0" fontId="6" fillId="8" borderId="0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/>
    </xf>
    <xf numFmtId="0" fontId="6" fillId="8" borderId="15" xfId="0" applyFont="1" applyFill="1" applyBorder="1" applyAlignment="1">
      <alignment horizontal="center" vertical="center"/>
    </xf>
    <xf numFmtId="0" fontId="6" fillId="8" borderId="15" xfId="0" applyFont="1" applyFill="1" applyBorder="1" applyAlignment="1">
      <alignment horizontal="center" vertical="center" wrapText="1"/>
    </xf>
    <xf numFmtId="0" fontId="6" fillId="8" borderId="13" xfId="0" applyFont="1" applyFill="1" applyBorder="1" applyAlignment="1">
      <alignment horizontal="center" vertical="center" wrapText="1"/>
    </xf>
    <xf numFmtId="0" fontId="6" fillId="8" borderId="17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6" fillId="8" borderId="0" xfId="0" applyFont="1" applyFill="1" applyBorder="1" applyAlignment="1">
      <alignment horizontal="center" vertical="center" wrapText="1"/>
    </xf>
    <xf numFmtId="0" fontId="6" fillId="8" borderId="44" xfId="0" applyFont="1" applyFill="1" applyBorder="1" applyAlignment="1">
      <alignment horizontal="center" vertical="center" wrapText="1"/>
    </xf>
    <xf numFmtId="0" fontId="6" fillId="8" borderId="14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10" fillId="8" borderId="44" xfId="0" applyNumberFormat="1" applyFont="1" applyFill="1" applyBorder="1" applyAlignment="1">
      <alignment horizontal="center" vertical="center" wrapText="1" shrinkToFit="1"/>
    </xf>
    <xf numFmtId="0" fontId="17" fillId="0" borderId="39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3" fillId="0" borderId="97" xfId="0" applyFont="1" applyBorder="1" applyAlignment="1">
      <alignment horizontal="center" vertical="center"/>
    </xf>
    <xf numFmtId="0" fontId="13" fillId="0" borderId="96" xfId="0" applyFont="1" applyBorder="1" applyAlignment="1">
      <alignment horizontal="center" vertical="center"/>
    </xf>
    <xf numFmtId="0" fontId="17" fillId="0" borderId="92" xfId="0" applyFont="1" applyBorder="1" applyAlignment="1">
      <alignment horizontal="center" vertical="center"/>
    </xf>
    <xf numFmtId="0" fontId="17" fillId="0" borderId="98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38" fontId="18" fillId="0" borderId="98" xfId="0" applyNumberFormat="1" applyFont="1" applyBorder="1" applyAlignment="1">
      <alignment horizontal="right"/>
    </xf>
    <xf numFmtId="0" fontId="18" fillId="0" borderId="98" xfId="0" applyFont="1" applyBorder="1" applyAlignment="1">
      <alignment horizontal="right"/>
    </xf>
    <xf numFmtId="0" fontId="18" fillId="0" borderId="36" xfId="0" applyFont="1" applyBorder="1" applyAlignment="1">
      <alignment horizontal="right"/>
    </xf>
    <xf numFmtId="38" fontId="15" fillId="0" borderId="98" xfId="1" applyFont="1" applyBorder="1" applyAlignment="1">
      <alignment horizontal="right"/>
    </xf>
    <xf numFmtId="38" fontId="15" fillId="0" borderId="36" xfId="1" applyFont="1" applyBorder="1" applyAlignment="1">
      <alignment horizontal="right"/>
    </xf>
    <xf numFmtId="38" fontId="23" fillId="0" borderId="98" xfId="1" applyFont="1" applyBorder="1" applyAlignment="1">
      <alignment horizontal="right"/>
    </xf>
    <xf numFmtId="38" fontId="23" fillId="0" borderId="36" xfId="1" applyFont="1" applyBorder="1" applyAlignment="1">
      <alignment horizontal="right"/>
    </xf>
    <xf numFmtId="38" fontId="18" fillId="0" borderId="39" xfId="0" applyNumberFormat="1" applyFont="1" applyBorder="1" applyAlignment="1">
      <alignment horizontal="right"/>
    </xf>
    <xf numFmtId="0" fontId="18" fillId="0" borderId="16" xfId="0" applyFont="1" applyBorder="1" applyAlignment="1">
      <alignment horizontal="right"/>
    </xf>
    <xf numFmtId="0" fontId="18" fillId="0" borderId="101" xfId="0" applyFont="1" applyBorder="1" applyAlignment="1">
      <alignment horizontal="right"/>
    </xf>
    <xf numFmtId="38" fontId="15" fillId="0" borderId="16" xfId="0" applyNumberFormat="1" applyFont="1" applyBorder="1" applyAlignment="1">
      <alignment horizontal="right"/>
    </xf>
    <xf numFmtId="0" fontId="15" fillId="0" borderId="16" xfId="0" applyFont="1" applyBorder="1" applyAlignment="1">
      <alignment horizontal="right"/>
    </xf>
    <xf numFmtId="0" fontId="15" fillId="0" borderId="101" xfId="0" applyFont="1" applyBorder="1" applyAlignment="1">
      <alignment horizontal="right"/>
    </xf>
    <xf numFmtId="38" fontId="23" fillId="0" borderId="16" xfId="0" applyNumberFormat="1" applyFont="1" applyBorder="1" applyAlignment="1">
      <alignment horizontal="right"/>
    </xf>
    <xf numFmtId="0" fontId="23" fillId="0" borderId="16" xfId="0" applyFont="1" applyBorder="1" applyAlignment="1">
      <alignment horizontal="right"/>
    </xf>
    <xf numFmtId="0" fontId="23" fillId="0" borderId="101" xfId="0" applyFont="1" applyBorder="1" applyAlignment="1">
      <alignment horizontal="right"/>
    </xf>
    <xf numFmtId="38" fontId="16" fillId="0" borderId="97" xfId="0" applyNumberFormat="1" applyFont="1" applyBorder="1" applyAlignment="1">
      <alignment horizontal="right"/>
    </xf>
    <xf numFmtId="0" fontId="16" fillId="0" borderId="96" xfId="0" applyFont="1" applyBorder="1" applyAlignment="1">
      <alignment horizontal="right"/>
    </xf>
    <xf numFmtId="0" fontId="16" fillId="0" borderId="102" xfId="0" applyFont="1" applyBorder="1" applyAlignment="1">
      <alignment horizontal="right"/>
    </xf>
    <xf numFmtId="38" fontId="15" fillId="0" borderId="96" xfId="0" applyNumberFormat="1" applyFont="1" applyBorder="1" applyAlignment="1">
      <alignment horizontal="right"/>
    </xf>
    <xf numFmtId="0" fontId="15" fillId="0" borderId="96" xfId="0" applyFont="1" applyBorder="1" applyAlignment="1">
      <alignment horizontal="right"/>
    </xf>
    <xf numFmtId="0" fontId="15" fillId="0" borderId="102" xfId="0" applyFont="1" applyBorder="1" applyAlignment="1">
      <alignment horizontal="right"/>
    </xf>
    <xf numFmtId="38" fontId="20" fillId="0" borderId="96" xfId="0" applyNumberFormat="1" applyFont="1" applyBorder="1" applyAlignment="1">
      <alignment horizontal="right"/>
    </xf>
    <xf numFmtId="0" fontId="20" fillId="0" borderId="96" xfId="0" applyFont="1" applyBorder="1" applyAlignment="1">
      <alignment horizontal="right"/>
    </xf>
    <xf numFmtId="0" fontId="20" fillId="0" borderId="102" xfId="0" applyFont="1" applyBorder="1" applyAlignment="1">
      <alignment horizontal="right"/>
    </xf>
    <xf numFmtId="38" fontId="18" fillId="0" borderId="92" xfId="1" applyFont="1" applyBorder="1" applyAlignment="1">
      <alignment horizontal="right"/>
    </xf>
    <xf numFmtId="38" fontId="18" fillId="0" borderId="98" xfId="1" applyFont="1" applyBorder="1" applyAlignment="1">
      <alignment horizontal="right"/>
    </xf>
    <xf numFmtId="38" fontId="18" fillId="0" borderId="36" xfId="1" applyFont="1" applyBorder="1" applyAlignment="1">
      <alignment horizontal="right"/>
    </xf>
    <xf numFmtId="38" fontId="18" fillId="0" borderId="16" xfId="0" applyNumberFormat="1" applyFont="1" applyBorder="1" applyAlignment="1">
      <alignment horizontal="right"/>
    </xf>
    <xf numFmtId="38" fontId="16" fillId="0" borderId="96" xfId="0" applyNumberFormat="1" applyFont="1" applyBorder="1" applyAlignment="1">
      <alignment horizontal="right"/>
    </xf>
    <xf numFmtId="0" fontId="13" fillId="0" borderId="0" xfId="0" applyFont="1" applyBorder="1" applyAlignment="1">
      <alignment horizontal="right"/>
    </xf>
    <xf numFmtId="38" fontId="19" fillId="0" borderId="0" xfId="0" applyNumberFormat="1" applyFont="1" applyBorder="1" applyAlignment="1">
      <alignment horizontal="right"/>
    </xf>
    <xf numFmtId="0" fontId="19" fillId="0" borderId="0" xfId="0" applyFont="1" applyBorder="1" applyAlignment="1">
      <alignment horizontal="right"/>
    </xf>
    <xf numFmtId="38" fontId="19" fillId="0" borderId="0" xfId="1" applyFont="1" applyBorder="1" applyAlignment="1">
      <alignment horizontal="right"/>
    </xf>
    <xf numFmtId="0" fontId="6" fillId="8" borderId="0" xfId="0" applyFont="1" applyFill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6" fillId="8" borderId="66" xfId="0" applyFont="1" applyFill="1" applyBorder="1" applyAlignment="1">
      <alignment vertical="center"/>
    </xf>
    <xf numFmtId="0" fontId="6" fillId="8" borderId="3" xfId="0" applyFont="1" applyFill="1" applyBorder="1" applyAlignment="1">
      <alignment vertical="center"/>
    </xf>
    <xf numFmtId="0" fontId="7" fillId="8" borderId="64" xfId="0" applyFont="1" applyFill="1" applyBorder="1" applyAlignment="1">
      <alignment vertical="center"/>
    </xf>
    <xf numFmtId="0" fontId="7" fillId="8" borderId="65" xfId="0" applyFont="1" applyFill="1" applyBorder="1" applyAlignment="1">
      <alignment vertical="center"/>
    </xf>
    <xf numFmtId="0" fontId="7" fillId="8" borderId="2" xfId="0" applyFont="1" applyFill="1" applyBorder="1" applyAlignment="1">
      <alignment vertical="center"/>
    </xf>
    <xf numFmtId="0" fontId="7" fillId="8" borderId="0" xfId="0" applyFont="1" applyFill="1" applyBorder="1" applyAlignment="1">
      <alignment vertical="center"/>
    </xf>
    <xf numFmtId="38" fontId="9" fillId="8" borderId="65" xfId="0" applyNumberFormat="1" applyFont="1" applyFill="1" applyBorder="1" applyAlignment="1">
      <alignment vertical="center"/>
    </xf>
    <xf numFmtId="38" fontId="9" fillId="8" borderId="0" xfId="0" applyNumberFormat="1" applyFont="1" applyFill="1" applyBorder="1" applyAlignment="1">
      <alignment vertical="center"/>
    </xf>
    <xf numFmtId="38" fontId="6" fillId="8" borderId="76" xfId="0" applyNumberFormat="1" applyFont="1" applyFill="1" applyBorder="1" applyAlignment="1">
      <alignment vertical="center"/>
    </xf>
    <xf numFmtId="0" fontId="6" fillId="8" borderId="0" xfId="0" quotePrefix="1" applyFont="1" applyFill="1" applyAlignment="1">
      <alignment horizontal="center" vertical="center"/>
    </xf>
    <xf numFmtId="0" fontId="6" fillId="8" borderId="0" xfId="0" applyFont="1" applyFill="1" applyAlignment="1">
      <alignment horizontal="distributed" vertical="center"/>
    </xf>
    <xf numFmtId="176" fontId="6" fillId="8" borderId="1" xfId="0" applyNumberFormat="1" applyFont="1" applyFill="1" applyBorder="1" applyAlignment="1">
      <alignment vertical="center"/>
    </xf>
    <xf numFmtId="38" fontId="6" fillId="8" borderId="1" xfId="1" applyFont="1" applyFill="1" applyBorder="1" applyAlignment="1">
      <alignment vertical="center"/>
    </xf>
    <xf numFmtId="38" fontId="6" fillId="8" borderId="1" xfId="0" applyNumberFormat="1" applyFont="1" applyFill="1" applyBorder="1" applyAlignment="1">
      <alignment vertical="center"/>
    </xf>
    <xf numFmtId="0" fontId="6" fillId="8" borderId="12" xfId="0" applyFont="1" applyFill="1" applyBorder="1" applyAlignment="1">
      <alignment horizontal="distributed" vertical="center" indent="2"/>
    </xf>
    <xf numFmtId="0" fontId="6" fillId="8" borderId="13" xfId="0" applyFont="1" applyFill="1" applyBorder="1" applyAlignment="1">
      <alignment horizontal="distributed" vertical="center" indent="2"/>
    </xf>
    <xf numFmtId="0" fontId="6" fillId="8" borderId="14" xfId="0" applyFont="1" applyFill="1" applyBorder="1" applyAlignment="1">
      <alignment horizontal="distributed" vertical="center" indent="2"/>
    </xf>
    <xf numFmtId="0" fontId="6" fillId="8" borderId="32" xfId="0" applyFont="1" applyFill="1" applyBorder="1" applyAlignment="1">
      <alignment horizontal="distributed" vertical="center" indent="2"/>
    </xf>
    <xf numFmtId="0" fontId="6" fillId="8" borderId="0" xfId="0" applyFont="1" applyFill="1" applyBorder="1" applyAlignment="1">
      <alignment horizontal="distributed" vertical="center" indent="2"/>
    </xf>
    <xf numFmtId="0" fontId="6" fillId="8" borderId="3" xfId="0" applyFont="1" applyFill="1" applyBorder="1" applyAlignment="1">
      <alignment horizontal="distributed" vertical="center" indent="2"/>
    </xf>
    <xf numFmtId="0" fontId="6" fillId="8" borderId="33" xfId="0" applyFont="1" applyFill="1" applyBorder="1" applyAlignment="1">
      <alignment horizontal="distributed" vertical="center" indent="2"/>
    </xf>
    <xf numFmtId="0" fontId="6" fillId="8" borderId="34" xfId="0" applyFont="1" applyFill="1" applyBorder="1" applyAlignment="1">
      <alignment horizontal="distributed" vertical="center" indent="2"/>
    </xf>
    <xf numFmtId="0" fontId="6" fillId="8" borderId="35" xfId="0" applyFont="1" applyFill="1" applyBorder="1" applyAlignment="1">
      <alignment horizontal="distributed" vertical="center" indent="2"/>
    </xf>
    <xf numFmtId="0" fontId="6" fillId="8" borderId="36" xfId="0" applyFont="1" applyFill="1" applyBorder="1" applyAlignment="1">
      <alignment horizontal="center" vertical="center"/>
    </xf>
    <xf numFmtId="0" fontId="6" fillId="8" borderId="34" xfId="0" applyFont="1" applyFill="1" applyBorder="1" applyAlignment="1">
      <alignment horizontal="center" vertical="center"/>
    </xf>
    <xf numFmtId="38" fontId="6" fillId="8" borderId="0" xfId="1" applyFont="1" applyFill="1" applyBorder="1" applyAlignment="1">
      <alignment horizontal="right" vertical="center"/>
    </xf>
    <xf numFmtId="38" fontId="5" fillId="8" borderId="0" xfId="1" applyFont="1" applyFill="1" applyBorder="1" applyAlignment="1">
      <alignment horizontal="right" vertical="center"/>
    </xf>
    <xf numFmtId="0" fontId="6" fillId="8" borderId="0" xfId="0" applyFont="1" applyFill="1" applyBorder="1" applyAlignment="1">
      <alignment vertical="center"/>
    </xf>
    <xf numFmtId="38" fontId="6" fillId="8" borderId="61" xfId="1" applyFont="1" applyFill="1" applyBorder="1" applyAlignment="1">
      <alignment horizontal="right" vertical="center"/>
    </xf>
    <xf numFmtId="38" fontId="6" fillId="8" borderId="58" xfId="1" applyFont="1" applyFill="1" applyBorder="1" applyAlignment="1">
      <alignment horizontal="right" vertical="center"/>
    </xf>
    <xf numFmtId="38" fontId="6" fillId="8" borderId="59" xfId="1" applyFont="1" applyFill="1" applyBorder="1" applyAlignment="1">
      <alignment horizontal="right" vertical="center"/>
    </xf>
    <xf numFmtId="0" fontId="6" fillId="8" borderId="35" xfId="0" applyFont="1" applyFill="1" applyBorder="1" applyAlignment="1">
      <alignment horizontal="center" vertical="center"/>
    </xf>
    <xf numFmtId="0" fontId="6" fillId="8" borderId="38" xfId="0" applyFont="1" applyFill="1" applyBorder="1" applyAlignment="1">
      <alignment horizontal="center" vertical="center"/>
    </xf>
    <xf numFmtId="38" fontId="6" fillId="8" borderId="3" xfId="1" applyFont="1" applyFill="1" applyBorder="1" applyAlignment="1">
      <alignment horizontal="right" vertical="center"/>
    </xf>
    <xf numFmtId="38" fontId="6" fillId="8" borderId="4" xfId="1" applyFont="1" applyFill="1" applyBorder="1" applyAlignment="1">
      <alignment horizontal="right" vertical="center"/>
    </xf>
    <xf numFmtId="38" fontId="6" fillId="8" borderId="2" xfId="1" applyFont="1" applyFill="1" applyBorder="1" applyAlignment="1">
      <alignment horizontal="right" vertical="center"/>
    </xf>
    <xf numFmtId="38" fontId="6" fillId="8" borderId="9" xfId="1" applyFont="1" applyFill="1" applyBorder="1" applyAlignment="1">
      <alignment horizontal="center" vertical="center"/>
    </xf>
    <xf numFmtId="38" fontId="6" fillId="8" borderId="10" xfId="1" applyFont="1" applyFill="1" applyBorder="1" applyAlignment="1">
      <alignment horizontal="center" vertical="center"/>
    </xf>
    <xf numFmtId="38" fontId="6" fillId="8" borderId="11" xfId="1" applyFont="1" applyFill="1" applyBorder="1" applyAlignment="1">
      <alignment horizontal="center" vertical="center"/>
    </xf>
    <xf numFmtId="38" fontId="6" fillId="8" borderId="28" xfId="1" applyFont="1" applyFill="1" applyBorder="1" applyAlignment="1">
      <alignment horizontal="center" vertical="center"/>
    </xf>
    <xf numFmtId="38" fontId="6" fillId="8" borderId="29" xfId="1" applyFont="1" applyFill="1" applyBorder="1" applyAlignment="1">
      <alignment horizontal="center" vertical="center"/>
    </xf>
    <xf numFmtId="38" fontId="6" fillId="8" borderId="30" xfId="1" applyFont="1" applyFill="1" applyBorder="1" applyAlignment="1">
      <alignment horizontal="center" vertical="center"/>
    </xf>
    <xf numFmtId="38" fontId="6" fillId="8" borderId="19" xfId="1" applyFont="1" applyFill="1" applyBorder="1" applyAlignment="1">
      <alignment horizontal="center" vertical="center"/>
    </xf>
    <xf numFmtId="38" fontId="6" fillId="8" borderId="31" xfId="1" applyFont="1" applyFill="1" applyBorder="1" applyAlignment="1">
      <alignment horizontal="center" vertical="center"/>
    </xf>
    <xf numFmtId="38" fontId="6" fillId="8" borderId="7" xfId="1" applyFont="1" applyFill="1" applyBorder="1" applyAlignment="1">
      <alignment horizontal="right" vertical="center"/>
    </xf>
    <xf numFmtId="38" fontId="6" fillId="8" borderId="8" xfId="1" applyFont="1" applyFill="1" applyBorder="1" applyAlignment="1">
      <alignment horizontal="right" vertical="center"/>
    </xf>
    <xf numFmtId="38" fontId="6" fillId="8" borderId="5" xfId="1" applyFont="1" applyFill="1" applyBorder="1" applyAlignment="1">
      <alignment horizontal="right" vertical="center"/>
    </xf>
    <xf numFmtId="0" fontId="6" fillId="8" borderId="2" xfId="0" applyFont="1" applyFill="1" applyBorder="1" applyAlignment="1">
      <alignment horizontal="center" vertical="center" shrinkToFit="1"/>
    </xf>
    <xf numFmtId="0" fontId="6" fillId="8" borderId="0" xfId="0" applyFont="1" applyFill="1" applyBorder="1" applyAlignment="1">
      <alignment horizontal="center" vertical="center" shrinkToFit="1"/>
    </xf>
    <xf numFmtId="0" fontId="6" fillId="8" borderId="3" xfId="0" applyFont="1" applyFill="1" applyBorder="1" applyAlignment="1">
      <alignment horizontal="center" vertical="center" shrinkToFit="1"/>
    </xf>
    <xf numFmtId="0" fontId="6" fillId="8" borderId="36" xfId="0" applyFont="1" applyFill="1" applyBorder="1" applyAlignment="1">
      <alignment horizontal="center" vertical="center" shrinkToFit="1"/>
    </xf>
    <xf numFmtId="0" fontId="6" fillId="8" borderId="34" xfId="0" applyFont="1" applyFill="1" applyBorder="1" applyAlignment="1">
      <alignment horizontal="center" vertical="center" shrinkToFit="1"/>
    </xf>
    <xf numFmtId="0" fontId="6" fillId="8" borderId="35" xfId="0" applyFont="1" applyFill="1" applyBorder="1" applyAlignment="1">
      <alignment horizontal="center" vertical="center" shrinkToFit="1"/>
    </xf>
    <xf numFmtId="177" fontId="6" fillId="8" borderId="112" xfId="1" applyNumberFormat="1" applyFont="1" applyFill="1" applyBorder="1" applyAlignment="1">
      <alignment horizontal="right" vertical="center"/>
    </xf>
    <xf numFmtId="177" fontId="6" fillId="8" borderId="85" xfId="1" applyNumberFormat="1" applyFont="1" applyFill="1" applyBorder="1" applyAlignment="1">
      <alignment horizontal="right" vertical="center"/>
    </xf>
    <xf numFmtId="177" fontId="6" fillId="8" borderId="113" xfId="1" applyNumberFormat="1" applyFont="1" applyFill="1" applyBorder="1" applyAlignment="1">
      <alignment horizontal="right" vertical="center"/>
    </xf>
    <xf numFmtId="0" fontId="11" fillId="8" borderId="62" xfId="0" applyFont="1" applyFill="1" applyBorder="1" applyAlignment="1">
      <alignment vertical="center"/>
    </xf>
    <xf numFmtId="0" fontId="11" fillId="8" borderId="6" xfId="0" applyFont="1" applyFill="1" applyBorder="1" applyAlignment="1">
      <alignment vertical="center"/>
    </xf>
    <xf numFmtId="38" fontId="6" fillId="8" borderId="8" xfId="1" applyFont="1" applyFill="1" applyBorder="1" applyAlignment="1">
      <alignment vertical="center"/>
    </xf>
    <xf numFmtId="38" fontId="6" fillId="8" borderId="5" xfId="1" applyFont="1" applyFill="1" applyBorder="1" applyAlignment="1">
      <alignment vertical="center"/>
    </xf>
    <xf numFmtId="38" fontId="6" fillId="8" borderId="58" xfId="1" applyFont="1" applyFill="1" applyBorder="1" applyAlignment="1">
      <alignment vertical="center"/>
    </xf>
    <xf numFmtId="38" fontId="6" fillId="8" borderId="59" xfId="1" applyFont="1" applyFill="1" applyBorder="1" applyAlignment="1">
      <alignment vertical="center"/>
    </xf>
    <xf numFmtId="0" fontId="6" fillId="8" borderId="51" xfId="0" applyFont="1" applyFill="1" applyBorder="1" applyAlignment="1">
      <alignment horizontal="distributed" vertical="center" wrapText="1" indent="4"/>
    </xf>
    <xf numFmtId="0" fontId="6" fillId="8" borderId="52" xfId="0" applyFont="1" applyFill="1" applyBorder="1" applyAlignment="1">
      <alignment horizontal="distributed" vertical="center" wrapText="1" indent="4"/>
    </xf>
    <xf numFmtId="177" fontId="6" fillId="8" borderId="15" xfId="1" applyNumberFormat="1" applyFont="1" applyFill="1" applyBorder="1" applyAlignment="1">
      <alignment horizontal="right" vertical="center"/>
    </xf>
    <xf numFmtId="177" fontId="6" fillId="8" borderId="13" xfId="1" applyNumberFormat="1" applyFont="1" applyFill="1" applyBorder="1" applyAlignment="1">
      <alignment horizontal="right" vertical="center"/>
    </xf>
    <xf numFmtId="177" fontId="6" fillId="8" borderId="14" xfId="1" applyNumberFormat="1" applyFont="1" applyFill="1" applyBorder="1" applyAlignment="1">
      <alignment horizontal="right" vertical="center"/>
    </xf>
    <xf numFmtId="177" fontId="6" fillId="8" borderId="63" xfId="1" applyNumberFormat="1" applyFont="1" applyFill="1" applyBorder="1" applyAlignment="1">
      <alignment vertical="center" shrinkToFit="1"/>
    </xf>
    <xf numFmtId="177" fontId="6" fillId="8" borderId="21" xfId="1" applyNumberFormat="1" applyFont="1" applyFill="1" applyBorder="1" applyAlignment="1">
      <alignment vertical="center" shrinkToFit="1"/>
    </xf>
    <xf numFmtId="177" fontId="6" fillId="8" borderId="81" xfId="1" applyNumberFormat="1" applyFont="1" applyFill="1" applyBorder="1" applyAlignment="1">
      <alignment vertical="center" shrinkToFit="1"/>
    </xf>
    <xf numFmtId="177" fontId="6" fillId="8" borderId="62" xfId="1" applyNumberFormat="1" applyFont="1" applyFill="1" applyBorder="1" applyAlignment="1">
      <alignment vertical="center" shrinkToFit="1"/>
    </xf>
    <xf numFmtId="177" fontId="6" fillId="8" borderId="6" xfId="1" applyNumberFormat="1" applyFont="1" applyFill="1" applyBorder="1" applyAlignment="1">
      <alignment vertical="center" shrinkToFit="1"/>
    </xf>
    <xf numFmtId="177" fontId="6" fillId="8" borderId="80" xfId="1" applyNumberFormat="1" applyFont="1" applyFill="1" applyBorder="1" applyAlignment="1">
      <alignment vertical="center" shrinkToFit="1"/>
    </xf>
    <xf numFmtId="177" fontId="6" fillId="8" borderId="78" xfId="1" applyNumberFormat="1" applyFont="1" applyFill="1" applyBorder="1" applyAlignment="1">
      <alignment vertical="center" shrinkToFit="1"/>
    </xf>
    <xf numFmtId="177" fontId="6" fillId="8" borderId="54" xfId="1" applyNumberFormat="1" applyFont="1" applyFill="1" applyBorder="1" applyAlignment="1">
      <alignment vertical="center" shrinkToFit="1"/>
    </xf>
    <xf numFmtId="177" fontId="6" fillId="8" borderId="89" xfId="1" applyNumberFormat="1" applyFont="1" applyFill="1" applyBorder="1" applyAlignment="1">
      <alignment vertical="center" shrinkToFit="1"/>
    </xf>
    <xf numFmtId="0" fontId="6" fillId="8" borderId="94" xfId="0" applyFont="1" applyFill="1" applyBorder="1" applyAlignment="1">
      <alignment horizontal="center" vertical="center"/>
    </xf>
    <xf numFmtId="0" fontId="6" fillId="8" borderId="93" xfId="0" applyFont="1" applyFill="1" applyBorder="1" applyAlignment="1">
      <alignment horizontal="center" vertical="center"/>
    </xf>
    <xf numFmtId="0" fontId="6" fillId="8" borderId="95" xfId="0" applyFont="1" applyFill="1" applyBorder="1" applyAlignment="1">
      <alignment horizontal="center" vertical="center"/>
    </xf>
    <xf numFmtId="0" fontId="6" fillId="8" borderId="33" xfId="0" applyFont="1" applyFill="1" applyBorder="1" applyAlignment="1">
      <alignment horizontal="center" vertical="center"/>
    </xf>
    <xf numFmtId="177" fontId="6" fillId="8" borderId="5" xfId="1" applyNumberFormat="1" applyFont="1" applyFill="1" applyBorder="1" applyAlignment="1">
      <alignment horizontal="right" vertical="center"/>
    </xf>
    <xf numFmtId="177" fontId="6" fillId="8" borderId="6" xfId="1" applyNumberFormat="1" applyFont="1" applyFill="1" applyBorder="1" applyAlignment="1">
      <alignment horizontal="right" vertical="center"/>
    </xf>
    <xf numFmtId="177" fontId="6" fillId="8" borderId="7" xfId="1" applyNumberFormat="1" applyFont="1" applyFill="1" applyBorder="1" applyAlignment="1">
      <alignment horizontal="right" vertical="center"/>
    </xf>
    <xf numFmtId="38" fontId="6" fillId="8" borderId="18" xfId="1" applyFont="1" applyFill="1" applyBorder="1" applyAlignment="1">
      <alignment vertical="center"/>
    </xf>
    <xf numFmtId="38" fontId="6" fillId="8" borderId="6" xfId="1" applyFont="1" applyFill="1" applyBorder="1" applyAlignment="1">
      <alignment vertical="center"/>
    </xf>
    <xf numFmtId="0" fontId="6" fillId="8" borderId="33" xfId="0" applyFont="1" applyFill="1" applyBorder="1" applyAlignment="1">
      <alignment horizontal="right" vertical="center"/>
    </xf>
    <xf numFmtId="0" fontId="6" fillId="8" borderId="34" xfId="0" applyFont="1" applyFill="1" applyBorder="1" applyAlignment="1">
      <alignment horizontal="right" vertical="center"/>
    </xf>
    <xf numFmtId="0" fontId="6" fillId="8" borderId="38" xfId="0" applyFont="1" applyFill="1" applyBorder="1" applyAlignment="1">
      <alignment horizontal="right" vertical="center"/>
    </xf>
    <xf numFmtId="177" fontId="6" fillId="8" borderId="82" xfId="1" applyNumberFormat="1" applyFont="1" applyFill="1" applyBorder="1" applyAlignment="1">
      <alignment vertical="center" shrinkToFit="1"/>
    </xf>
    <xf numFmtId="177" fontId="6" fillId="8" borderId="88" xfId="1" applyNumberFormat="1" applyFont="1" applyFill="1" applyBorder="1" applyAlignment="1">
      <alignment vertical="center" shrinkToFit="1"/>
    </xf>
    <xf numFmtId="177" fontId="6" fillId="8" borderId="5" xfId="1" applyNumberFormat="1" applyFont="1" applyFill="1" applyBorder="1" applyAlignment="1">
      <alignment vertical="center" shrinkToFit="1"/>
    </xf>
    <xf numFmtId="177" fontId="6" fillId="8" borderId="7" xfId="1" applyNumberFormat="1" applyFont="1" applyFill="1" applyBorder="1" applyAlignment="1">
      <alignment vertical="center" shrinkToFit="1"/>
    </xf>
    <xf numFmtId="177" fontId="6" fillId="8" borderId="23" xfId="1" applyNumberFormat="1" applyFont="1" applyFill="1" applyBorder="1" applyAlignment="1">
      <alignment vertical="center" shrinkToFit="1"/>
    </xf>
    <xf numFmtId="177" fontId="6" fillId="8" borderId="22" xfId="1" applyNumberFormat="1" applyFont="1" applyFill="1" applyBorder="1" applyAlignment="1">
      <alignment vertical="center" shrinkToFit="1"/>
    </xf>
    <xf numFmtId="38" fontId="6" fillId="8" borderId="84" xfId="1" applyFont="1" applyFill="1" applyBorder="1" applyAlignment="1">
      <alignment vertical="center"/>
    </xf>
    <xf numFmtId="38" fontId="6" fillId="8" borderId="85" xfId="1" applyFont="1" applyFill="1" applyBorder="1" applyAlignment="1">
      <alignment vertical="center"/>
    </xf>
    <xf numFmtId="49" fontId="10" fillId="8" borderId="91" xfId="0" applyNumberFormat="1" applyFont="1" applyFill="1" applyBorder="1" applyAlignment="1">
      <alignment horizontal="center" vertical="center" wrapText="1" shrinkToFit="1"/>
    </xf>
    <xf numFmtId="38" fontId="6" fillId="8" borderId="18" xfId="1" applyFont="1" applyFill="1" applyBorder="1" applyAlignment="1">
      <alignment vertical="center" shrinkToFit="1"/>
    </xf>
    <xf numFmtId="38" fontId="6" fillId="8" borderId="6" xfId="1" applyFont="1" applyFill="1" applyBorder="1" applyAlignment="1">
      <alignment vertical="center" shrinkToFit="1"/>
    </xf>
    <xf numFmtId="0" fontId="6" fillId="8" borderId="5" xfId="0" applyFont="1" applyFill="1" applyBorder="1" applyAlignment="1">
      <alignment horizontal="center" vertical="center" textRotation="255"/>
    </xf>
    <xf numFmtId="0" fontId="6" fillId="8" borderId="23" xfId="0" applyFont="1" applyFill="1" applyBorder="1" applyAlignment="1">
      <alignment horizontal="center" vertical="center" textRotation="255"/>
    </xf>
    <xf numFmtId="38" fontId="6" fillId="8" borderId="53" xfId="1" applyFont="1" applyFill="1" applyBorder="1" applyAlignment="1">
      <alignment vertical="center" shrinkToFit="1"/>
    </xf>
    <xf numFmtId="38" fontId="6" fillId="8" borderId="54" xfId="1" applyFont="1" applyFill="1" applyBorder="1" applyAlignment="1">
      <alignment vertical="center" shrinkToFit="1"/>
    </xf>
    <xf numFmtId="0" fontId="11" fillId="8" borderId="54" xfId="0" applyFont="1" applyFill="1" applyBorder="1" applyAlignment="1">
      <alignment vertical="center"/>
    </xf>
    <xf numFmtId="38" fontId="6" fillId="8" borderId="4" xfId="1" applyFont="1" applyFill="1" applyBorder="1" applyAlignment="1">
      <alignment vertical="center"/>
    </xf>
    <xf numFmtId="38" fontId="6" fillId="8" borderId="2" xfId="1" applyFont="1" applyFill="1" applyBorder="1" applyAlignment="1">
      <alignment vertical="center"/>
    </xf>
    <xf numFmtId="0" fontId="6" fillId="8" borderId="1" xfId="0" applyNumberFormat="1" applyFont="1" applyFill="1" applyBorder="1" applyAlignment="1">
      <alignment horizontal="center" vertical="center"/>
    </xf>
    <xf numFmtId="0" fontId="10" fillId="8" borderId="2" xfId="0" applyNumberFormat="1" applyFont="1" applyFill="1" applyBorder="1" applyAlignment="1">
      <alignment horizontal="center" vertical="center" wrapText="1" shrinkToFit="1"/>
    </xf>
    <xf numFmtId="0" fontId="10" fillId="8" borderId="3" xfId="0" applyNumberFormat="1" applyFont="1" applyFill="1" applyBorder="1" applyAlignment="1">
      <alignment horizontal="center" vertical="center" wrapText="1" shrinkToFit="1"/>
    </xf>
    <xf numFmtId="0" fontId="6" fillId="8" borderId="17" xfId="0" applyFont="1" applyFill="1" applyBorder="1" applyAlignment="1">
      <alignment horizontal="center" vertical="center"/>
    </xf>
    <xf numFmtId="0" fontId="6" fillId="8" borderId="44" xfId="0" applyFont="1" applyFill="1" applyBorder="1" applyAlignment="1">
      <alignment horizontal="center" vertical="center"/>
    </xf>
    <xf numFmtId="49" fontId="10" fillId="8" borderId="36" xfId="0" applyNumberFormat="1" applyFont="1" applyFill="1" applyBorder="1" applyAlignment="1">
      <alignment horizontal="center" vertical="center" wrapText="1" shrinkToFit="1"/>
    </xf>
    <xf numFmtId="49" fontId="10" fillId="8" borderId="34" xfId="0" applyNumberFormat="1" applyFont="1" applyFill="1" applyBorder="1" applyAlignment="1">
      <alignment horizontal="center" vertical="center" wrapText="1" shrinkToFit="1"/>
    </xf>
    <xf numFmtId="38" fontId="6" fillId="8" borderId="20" xfId="1" applyFont="1" applyFill="1" applyBorder="1" applyAlignment="1">
      <alignment vertical="center" shrinkToFit="1"/>
    </xf>
    <xf numFmtId="38" fontId="6" fillId="8" borderId="21" xfId="1" applyFont="1" applyFill="1" applyBorder="1" applyAlignment="1">
      <alignment vertical="center" shrinkToFit="1"/>
    </xf>
    <xf numFmtId="49" fontId="10" fillId="8" borderId="35" xfId="0" applyNumberFormat="1" applyFont="1" applyFill="1" applyBorder="1" applyAlignment="1">
      <alignment horizontal="center" vertical="center" wrapText="1" shrinkToFit="1"/>
    </xf>
    <xf numFmtId="38" fontId="6" fillId="8" borderId="55" xfId="1" applyFont="1" applyFill="1" applyBorder="1" applyAlignment="1">
      <alignment vertical="center"/>
    </xf>
    <xf numFmtId="38" fontId="6" fillId="8" borderId="56" xfId="1" applyFont="1" applyFill="1" applyBorder="1" applyAlignment="1">
      <alignment vertical="center"/>
    </xf>
    <xf numFmtId="0" fontId="6" fillId="8" borderId="86" xfId="0" applyFont="1" applyFill="1" applyBorder="1" applyAlignment="1">
      <alignment horizontal="center" vertical="center"/>
    </xf>
    <xf numFmtId="0" fontId="6" fillId="8" borderId="87" xfId="0" applyFont="1" applyFill="1" applyBorder="1" applyAlignment="1">
      <alignment horizontal="center" vertical="center"/>
    </xf>
    <xf numFmtId="38" fontId="6" fillId="8" borderId="47" xfId="1" applyFont="1" applyFill="1" applyBorder="1" applyAlignment="1">
      <alignment vertical="center"/>
    </xf>
    <xf numFmtId="38" fontId="6" fillId="8" borderId="24" xfId="1" applyFont="1" applyFill="1" applyBorder="1" applyAlignment="1">
      <alignment vertical="center"/>
    </xf>
    <xf numFmtId="38" fontId="6" fillId="8" borderId="23" xfId="1" applyFont="1" applyFill="1" applyBorder="1" applyAlignment="1">
      <alignment vertical="center"/>
    </xf>
    <xf numFmtId="0" fontId="6" fillId="8" borderId="12" xfId="0" applyFont="1" applyFill="1" applyBorder="1" applyAlignment="1">
      <alignment horizontal="center" vertical="center" textRotation="255"/>
    </xf>
    <xf numFmtId="0" fontId="6" fillId="8" borderId="32" xfId="0" applyFont="1" applyFill="1" applyBorder="1" applyAlignment="1">
      <alignment horizontal="center" vertical="center" textRotation="255"/>
    </xf>
    <xf numFmtId="0" fontId="6" fillId="8" borderId="83" xfId="0" applyFont="1" applyFill="1" applyBorder="1" applyAlignment="1">
      <alignment horizontal="center" vertical="center" textRotation="255"/>
    </xf>
    <xf numFmtId="0" fontId="16" fillId="3" borderId="114" xfId="0" applyFont="1" applyFill="1" applyBorder="1" applyAlignment="1">
      <alignment horizontal="center" vertical="center"/>
    </xf>
    <xf numFmtId="0" fontId="16" fillId="3" borderId="115" xfId="0" applyFont="1" applyFill="1" applyBorder="1" applyAlignment="1">
      <alignment horizontal="center" vertical="center"/>
    </xf>
    <xf numFmtId="0" fontId="16" fillId="3" borderId="116" xfId="0" applyFont="1" applyFill="1" applyBorder="1" applyAlignment="1">
      <alignment horizontal="center" vertical="center"/>
    </xf>
    <xf numFmtId="0" fontId="16" fillId="3" borderId="117" xfId="0" applyFont="1" applyFill="1" applyBorder="1" applyAlignment="1">
      <alignment horizontal="center" vertical="center"/>
    </xf>
    <xf numFmtId="0" fontId="16" fillId="3" borderId="118" xfId="0" applyFont="1" applyFill="1" applyBorder="1" applyAlignment="1">
      <alignment horizontal="center" vertical="center"/>
    </xf>
    <xf numFmtId="0" fontId="16" fillId="3" borderId="119" xfId="0" applyFont="1" applyFill="1" applyBorder="1" applyAlignment="1">
      <alignment horizontal="center" vertical="center"/>
    </xf>
    <xf numFmtId="0" fontId="6" fillId="8" borderId="109" xfId="0" applyFont="1" applyFill="1" applyBorder="1" applyAlignment="1">
      <alignment horizontal="center" vertical="center"/>
    </xf>
    <xf numFmtId="0" fontId="6" fillId="8" borderId="110" xfId="0" applyFont="1" applyFill="1" applyBorder="1" applyAlignment="1">
      <alignment horizontal="center" vertical="center"/>
    </xf>
    <xf numFmtId="0" fontId="6" fillId="8" borderId="111" xfId="0" applyFont="1" applyFill="1" applyBorder="1" applyAlignment="1">
      <alignment horizontal="center" vertical="center"/>
    </xf>
    <xf numFmtId="0" fontId="11" fillId="8" borderId="63" xfId="0" applyFont="1" applyFill="1" applyBorder="1" applyAlignment="1">
      <alignment vertical="center"/>
    </xf>
    <xf numFmtId="0" fontId="11" fillId="8" borderId="21" xfId="0" applyFont="1" applyFill="1" applyBorder="1" applyAlignment="1">
      <alignment vertical="center"/>
    </xf>
    <xf numFmtId="38" fontId="6" fillId="8" borderId="27" xfId="1" applyFont="1" applyFill="1" applyBorder="1" applyAlignment="1">
      <alignment horizontal="right" vertical="center"/>
    </xf>
    <xf numFmtId="38" fontId="6" fillId="8" borderId="25" xfId="1" applyFont="1" applyFill="1" applyBorder="1" applyAlignment="1">
      <alignment horizontal="right" vertical="center"/>
    </xf>
    <xf numFmtId="38" fontId="6" fillId="8" borderId="26" xfId="1" applyFont="1" applyFill="1" applyBorder="1" applyAlignment="1">
      <alignment horizontal="right" vertical="center"/>
    </xf>
    <xf numFmtId="0" fontId="6" fillId="8" borderId="55" xfId="0" applyFont="1" applyFill="1" applyBorder="1" applyAlignment="1">
      <alignment horizontal="right" vertical="center"/>
    </xf>
    <xf numFmtId="0" fontId="6" fillId="8" borderId="56" xfId="0" applyFont="1" applyFill="1" applyBorder="1" applyAlignment="1">
      <alignment horizontal="right" vertical="center"/>
    </xf>
    <xf numFmtId="38" fontId="6" fillId="6" borderId="58" xfId="1" applyFont="1" applyFill="1" applyBorder="1" applyAlignment="1">
      <alignment horizontal="right" vertical="center"/>
    </xf>
    <xf numFmtId="38" fontId="6" fillId="6" borderId="59" xfId="1" applyFont="1" applyFill="1" applyBorder="1" applyAlignment="1">
      <alignment horizontal="right" vertical="center"/>
    </xf>
    <xf numFmtId="38" fontId="6" fillId="0" borderId="20" xfId="1" applyFont="1" applyBorder="1" applyAlignment="1">
      <alignment vertical="center" shrinkToFit="1"/>
    </xf>
    <xf numFmtId="38" fontId="6" fillId="0" borderId="21" xfId="1" applyFont="1" applyBorder="1" applyAlignment="1">
      <alignment vertical="center" shrinkToFit="1"/>
    </xf>
    <xf numFmtId="0" fontId="6" fillId="6" borderId="63" xfId="0" applyFont="1" applyFill="1" applyBorder="1">
      <alignment vertical="center"/>
    </xf>
    <xf numFmtId="0" fontId="6" fillId="6" borderId="21" xfId="0" applyFont="1" applyFill="1" applyBorder="1">
      <alignment vertical="center"/>
    </xf>
    <xf numFmtId="38" fontId="6" fillId="0" borderId="47" xfId="1" applyFont="1" applyBorder="1" applyAlignment="1">
      <alignment vertical="center"/>
    </xf>
    <xf numFmtId="38" fontId="6" fillId="0" borderId="24" xfId="1" applyFont="1" applyBorder="1" applyAlignment="1">
      <alignment vertical="center"/>
    </xf>
    <xf numFmtId="38" fontId="6" fillId="0" borderId="23" xfId="1" applyFont="1" applyBorder="1" applyAlignment="1">
      <alignment vertical="center"/>
    </xf>
    <xf numFmtId="38" fontId="6" fillId="0" borderId="27" xfId="1" applyFont="1" applyBorder="1" applyAlignment="1">
      <alignment horizontal="right" vertical="center"/>
    </xf>
    <xf numFmtId="38" fontId="6" fillId="0" borderId="25" xfId="1" applyFont="1" applyBorder="1" applyAlignment="1">
      <alignment horizontal="right" vertical="center"/>
    </xf>
    <xf numFmtId="38" fontId="6" fillId="0" borderId="26" xfId="1" applyFont="1" applyBorder="1" applyAlignment="1">
      <alignment horizontal="right" vertical="center"/>
    </xf>
    <xf numFmtId="0" fontId="6" fillId="0" borderId="55" xfId="0" applyFont="1" applyBorder="1" applyAlignment="1">
      <alignment horizontal="right" vertical="center"/>
    </xf>
    <xf numFmtId="0" fontId="6" fillId="0" borderId="56" xfId="0" applyFont="1" applyBorder="1" applyAlignment="1">
      <alignment horizontal="right" vertical="center"/>
    </xf>
    <xf numFmtId="0" fontId="6" fillId="0" borderId="60" xfId="0" applyFont="1" applyBorder="1" applyAlignment="1">
      <alignment horizontal="right" vertical="center"/>
    </xf>
    <xf numFmtId="38" fontId="6" fillId="0" borderId="57" xfId="1" applyFont="1" applyBorder="1" applyAlignment="1">
      <alignment vertical="center"/>
    </xf>
    <xf numFmtId="38" fontId="6" fillId="0" borderId="58" xfId="1" applyFont="1" applyBorder="1" applyAlignment="1">
      <alignment vertical="center"/>
    </xf>
    <xf numFmtId="38" fontId="6" fillId="0" borderId="59" xfId="1" applyFont="1" applyBorder="1" applyAlignment="1">
      <alignment vertical="center"/>
    </xf>
    <xf numFmtId="38" fontId="6" fillId="6" borderId="61" xfId="1" applyFont="1" applyFill="1" applyBorder="1" applyAlignment="1">
      <alignment horizontal="right" vertical="center"/>
    </xf>
    <xf numFmtId="38" fontId="6" fillId="0" borderId="45" xfId="1" applyFont="1" applyBorder="1" applyAlignment="1">
      <alignment vertical="center"/>
    </xf>
    <xf numFmtId="38" fontId="6" fillId="0" borderId="8" xfId="1" applyFont="1" applyBorder="1" applyAlignment="1">
      <alignment vertical="center"/>
    </xf>
    <xf numFmtId="38" fontId="6" fillId="0" borderId="5" xfId="1" applyFont="1" applyBorder="1" applyAlignment="1">
      <alignment vertical="center"/>
    </xf>
    <xf numFmtId="38" fontId="6" fillId="0" borderId="7" xfId="1" applyFont="1" applyBorder="1" applyAlignment="1">
      <alignment horizontal="right" vertical="center"/>
    </xf>
    <xf numFmtId="38" fontId="6" fillId="0" borderId="8" xfId="1" applyFont="1" applyBorder="1" applyAlignment="1">
      <alignment horizontal="right" vertical="center"/>
    </xf>
    <xf numFmtId="38" fontId="6" fillId="0" borderId="5" xfId="1" applyFont="1" applyBorder="1" applyAlignment="1">
      <alignment horizontal="right" vertical="center"/>
    </xf>
    <xf numFmtId="38" fontId="6" fillId="0" borderId="18" xfId="1" applyFont="1" applyBorder="1" applyAlignment="1">
      <alignment vertical="center" shrinkToFit="1"/>
    </xf>
    <xf numFmtId="38" fontId="6" fillId="0" borderId="6" xfId="1" applyFont="1" applyBorder="1" applyAlignment="1">
      <alignment vertical="center" shrinkToFit="1"/>
    </xf>
    <xf numFmtId="0" fontId="6" fillId="6" borderId="62" xfId="0" applyFont="1" applyFill="1" applyBorder="1">
      <alignment vertical="center"/>
    </xf>
    <xf numFmtId="0" fontId="6" fillId="6" borderId="6" xfId="0" applyFont="1" applyFill="1" applyBorder="1">
      <alignment vertical="center"/>
    </xf>
    <xf numFmtId="38" fontId="6" fillId="0" borderId="53" xfId="1" applyFont="1" applyBorder="1" applyAlignment="1">
      <alignment vertical="center" shrinkToFit="1"/>
    </xf>
    <xf numFmtId="38" fontId="6" fillId="0" borderId="54" xfId="1" applyFont="1" applyBorder="1" applyAlignment="1">
      <alignment vertical="center" shrinkToFit="1"/>
    </xf>
    <xf numFmtId="0" fontId="6" fillId="6" borderId="54" xfId="0" applyFont="1" applyFill="1" applyBorder="1">
      <alignment vertical="center"/>
    </xf>
    <xf numFmtId="38" fontId="6" fillId="0" borderId="43" xfId="1" applyFont="1" applyBorder="1" applyAlignment="1">
      <alignment vertical="center"/>
    </xf>
    <xf numFmtId="38" fontId="6" fillId="0" borderId="4" xfId="1" applyFont="1" applyBorder="1" applyAlignment="1">
      <alignment vertical="center"/>
    </xf>
    <xf numFmtId="38" fontId="6" fillId="0" borderId="2" xfId="1" applyFont="1" applyBorder="1" applyAlignment="1">
      <alignment vertical="center"/>
    </xf>
    <xf numFmtId="38" fontId="6" fillId="0" borderId="3" xfId="1" applyFont="1" applyBorder="1" applyAlignment="1">
      <alignment horizontal="right" vertical="center"/>
    </xf>
    <xf numFmtId="38" fontId="6" fillId="0" borderId="4" xfId="1" applyFont="1" applyBorder="1" applyAlignment="1">
      <alignment horizontal="right" vertical="center"/>
    </xf>
    <xf numFmtId="38" fontId="6" fillId="0" borderId="2" xfId="1" applyFont="1" applyBorder="1" applyAlignment="1">
      <alignment horizontal="right" vertical="center"/>
    </xf>
    <xf numFmtId="38" fontId="6" fillId="0" borderId="9" xfId="1" applyFont="1" applyBorder="1" applyAlignment="1">
      <alignment horizontal="center" vertical="center"/>
    </xf>
    <xf numFmtId="38" fontId="6" fillId="0" borderId="10" xfId="1" applyFont="1" applyBorder="1" applyAlignment="1">
      <alignment horizontal="center" vertical="center"/>
    </xf>
    <xf numFmtId="38" fontId="6" fillId="0" borderId="11" xfId="1" applyFont="1" applyBorder="1" applyAlignment="1">
      <alignment horizontal="center" vertical="center"/>
    </xf>
    <xf numFmtId="38" fontId="6" fillId="0" borderId="28" xfId="1" applyFont="1" applyBorder="1" applyAlignment="1">
      <alignment horizontal="center" vertical="center"/>
    </xf>
    <xf numFmtId="38" fontId="6" fillId="0" borderId="29" xfId="1" applyFont="1" applyBorder="1" applyAlignment="1">
      <alignment horizontal="center" vertical="center"/>
    </xf>
    <xf numFmtId="38" fontId="6" fillId="0" borderId="30" xfId="1" applyFont="1" applyBorder="1" applyAlignment="1">
      <alignment horizontal="center" vertical="center"/>
    </xf>
    <xf numFmtId="38" fontId="6" fillId="0" borderId="19" xfId="1" applyFont="1" applyBorder="1" applyAlignment="1">
      <alignment horizontal="center" vertical="center"/>
    </xf>
    <xf numFmtId="38" fontId="6" fillId="0" borderId="31" xfId="1" applyFont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 textRotation="255"/>
    </xf>
    <xf numFmtId="0" fontId="6" fillId="6" borderId="23" xfId="0" applyFont="1" applyFill="1" applyBorder="1" applyAlignment="1">
      <alignment horizontal="center" vertical="center" textRotation="255"/>
    </xf>
    <xf numFmtId="38" fontId="6" fillId="5" borderId="58" xfId="1" applyFont="1" applyFill="1" applyBorder="1" applyAlignment="1">
      <alignment horizontal="right" vertical="center"/>
    </xf>
    <xf numFmtId="38" fontId="6" fillId="5" borderId="59" xfId="1" applyFont="1" applyFill="1" applyBorder="1" applyAlignment="1">
      <alignment horizontal="right" vertical="center"/>
    </xf>
    <xf numFmtId="0" fontId="6" fillId="0" borderId="12" xfId="0" applyFont="1" applyBorder="1" applyAlignment="1">
      <alignment horizontal="distributed" vertical="center" indent="2"/>
    </xf>
    <xf numFmtId="0" fontId="6" fillId="0" borderId="13" xfId="0" applyFont="1" applyBorder="1" applyAlignment="1">
      <alignment horizontal="distributed" vertical="center" indent="2"/>
    </xf>
    <xf numFmtId="0" fontId="6" fillId="0" borderId="14" xfId="0" applyFont="1" applyBorder="1" applyAlignment="1">
      <alignment horizontal="distributed" vertical="center" indent="2"/>
    </xf>
    <xf numFmtId="0" fontId="6" fillId="0" borderId="32" xfId="0" applyFont="1" applyBorder="1" applyAlignment="1">
      <alignment horizontal="distributed" vertical="center" indent="2"/>
    </xf>
    <xf numFmtId="0" fontId="6" fillId="0" borderId="0" xfId="0" applyFont="1" applyAlignment="1">
      <alignment horizontal="distributed" vertical="center" indent="2"/>
    </xf>
    <xf numFmtId="0" fontId="6" fillId="0" borderId="3" xfId="0" applyFont="1" applyBorder="1" applyAlignment="1">
      <alignment horizontal="distributed" vertical="center" indent="2"/>
    </xf>
    <xf numFmtId="0" fontId="6" fillId="0" borderId="33" xfId="0" applyFont="1" applyBorder="1" applyAlignment="1">
      <alignment horizontal="distributed" vertical="center" indent="2"/>
    </xf>
    <xf numFmtId="0" fontId="6" fillId="0" borderId="34" xfId="0" applyFont="1" applyBorder="1" applyAlignment="1">
      <alignment horizontal="distributed" vertical="center" indent="2"/>
    </xf>
    <xf numFmtId="0" fontId="6" fillId="0" borderId="35" xfId="0" applyFont="1" applyBorder="1" applyAlignment="1">
      <alignment horizontal="distributed" vertical="center" indent="2"/>
    </xf>
    <xf numFmtId="0" fontId="6" fillId="6" borderId="15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/>
    </xf>
    <xf numFmtId="0" fontId="6" fillId="6" borderId="17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6" fillId="6" borderId="44" xfId="0" applyFont="1" applyFill="1" applyBorder="1" applyAlignment="1">
      <alignment horizontal="center" vertical="center"/>
    </xf>
    <xf numFmtId="0" fontId="6" fillId="6" borderId="36" xfId="0" applyFont="1" applyFill="1" applyBorder="1" applyAlignment="1">
      <alignment horizontal="center" vertical="center"/>
    </xf>
    <xf numFmtId="0" fontId="6" fillId="6" borderId="34" xfId="0" applyFont="1" applyFill="1" applyBorder="1" applyAlignment="1">
      <alignment horizontal="center" vertical="center"/>
    </xf>
    <xf numFmtId="0" fontId="6" fillId="6" borderId="38" xfId="0" applyFont="1" applyFill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50" xfId="0" applyFont="1" applyBorder="1" applyAlignment="1">
      <alignment horizontal="distributed" vertical="center" wrapText="1" indent="4"/>
    </xf>
    <xf numFmtId="0" fontId="6" fillId="0" borderId="51" xfId="0" applyFont="1" applyBorder="1" applyAlignment="1">
      <alignment horizontal="distributed" vertical="center" wrapText="1" indent="4"/>
    </xf>
    <xf numFmtId="0" fontId="6" fillId="0" borderId="52" xfId="0" applyFont="1" applyBorder="1" applyAlignment="1">
      <alignment horizontal="distributed" vertical="center" wrapText="1" indent="4"/>
    </xf>
    <xf numFmtId="0" fontId="6" fillId="0" borderId="3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5" borderId="63" xfId="0" applyFont="1" applyFill="1" applyBorder="1">
      <alignment vertical="center"/>
    </xf>
    <xf numFmtId="0" fontId="6" fillId="5" borderId="21" xfId="0" applyFont="1" applyFill="1" applyBorder="1">
      <alignment vertical="center"/>
    </xf>
    <xf numFmtId="38" fontId="6" fillId="5" borderId="61" xfId="1" applyFont="1" applyFill="1" applyBorder="1" applyAlignment="1">
      <alignment horizontal="right" vertical="center"/>
    </xf>
    <xf numFmtId="0" fontId="6" fillId="5" borderId="62" xfId="0" applyFont="1" applyFill="1" applyBorder="1">
      <alignment vertical="center"/>
    </xf>
    <xf numFmtId="0" fontId="6" fillId="5" borderId="6" xfId="0" applyFont="1" applyFill="1" applyBorder="1">
      <alignment vertical="center"/>
    </xf>
    <xf numFmtId="0" fontId="6" fillId="5" borderId="54" xfId="0" applyFont="1" applyFill="1" applyBorder="1">
      <alignment vertical="center"/>
    </xf>
    <xf numFmtId="0" fontId="6" fillId="5" borderId="5" xfId="0" applyFont="1" applyFill="1" applyBorder="1" applyAlignment="1">
      <alignment horizontal="center" vertical="center" textRotation="255"/>
    </xf>
    <xf numFmtId="0" fontId="6" fillId="5" borderId="23" xfId="0" applyFont="1" applyFill="1" applyBorder="1" applyAlignment="1">
      <alignment horizontal="center" vertical="center" textRotation="255"/>
    </xf>
    <xf numFmtId="0" fontId="6" fillId="5" borderId="15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6" fillId="5" borderId="44" xfId="0" applyFont="1" applyFill="1" applyBorder="1" applyAlignment="1">
      <alignment horizontal="center" vertical="center"/>
    </xf>
    <xf numFmtId="0" fontId="6" fillId="5" borderId="36" xfId="0" applyFont="1" applyFill="1" applyBorder="1" applyAlignment="1">
      <alignment horizontal="center" vertical="center"/>
    </xf>
    <xf numFmtId="0" fontId="6" fillId="5" borderId="34" xfId="0" applyFont="1" applyFill="1" applyBorder="1" applyAlignment="1">
      <alignment horizontal="center" vertical="center"/>
    </xf>
    <xf numFmtId="0" fontId="6" fillId="5" borderId="38" xfId="0" applyFont="1" applyFill="1" applyBorder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38" fontId="6" fillId="2" borderId="1" xfId="1" applyFont="1" applyFill="1" applyBorder="1" applyAlignment="1">
      <alignment vertical="center"/>
    </xf>
    <xf numFmtId="38" fontId="6" fillId="0" borderId="76" xfId="0" applyNumberFormat="1" applyFont="1" applyBorder="1">
      <alignment vertical="center"/>
    </xf>
    <xf numFmtId="38" fontId="6" fillId="0" borderId="73" xfId="0" applyNumberFormat="1" applyFont="1" applyBorder="1">
      <alignment vertical="center"/>
    </xf>
    <xf numFmtId="0" fontId="12" fillId="4" borderId="0" xfId="0" quotePrefix="1" applyFont="1" applyFill="1" applyAlignment="1">
      <alignment horizontal="center" vertical="center"/>
    </xf>
    <xf numFmtId="0" fontId="12" fillId="4" borderId="0" xfId="0" applyFont="1" applyFill="1" applyAlignment="1">
      <alignment horizontal="distributed" vertical="center"/>
    </xf>
    <xf numFmtId="38" fontId="12" fillId="4" borderId="1" xfId="1" applyFont="1" applyFill="1" applyBorder="1" applyAlignment="1">
      <alignment vertical="center"/>
    </xf>
    <xf numFmtId="0" fontId="4" fillId="0" borderId="0" xfId="0" applyFont="1">
      <alignment vertical="center"/>
    </xf>
    <xf numFmtId="176" fontId="6" fillId="2" borderId="1" xfId="0" applyNumberFormat="1" applyFont="1" applyFill="1" applyBorder="1">
      <alignment vertical="center"/>
    </xf>
    <xf numFmtId="0" fontId="7" fillId="0" borderId="67" xfId="0" applyFont="1" applyBorder="1">
      <alignment vertical="center"/>
    </xf>
    <xf numFmtId="0" fontId="7" fillId="0" borderId="68" xfId="0" applyFont="1" applyBorder="1">
      <alignment vertical="center"/>
    </xf>
    <xf numFmtId="0" fontId="7" fillId="0" borderId="70" xfId="0" applyFont="1" applyBorder="1">
      <alignment vertical="center"/>
    </xf>
    <xf numFmtId="0" fontId="7" fillId="0" borderId="0" xfId="0" applyFont="1">
      <alignment vertical="center"/>
    </xf>
    <xf numFmtId="38" fontId="9" fillId="0" borderId="68" xfId="0" applyNumberFormat="1" applyFont="1" applyBorder="1">
      <alignment vertical="center"/>
    </xf>
    <xf numFmtId="38" fontId="9" fillId="0" borderId="0" xfId="0" applyNumberFormat="1" applyFont="1">
      <alignment vertical="center"/>
    </xf>
    <xf numFmtId="0" fontId="6" fillId="0" borderId="69" xfId="0" applyFont="1" applyBorder="1">
      <alignment vertical="center"/>
    </xf>
    <xf numFmtId="0" fontId="6" fillId="0" borderId="71" xfId="0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CCFF"/>
      <color rgb="FFFFDCB9"/>
      <color rgb="FFFFCC99"/>
      <color rgb="FFFFFFCC"/>
      <color rgb="FFFF00FF"/>
      <color rgb="FFCCFFCC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43</xdr:col>
      <xdr:colOff>223057</xdr:colOff>
      <xdr:row>0</xdr:row>
      <xdr:rowOff>323395</xdr:rowOff>
    </xdr:from>
    <xdr:to>
      <xdr:col>62</xdr:col>
      <xdr:colOff>199192</xdr:colOff>
      <xdr:row>23</xdr:row>
      <xdr:rowOff>64188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0E6FC46-AA47-EA85-3892-0E5978A7A9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18914" y="323395"/>
          <a:ext cx="4632953" cy="40583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BK74"/>
  <sheetViews>
    <sheetView tabSelected="1" view="pageBreakPreview" zoomScale="80" zoomScaleNormal="100" zoomScaleSheetLayoutView="80" workbookViewId="0">
      <selection activeCell="T15" sqref="T15"/>
    </sheetView>
  </sheetViews>
  <sheetFormatPr defaultColWidth="9" defaultRowHeight="14" x14ac:dyDescent="0.2"/>
  <cols>
    <col min="1" max="1" width="1.6328125" style="2" customWidth="1"/>
    <col min="2" max="8" width="3.36328125" style="2" customWidth="1"/>
    <col min="9" max="38" width="3.90625" style="2" customWidth="1"/>
    <col min="39" max="39" width="4.90625" style="2" customWidth="1"/>
    <col min="40" max="45" width="3.36328125" style="2" customWidth="1"/>
    <col min="46" max="48" width="3.36328125" style="1" customWidth="1"/>
    <col min="49" max="50" width="3.36328125" style="21" customWidth="1"/>
    <col min="51" max="87" width="3.36328125" style="1" customWidth="1"/>
    <col min="88" max="16384" width="9" style="1"/>
  </cols>
  <sheetData>
    <row r="1" spans="1:63" s="47" customFormat="1" ht="27.5" x14ac:dyDescent="0.2">
      <c r="A1" s="45"/>
      <c r="B1" s="46" t="s">
        <v>72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93" t="s">
        <v>69</v>
      </c>
      <c r="AS1" s="93"/>
      <c r="AT1" s="94"/>
      <c r="AU1" s="94"/>
      <c r="AV1" s="94"/>
      <c r="AW1" s="95"/>
      <c r="AX1" s="95"/>
      <c r="AY1" s="94"/>
      <c r="AZ1" s="94"/>
      <c r="BA1" s="94"/>
      <c r="BB1" s="94"/>
      <c r="BC1" s="94"/>
      <c r="BD1" s="94"/>
      <c r="BE1" s="94"/>
      <c r="BF1" s="94"/>
      <c r="BG1" s="94"/>
      <c r="BH1" s="94"/>
      <c r="BI1" s="94"/>
      <c r="BJ1" s="94"/>
      <c r="BK1" s="94"/>
    </row>
    <row r="2" spans="1:63" x14ac:dyDescent="0.2">
      <c r="AR2" s="96"/>
      <c r="AS2" s="96"/>
      <c r="AT2" s="97"/>
      <c r="AU2" s="97"/>
      <c r="AV2" s="97"/>
      <c r="AW2" s="98"/>
      <c r="AX2" s="98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7"/>
    </row>
    <row r="3" spans="1:63" s="48" customFormat="1" ht="16" customHeight="1" x14ac:dyDescent="0.2">
      <c r="C3" s="48" t="s">
        <v>86</v>
      </c>
      <c r="AJ3" s="49"/>
      <c r="AR3" s="99"/>
      <c r="AS3" s="99"/>
      <c r="AT3" s="99"/>
      <c r="AU3" s="99"/>
      <c r="AV3" s="99"/>
      <c r="AW3" s="100"/>
      <c r="AX3" s="100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</row>
    <row r="4" spans="1:63" s="48" customFormat="1" ht="16" customHeight="1" thickBot="1" x14ac:dyDescent="0.25">
      <c r="AJ4" s="49"/>
      <c r="AR4" s="99"/>
      <c r="AS4" s="99"/>
      <c r="AT4" s="99"/>
      <c r="AU4" s="99"/>
      <c r="AV4" s="99"/>
      <c r="AW4" s="100"/>
      <c r="AX4" s="100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</row>
    <row r="5" spans="1:63" s="48" customFormat="1" ht="16" customHeight="1" thickTop="1" x14ac:dyDescent="0.2">
      <c r="E5" s="299"/>
      <c r="F5" s="300"/>
      <c r="G5" s="301"/>
      <c r="AJ5" s="49"/>
      <c r="AR5" s="99"/>
      <c r="AS5" s="99"/>
      <c r="AT5" s="99"/>
      <c r="AU5" s="99"/>
      <c r="AV5" s="99"/>
      <c r="AW5" s="100"/>
      <c r="AX5" s="100"/>
      <c r="AY5" s="99"/>
      <c r="AZ5" s="99"/>
      <c r="BA5" s="99"/>
      <c r="BB5" s="99"/>
      <c r="BC5" s="99"/>
      <c r="BD5" s="99"/>
      <c r="BE5" s="99"/>
      <c r="BF5" s="99"/>
      <c r="BG5" s="99"/>
      <c r="BH5" s="99"/>
      <c r="BI5" s="99"/>
      <c r="BJ5" s="99"/>
      <c r="BK5" s="99"/>
    </row>
    <row r="6" spans="1:63" s="48" customFormat="1" ht="16" customHeight="1" thickBot="1" x14ac:dyDescent="0.25">
      <c r="E6" s="302"/>
      <c r="F6" s="303"/>
      <c r="G6" s="304"/>
      <c r="H6" s="48" t="s">
        <v>71</v>
      </c>
      <c r="AJ6" s="49"/>
      <c r="AR6" s="99"/>
      <c r="AS6" s="99"/>
      <c r="AT6" s="99"/>
      <c r="AU6" s="99"/>
      <c r="AV6" s="99"/>
      <c r="AW6" s="100"/>
      <c r="AX6" s="100"/>
      <c r="AY6" s="99"/>
      <c r="AZ6" s="99"/>
      <c r="BA6" s="99"/>
      <c r="BB6" s="99"/>
      <c r="BC6" s="99"/>
      <c r="BD6" s="99"/>
      <c r="BE6" s="99"/>
      <c r="BF6" s="99"/>
      <c r="BG6" s="99"/>
      <c r="BH6" s="99"/>
      <c r="BI6" s="99"/>
      <c r="BJ6" s="99"/>
      <c r="BK6" s="99"/>
    </row>
    <row r="7" spans="1:63" s="48" customFormat="1" ht="8.15" customHeight="1" thickTop="1" x14ac:dyDescent="0.2">
      <c r="AJ7" s="49"/>
      <c r="AR7" s="99"/>
      <c r="AS7" s="99"/>
      <c r="AT7" s="99"/>
      <c r="AU7" s="99"/>
      <c r="AV7" s="99"/>
      <c r="AW7" s="100"/>
      <c r="AX7" s="100"/>
      <c r="AY7" s="99"/>
      <c r="AZ7" s="99"/>
      <c r="BA7" s="99"/>
      <c r="BB7" s="99"/>
      <c r="BC7" s="99"/>
      <c r="BD7" s="99"/>
      <c r="BE7" s="99"/>
      <c r="BF7" s="99"/>
      <c r="BG7" s="99"/>
      <c r="BH7" s="99"/>
      <c r="BI7" s="99"/>
      <c r="BJ7" s="99"/>
      <c r="BK7" s="99"/>
    </row>
    <row r="8" spans="1:63" s="47" customFormat="1" ht="16" customHeight="1" x14ac:dyDescent="0.2">
      <c r="A8" s="45"/>
      <c r="B8" s="45"/>
      <c r="C8" s="48" t="s">
        <v>73</v>
      </c>
      <c r="D8" s="45"/>
      <c r="E8" s="45"/>
      <c r="F8" s="45"/>
      <c r="G8" s="45"/>
      <c r="H8" s="45"/>
      <c r="I8" s="45"/>
      <c r="J8" s="45"/>
      <c r="K8" s="45"/>
      <c r="L8" s="45"/>
      <c r="M8" s="45"/>
      <c r="N8" s="107"/>
      <c r="O8" s="107"/>
      <c r="P8" s="107"/>
      <c r="Q8" s="105"/>
      <c r="R8" s="10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107"/>
      <c r="AK8" s="107"/>
      <c r="AL8" s="107"/>
      <c r="AM8" s="45"/>
      <c r="AN8" s="45"/>
      <c r="AO8" s="45"/>
      <c r="AP8" s="45"/>
      <c r="AQ8" s="45"/>
      <c r="AR8" s="93"/>
      <c r="AS8" s="93"/>
      <c r="AT8" s="94"/>
      <c r="AU8" s="94"/>
      <c r="AV8" s="94"/>
      <c r="AW8" s="95"/>
      <c r="AX8" s="95"/>
      <c r="AY8" s="94"/>
      <c r="AZ8" s="94"/>
      <c r="BA8" s="94"/>
      <c r="BB8" s="94"/>
      <c r="BC8" s="94"/>
      <c r="BD8" s="94"/>
      <c r="BE8" s="94"/>
      <c r="BF8" s="94"/>
      <c r="BG8" s="94"/>
      <c r="BH8" s="94"/>
      <c r="BI8" s="94"/>
      <c r="BJ8" s="94"/>
      <c r="BK8" s="94"/>
    </row>
    <row r="9" spans="1:63" s="47" customFormat="1" ht="16" customHeight="1" thickBot="1" x14ac:dyDescent="0.25">
      <c r="A9" s="45"/>
      <c r="B9" s="45"/>
      <c r="C9" s="48"/>
      <c r="D9" s="45"/>
      <c r="E9" s="45"/>
      <c r="F9" s="45"/>
      <c r="G9" s="45"/>
      <c r="H9" s="45"/>
      <c r="I9" s="45"/>
      <c r="J9" s="45"/>
      <c r="K9" s="45"/>
      <c r="L9" s="45"/>
      <c r="M9" s="45"/>
      <c r="N9" s="107"/>
      <c r="O9" s="107"/>
      <c r="P9" s="107"/>
      <c r="Q9" s="105"/>
      <c r="R9" s="10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107"/>
      <c r="AK9" s="107"/>
      <c r="AL9" s="107"/>
      <c r="AM9" s="45"/>
      <c r="AN9" s="45"/>
      <c r="AO9" s="45"/>
      <c r="AP9" s="45"/>
      <c r="AQ9" s="45"/>
      <c r="AR9" s="93"/>
      <c r="AS9" s="93"/>
      <c r="AT9" s="94"/>
      <c r="AU9" s="94"/>
      <c r="AV9" s="94"/>
      <c r="AW9" s="95"/>
      <c r="AX9" s="95"/>
      <c r="AY9" s="94"/>
      <c r="AZ9" s="94"/>
      <c r="BA9" s="94"/>
      <c r="BB9" s="94"/>
      <c r="BC9" s="94"/>
      <c r="BD9" s="94"/>
      <c r="BE9" s="94"/>
      <c r="BF9" s="94"/>
      <c r="BG9" s="94"/>
      <c r="BH9" s="94"/>
      <c r="BI9" s="94"/>
      <c r="BJ9" s="94"/>
      <c r="BK9" s="94"/>
    </row>
    <row r="10" spans="1:63" s="47" customFormat="1" ht="16" customHeight="1" thickTop="1" x14ac:dyDescent="0.2">
      <c r="A10" s="45"/>
      <c r="B10" s="45"/>
      <c r="C10" s="48"/>
      <c r="D10" s="45"/>
      <c r="E10" s="299"/>
      <c r="F10" s="300"/>
      <c r="G10" s="300"/>
      <c r="H10" s="300"/>
      <c r="I10" s="300"/>
      <c r="J10" s="300"/>
      <c r="K10" s="300"/>
      <c r="L10" s="300"/>
      <c r="M10" s="301"/>
      <c r="N10" s="107"/>
      <c r="O10" s="107"/>
      <c r="P10" s="107"/>
      <c r="Q10" s="105"/>
      <c r="R10" s="10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107"/>
      <c r="AK10" s="107"/>
      <c r="AL10" s="107"/>
      <c r="AM10" s="45"/>
      <c r="AN10" s="45"/>
      <c r="AO10" s="45"/>
      <c r="AP10" s="45"/>
      <c r="AQ10" s="45"/>
      <c r="AR10" s="93"/>
      <c r="AS10" s="93"/>
      <c r="AT10" s="94"/>
      <c r="AU10" s="94"/>
      <c r="AV10" s="94"/>
      <c r="AW10" s="95"/>
      <c r="AX10" s="95"/>
      <c r="AY10" s="94"/>
      <c r="AZ10" s="94"/>
      <c r="BA10" s="94"/>
      <c r="BB10" s="94"/>
      <c r="BC10" s="94"/>
      <c r="BD10" s="94"/>
      <c r="BE10" s="94"/>
      <c r="BF10" s="94"/>
      <c r="BG10" s="94"/>
      <c r="BH10" s="94"/>
      <c r="BI10" s="94"/>
      <c r="BJ10" s="94"/>
      <c r="BK10" s="94"/>
    </row>
    <row r="11" spans="1:63" s="47" customFormat="1" ht="16" customHeight="1" thickBot="1" x14ac:dyDescent="0.25">
      <c r="A11" s="45"/>
      <c r="B11" s="45"/>
      <c r="C11" s="48"/>
      <c r="D11" s="45"/>
      <c r="E11" s="302"/>
      <c r="F11" s="303"/>
      <c r="G11" s="303"/>
      <c r="H11" s="303"/>
      <c r="I11" s="303"/>
      <c r="J11" s="303"/>
      <c r="K11" s="303"/>
      <c r="L11" s="303"/>
      <c r="M11" s="304"/>
      <c r="N11" s="107"/>
      <c r="O11" s="107"/>
      <c r="P11" s="107"/>
      <c r="Q11" s="105"/>
      <c r="R11" s="10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107"/>
      <c r="AK11" s="107"/>
      <c r="AL11" s="107"/>
      <c r="AM11" s="45"/>
      <c r="AN11" s="45"/>
      <c r="AO11" s="45"/>
      <c r="AP11" s="45"/>
      <c r="AQ11" s="45"/>
      <c r="AR11" s="93"/>
      <c r="AS11" s="93"/>
      <c r="AT11" s="94"/>
      <c r="AU11" s="94"/>
      <c r="AV11" s="94"/>
      <c r="AW11" s="95"/>
      <c r="AX11" s="95"/>
      <c r="AY11" s="94"/>
      <c r="AZ11" s="94"/>
      <c r="BA11" s="94"/>
      <c r="BB11" s="94"/>
      <c r="BC11" s="94"/>
      <c r="BD11" s="94"/>
      <c r="BE11" s="94"/>
      <c r="BF11" s="94"/>
      <c r="BG11" s="94"/>
      <c r="BH11" s="94"/>
      <c r="BI11" s="94"/>
      <c r="BJ11" s="94"/>
      <c r="BK11" s="94"/>
    </row>
    <row r="12" spans="1:63" s="47" customFormat="1" ht="8.25" customHeight="1" thickTop="1" x14ac:dyDescent="0.2">
      <c r="A12" s="45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107"/>
      <c r="O12" s="107"/>
      <c r="P12" s="107"/>
      <c r="Q12" s="105"/>
      <c r="R12" s="10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107"/>
      <c r="AK12" s="107"/>
      <c r="AL12" s="107"/>
      <c r="AM12" s="48"/>
      <c r="AN12" s="45"/>
      <c r="AO12" s="45"/>
      <c r="AP12" s="45"/>
      <c r="AQ12" s="45"/>
      <c r="AR12" s="93"/>
      <c r="AS12" s="93"/>
      <c r="AT12" s="94"/>
      <c r="AU12" s="94"/>
      <c r="AV12" s="94"/>
      <c r="AW12" s="95"/>
      <c r="AX12" s="95"/>
      <c r="AY12" s="94"/>
      <c r="AZ12" s="94"/>
      <c r="BA12" s="94"/>
      <c r="BB12" s="94"/>
      <c r="BC12" s="94"/>
      <c r="BD12" s="94"/>
      <c r="BE12" s="94"/>
      <c r="BF12" s="94"/>
      <c r="BG12" s="94"/>
      <c r="BH12" s="94"/>
      <c r="BI12" s="94"/>
      <c r="BJ12" s="94"/>
      <c r="BK12" s="94"/>
    </row>
    <row r="13" spans="1:63" s="48" customFormat="1" ht="16" customHeight="1" x14ac:dyDescent="0.2">
      <c r="C13" s="48" t="s">
        <v>74</v>
      </c>
      <c r="AJ13" s="49"/>
      <c r="AR13" s="99"/>
      <c r="AS13" s="99"/>
      <c r="AT13" s="99"/>
      <c r="AU13" s="99"/>
      <c r="AV13" s="99"/>
      <c r="AW13" s="100"/>
      <c r="AX13" s="100"/>
      <c r="AY13" s="99"/>
      <c r="AZ13" s="99"/>
      <c r="BA13" s="99"/>
      <c r="BB13" s="99"/>
      <c r="BC13" s="99"/>
      <c r="BD13" s="99"/>
      <c r="BE13" s="99"/>
      <c r="BF13" s="99"/>
      <c r="BG13" s="99"/>
      <c r="BH13" s="99"/>
      <c r="BI13" s="99"/>
      <c r="BJ13" s="99"/>
      <c r="BK13" s="99"/>
    </row>
    <row r="14" spans="1:63" s="48" customFormat="1" ht="16" customHeight="1" thickBot="1" x14ac:dyDescent="0.25">
      <c r="AJ14" s="49"/>
      <c r="AR14" s="99"/>
      <c r="AS14" s="99"/>
      <c r="AT14" s="99"/>
      <c r="AU14" s="99"/>
      <c r="AV14" s="99"/>
      <c r="AW14" s="100"/>
      <c r="AX14" s="100"/>
      <c r="AY14" s="99"/>
      <c r="AZ14" s="99"/>
      <c r="BA14" s="99"/>
      <c r="BB14" s="99"/>
      <c r="BC14" s="99"/>
      <c r="BD14" s="99"/>
      <c r="BE14" s="99"/>
      <c r="BF14" s="99"/>
      <c r="BG14" s="99"/>
      <c r="BH14" s="99"/>
      <c r="BI14" s="99"/>
      <c r="BJ14" s="99"/>
      <c r="BK14" s="99"/>
    </row>
    <row r="15" spans="1:63" s="48" customFormat="1" ht="16" customHeight="1" thickTop="1" x14ac:dyDescent="0.2">
      <c r="E15" s="299"/>
      <c r="F15" s="300"/>
      <c r="G15" s="301"/>
      <c r="AJ15" s="49"/>
      <c r="AR15" s="99"/>
      <c r="AS15" s="99"/>
      <c r="AT15" s="99"/>
      <c r="AU15" s="99"/>
      <c r="AV15" s="99"/>
      <c r="AW15" s="100"/>
      <c r="AX15" s="100"/>
      <c r="AY15" s="99"/>
      <c r="AZ15" s="99"/>
      <c r="BA15" s="99"/>
      <c r="BB15" s="99"/>
      <c r="BC15" s="99"/>
      <c r="BD15" s="99"/>
      <c r="BE15" s="99"/>
      <c r="BF15" s="99"/>
      <c r="BG15" s="99"/>
      <c r="BH15" s="99"/>
      <c r="BI15" s="99"/>
      <c r="BJ15" s="99"/>
      <c r="BK15" s="99"/>
    </row>
    <row r="16" spans="1:63" s="48" customFormat="1" ht="16" customHeight="1" thickBot="1" x14ac:dyDescent="0.25">
      <c r="E16" s="302"/>
      <c r="F16" s="303"/>
      <c r="G16" s="304"/>
      <c r="H16" s="48" t="s">
        <v>3</v>
      </c>
      <c r="AJ16" s="49"/>
      <c r="AR16" s="99"/>
      <c r="AS16" s="99"/>
      <c r="AT16" s="99"/>
      <c r="AU16" s="99"/>
      <c r="AV16" s="99"/>
      <c r="AW16" s="100"/>
      <c r="AX16" s="100"/>
      <c r="AY16" s="99"/>
      <c r="AZ16" s="99"/>
      <c r="BA16" s="99"/>
      <c r="BB16" s="99"/>
      <c r="BC16" s="99"/>
      <c r="BD16" s="99"/>
      <c r="BE16" s="99"/>
      <c r="BF16" s="99"/>
      <c r="BG16" s="99"/>
      <c r="BH16" s="99"/>
      <c r="BI16" s="99"/>
      <c r="BJ16" s="99"/>
      <c r="BK16" s="99"/>
    </row>
    <row r="17" spans="1:63" s="48" customFormat="1" ht="8.15" customHeight="1" thickTop="1" x14ac:dyDescent="0.2">
      <c r="AJ17" s="49"/>
      <c r="AR17" s="99"/>
      <c r="AS17" s="99"/>
      <c r="AT17" s="99"/>
      <c r="AU17" s="99"/>
      <c r="AV17" s="99"/>
      <c r="AW17" s="100"/>
      <c r="AX17" s="100"/>
      <c r="AY17" s="99"/>
      <c r="AZ17" s="99"/>
      <c r="BA17" s="99"/>
      <c r="BB17" s="99"/>
      <c r="BC17" s="99"/>
      <c r="BD17" s="99"/>
      <c r="BE17" s="99"/>
      <c r="BF17" s="99"/>
      <c r="BG17" s="99"/>
      <c r="BH17" s="99"/>
      <c r="BI17" s="99"/>
      <c r="BJ17" s="99"/>
      <c r="BK17" s="99"/>
    </row>
    <row r="18" spans="1:63" s="47" customFormat="1" ht="16" customHeight="1" x14ac:dyDescent="0.2">
      <c r="A18" s="45"/>
      <c r="B18" s="45"/>
      <c r="C18" s="48" t="s">
        <v>75</v>
      </c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107"/>
      <c r="O18" s="107"/>
      <c r="P18" s="107"/>
      <c r="Q18" s="108"/>
      <c r="R18" s="108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107"/>
      <c r="AK18" s="107"/>
      <c r="AL18" s="107"/>
      <c r="AM18" s="45"/>
      <c r="AN18" s="45"/>
      <c r="AO18" s="45"/>
      <c r="AP18" s="45"/>
      <c r="AQ18" s="45"/>
      <c r="AR18" s="93"/>
      <c r="AS18" s="93"/>
      <c r="AT18" s="94"/>
      <c r="AU18" s="94"/>
      <c r="AV18" s="94"/>
      <c r="AW18" s="95"/>
      <c r="AX18" s="95"/>
      <c r="AY18" s="94"/>
      <c r="AZ18" s="94"/>
      <c r="BA18" s="94"/>
      <c r="BB18" s="94"/>
      <c r="BC18" s="94"/>
      <c r="BD18" s="94"/>
      <c r="BE18" s="94"/>
      <c r="BF18" s="94"/>
      <c r="BG18" s="94"/>
      <c r="BH18" s="94"/>
      <c r="BI18" s="94"/>
      <c r="BJ18" s="94"/>
      <c r="BK18" s="94"/>
    </row>
    <row r="19" spans="1:63" s="47" customFormat="1" ht="16" customHeight="1" x14ac:dyDescent="0.2">
      <c r="A19" s="45"/>
      <c r="B19" s="45"/>
      <c r="C19" s="48"/>
      <c r="D19" s="110" t="s">
        <v>76</v>
      </c>
      <c r="E19" s="45"/>
      <c r="F19" s="45"/>
      <c r="G19" s="45"/>
      <c r="H19" s="45"/>
      <c r="I19" s="45"/>
      <c r="J19" s="45"/>
      <c r="K19" s="45"/>
      <c r="L19" s="45"/>
      <c r="M19" s="45"/>
      <c r="N19" s="107"/>
      <c r="O19" s="107"/>
      <c r="P19" s="107"/>
      <c r="Q19" s="108"/>
      <c r="R19" s="108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107"/>
      <c r="AK19" s="107"/>
      <c r="AL19" s="107"/>
      <c r="AM19" s="45"/>
      <c r="AN19" s="45"/>
      <c r="AO19" s="45"/>
      <c r="AP19" s="45"/>
      <c r="AQ19" s="45"/>
      <c r="AR19" s="93"/>
      <c r="AS19" s="93"/>
      <c r="AT19" s="94"/>
      <c r="AU19" s="94"/>
      <c r="AV19" s="94"/>
      <c r="AW19" s="95"/>
      <c r="AX19" s="95"/>
      <c r="AY19" s="94"/>
      <c r="AZ19" s="94"/>
      <c r="BA19" s="94"/>
      <c r="BB19" s="94"/>
      <c r="BC19" s="94"/>
      <c r="BD19" s="94"/>
      <c r="BE19" s="94"/>
      <c r="BF19" s="94"/>
      <c r="BG19" s="94"/>
      <c r="BH19" s="94"/>
      <c r="BI19" s="94"/>
      <c r="BJ19" s="94"/>
      <c r="BK19" s="94"/>
    </row>
    <row r="20" spans="1:63" s="47" customFormat="1" ht="16" customHeight="1" thickBot="1" x14ac:dyDescent="0.25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107"/>
      <c r="O20" s="107"/>
      <c r="P20" s="107"/>
      <c r="Q20" s="108"/>
      <c r="R20" s="108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107"/>
      <c r="AK20" s="107"/>
      <c r="AL20" s="107"/>
      <c r="AM20" s="45"/>
      <c r="AN20" s="45"/>
      <c r="AO20" s="45"/>
      <c r="AP20" s="45"/>
      <c r="AQ20" s="45"/>
      <c r="AR20" s="93"/>
      <c r="AS20" s="93"/>
      <c r="AT20" s="94"/>
      <c r="AU20" s="94"/>
      <c r="AV20" s="94"/>
      <c r="AW20" s="95"/>
      <c r="AX20" s="95"/>
      <c r="AY20" s="94"/>
      <c r="AZ20" s="94"/>
      <c r="BA20" s="94"/>
      <c r="BB20" s="94"/>
      <c r="BC20" s="94"/>
      <c r="BD20" s="94"/>
      <c r="BE20" s="94"/>
      <c r="BF20" s="94"/>
      <c r="BG20" s="94"/>
      <c r="BH20" s="94"/>
      <c r="BI20" s="94"/>
      <c r="BJ20" s="94"/>
      <c r="BK20" s="94"/>
    </row>
    <row r="21" spans="1:63" s="47" customFormat="1" ht="16" customHeight="1" thickTop="1" x14ac:dyDescent="0.2">
      <c r="A21" s="45"/>
      <c r="B21" s="45"/>
      <c r="C21" s="45"/>
      <c r="D21" s="45"/>
      <c r="E21" s="299"/>
      <c r="F21" s="300"/>
      <c r="G21" s="301"/>
      <c r="H21" s="45"/>
      <c r="I21" s="45"/>
      <c r="J21" s="45"/>
      <c r="K21" s="45"/>
      <c r="L21" s="45"/>
      <c r="M21" s="45"/>
      <c r="N21" s="107"/>
      <c r="O21" s="107"/>
      <c r="P21" s="107"/>
      <c r="Q21" s="108"/>
      <c r="R21" s="108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107"/>
      <c r="AK21" s="107"/>
      <c r="AL21" s="107"/>
      <c r="AM21" s="45"/>
      <c r="AN21" s="45"/>
      <c r="AO21" s="45"/>
      <c r="AP21" s="45"/>
      <c r="AQ21" s="45"/>
      <c r="AR21" s="93"/>
      <c r="AS21" s="93"/>
      <c r="AT21" s="94"/>
      <c r="AU21" s="94"/>
      <c r="AV21" s="94"/>
      <c r="AW21" s="95"/>
      <c r="AX21" s="95"/>
      <c r="AY21" s="94"/>
      <c r="AZ21" s="94"/>
      <c r="BA21" s="94"/>
      <c r="BB21" s="94"/>
      <c r="BC21" s="94"/>
      <c r="BD21" s="94"/>
      <c r="BE21" s="94"/>
      <c r="BF21" s="94"/>
      <c r="BG21" s="94"/>
      <c r="BH21" s="94"/>
      <c r="BI21" s="94"/>
      <c r="BJ21" s="94"/>
      <c r="BK21" s="94"/>
    </row>
    <row r="22" spans="1:63" s="47" customFormat="1" ht="16" customHeight="1" thickBot="1" x14ac:dyDescent="0.25">
      <c r="A22" s="45"/>
      <c r="B22" s="45"/>
      <c r="C22" s="45"/>
      <c r="D22" s="45"/>
      <c r="E22" s="302"/>
      <c r="F22" s="303"/>
      <c r="G22" s="304"/>
      <c r="H22" s="48" t="s">
        <v>3</v>
      </c>
      <c r="I22" s="45"/>
      <c r="J22" s="45"/>
      <c r="K22" s="45"/>
      <c r="L22" s="45"/>
      <c r="M22" s="45"/>
      <c r="N22" s="107"/>
      <c r="O22" s="107"/>
      <c r="P22" s="107"/>
      <c r="Q22" s="108"/>
      <c r="R22" s="108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107"/>
      <c r="AK22" s="107"/>
      <c r="AL22" s="107"/>
      <c r="AM22" s="48"/>
      <c r="AN22" s="45"/>
      <c r="AO22" s="45"/>
      <c r="AP22" s="45"/>
      <c r="AQ22" s="45"/>
      <c r="AR22" s="93"/>
      <c r="AS22" s="93"/>
      <c r="AT22" s="94"/>
      <c r="AU22" s="94"/>
      <c r="AV22" s="94"/>
      <c r="AW22" s="95"/>
      <c r="AX22" s="95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</row>
    <row r="23" spans="1:63" s="47" customFormat="1" ht="8.25" customHeight="1" thickTop="1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66"/>
      <c r="O23" s="66"/>
      <c r="P23" s="66"/>
      <c r="Q23" s="109"/>
      <c r="R23" s="109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93"/>
      <c r="AS23" s="93"/>
      <c r="AT23" s="94"/>
      <c r="AU23" s="94"/>
      <c r="AV23" s="94"/>
      <c r="AW23" s="95"/>
      <c r="AX23" s="95"/>
      <c r="AY23" s="94"/>
      <c r="AZ23" s="94"/>
      <c r="BA23" s="94"/>
      <c r="BB23" s="94"/>
      <c r="BC23" s="94"/>
      <c r="BD23" s="94"/>
      <c r="BE23" s="94"/>
      <c r="BF23" s="94"/>
      <c r="BG23" s="94"/>
      <c r="BH23" s="94"/>
      <c r="BI23" s="94"/>
      <c r="BJ23" s="94"/>
      <c r="BK23" s="94"/>
    </row>
    <row r="24" spans="1:63" s="47" customFormat="1" x14ac:dyDescent="0.2">
      <c r="A24" s="45"/>
      <c r="B24" s="45"/>
      <c r="C24" s="50" t="s">
        <v>64</v>
      </c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45"/>
      <c r="Y24" s="51" t="s">
        <v>65</v>
      </c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45"/>
      <c r="AO24" s="45"/>
      <c r="AP24" s="45"/>
      <c r="AQ24" s="45"/>
      <c r="AR24" s="93"/>
      <c r="AS24" s="93"/>
      <c r="AT24" s="94"/>
      <c r="AU24" s="94"/>
      <c r="AV24" s="94"/>
      <c r="AW24" s="95"/>
      <c r="AX24" s="95"/>
      <c r="AY24" s="94"/>
      <c r="AZ24" s="94"/>
      <c r="BA24" s="94"/>
      <c r="BB24" s="94"/>
      <c r="BC24" s="94"/>
      <c r="BD24" s="94"/>
      <c r="BE24" s="94"/>
      <c r="BF24" s="94"/>
      <c r="BG24" s="94"/>
      <c r="BH24" s="94"/>
      <c r="BI24" s="94"/>
      <c r="BJ24" s="94"/>
      <c r="BK24" s="94"/>
    </row>
    <row r="25" spans="1:63" s="47" customFormat="1" ht="14.5" thickBot="1" x14ac:dyDescent="0.25">
      <c r="A25" s="45"/>
      <c r="B25" s="45"/>
      <c r="C25" s="45"/>
      <c r="D25" s="45"/>
      <c r="E25" s="45"/>
      <c r="F25" s="45"/>
      <c r="G25" s="45"/>
      <c r="H25" s="45"/>
      <c r="I25" s="136" t="s">
        <v>62</v>
      </c>
      <c r="J25" s="136"/>
      <c r="K25" s="136"/>
      <c r="L25" s="136"/>
      <c r="M25" s="136"/>
      <c r="N25" s="136" t="s">
        <v>63</v>
      </c>
      <c r="O25" s="136"/>
      <c r="P25" s="136"/>
      <c r="Q25" s="136"/>
      <c r="R25" s="136"/>
      <c r="S25" s="136" t="s">
        <v>68</v>
      </c>
      <c r="T25" s="136"/>
      <c r="U25" s="136"/>
      <c r="V25" s="136"/>
      <c r="W25" s="136"/>
      <c r="X25" s="53"/>
      <c r="Y25" s="136" t="s">
        <v>62</v>
      </c>
      <c r="Z25" s="136"/>
      <c r="AA25" s="136"/>
      <c r="AB25" s="136"/>
      <c r="AC25" s="136"/>
      <c r="AD25" s="136" t="s">
        <v>63</v>
      </c>
      <c r="AE25" s="136"/>
      <c r="AF25" s="136"/>
      <c r="AG25" s="136"/>
      <c r="AH25" s="136"/>
      <c r="AI25" s="136" t="s">
        <v>68</v>
      </c>
      <c r="AJ25" s="136"/>
      <c r="AK25" s="136"/>
      <c r="AL25" s="136"/>
      <c r="AM25" s="136"/>
      <c r="AN25" s="45"/>
      <c r="AO25" s="45"/>
      <c r="AP25" s="45"/>
      <c r="AQ25" s="45"/>
      <c r="AR25" s="93"/>
      <c r="AS25" s="93"/>
      <c r="AT25" s="94"/>
      <c r="AU25" s="94"/>
      <c r="AV25" s="94"/>
      <c r="AW25" s="95"/>
      <c r="AX25" s="95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</row>
    <row r="26" spans="1:63" s="47" customFormat="1" ht="33" customHeight="1" x14ac:dyDescent="0.25">
      <c r="A26" s="45"/>
      <c r="B26" s="45"/>
      <c r="C26" s="130" t="s">
        <v>57</v>
      </c>
      <c r="D26" s="131"/>
      <c r="E26" s="131"/>
      <c r="F26" s="131"/>
      <c r="G26" s="131"/>
      <c r="H26" s="131"/>
      <c r="I26" s="165">
        <f>X36</f>
        <v>0</v>
      </c>
      <c r="J26" s="145"/>
      <c r="K26" s="145"/>
      <c r="L26" s="146"/>
      <c r="M26" s="54" t="s">
        <v>55</v>
      </c>
      <c r="N26" s="147">
        <f>X37</f>
        <v>0</v>
      </c>
      <c r="O26" s="148"/>
      <c r="P26" s="148"/>
      <c r="Q26" s="149"/>
      <c r="R26" s="54" t="s">
        <v>55</v>
      </c>
      <c r="S26" s="150">
        <f>X34</f>
        <v>0</v>
      </c>
      <c r="T26" s="151"/>
      <c r="U26" s="151"/>
      <c r="V26" s="152"/>
      <c r="W26" s="55" t="s">
        <v>55</v>
      </c>
      <c r="X26" s="56"/>
      <c r="Y26" s="144">
        <f>従前料金!T34</f>
        <v>0</v>
      </c>
      <c r="Z26" s="145"/>
      <c r="AA26" s="145"/>
      <c r="AB26" s="146"/>
      <c r="AC26" s="54" t="s">
        <v>55</v>
      </c>
      <c r="AD26" s="147">
        <f>従前料金!Y34</f>
        <v>0</v>
      </c>
      <c r="AE26" s="148"/>
      <c r="AF26" s="148"/>
      <c r="AG26" s="149"/>
      <c r="AH26" s="54" t="s">
        <v>55</v>
      </c>
      <c r="AI26" s="150">
        <f>従前料金!AD34</f>
        <v>0</v>
      </c>
      <c r="AJ26" s="151"/>
      <c r="AK26" s="151"/>
      <c r="AL26" s="152"/>
      <c r="AM26" s="55" t="s">
        <v>55</v>
      </c>
      <c r="AN26" s="45"/>
      <c r="AO26" s="45"/>
      <c r="AP26" s="45"/>
      <c r="AQ26" s="45"/>
      <c r="AR26" s="93"/>
      <c r="AS26" s="93"/>
      <c r="AT26" s="94"/>
      <c r="AU26" s="94"/>
      <c r="AV26" s="94"/>
      <c r="AW26" s="95"/>
      <c r="AX26" s="95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</row>
    <row r="27" spans="1:63" s="47" customFormat="1" ht="33" customHeight="1" thickBot="1" x14ac:dyDescent="0.3">
      <c r="A27" s="45"/>
      <c r="B27" s="45"/>
      <c r="C27" s="132" t="s">
        <v>53</v>
      </c>
      <c r="D27" s="133"/>
      <c r="E27" s="133"/>
      <c r="F27" s="133"/>
      <c r="G27" s="133"/>
      <c r="H27" s="133"/>
      <c r="I27" s="166" t="e">
        <f>X57</f>
        <v>#VALUE!</v>
      </c>
      <c r="J27" s="154"/>
      <c r="K27" s="154"/>
      <c r="L27" s="155"/>
      <c r="M27" s="57" t="s">
        <v>55</v>
      </c>
      <c r="N27" s="156" t="e">
        <f>X58</f>
        <v>#VALUE!</v>
      </c>
      <c r="O27" s="157"/>
      <c r="P27" s="157"/>
      <c r="Q27" s="158"/>
      <c r="R27" s="57" t="s">
        <v>55</v>
      </c>
      <c r="S27" s="159" t="e">
        <f>X55</f>
        <v>#VALUE!</v>
      </c>
      <c r="T27" s="160"/>
      <c r="U27" s="160"/>
      <c r="V27" s="161"/>
      <c r="W27" s="58" t="s">
        <v>55</v>
      </c>
      <c r="X27" s="59"/>
      <c r="Y27" s="153" t="e">
        <f>X57</f>
        <v>#VALUE!</v>
      </c>
      <c r="Z27" s="154"/>
      <c r="AA27" s="154"/>
      <c r="AB27" s="155"/>
      <c r="AC27" s="57" t="s">
        <v>55</v>
      </c>
      <c r="AD27" s="156" t="e">
        <f>X58</f>
        <v>#VALUE!</v>
      </c>
      <c r="AE27" s="157"/>
      <c r="AF27" s="157"/>
      <c r="AG27" s="158"/>
      <c r="AH27" s="57" t="s">
        <v>55</v>
      </c>
      <c r="AI27" s="159" t="e">
        <f>X55</f>
        <v>#VALUE!</v>
      </c>
      <c r="AJ27" s="160"/>
      <c r="AK27" s="160"/>
      <c r="AL27" s="161"/>
      <c r="AM27" s="58" t="s">
        <v>55</v>
      </c>
      <c r="AN27" s="45" t="s">
        <v>56</v>
      </c>
      <c r="AO27" s="45"/>
      <c r="AP27" s="45"/>
      <c r="AQ27" s="45"/>
      <c r="AR27" s="93"/>
      <c r="AS27" s="93"/>
      <c r="AT27" s="94"/>
      <c r="AU27" s="94"/>
      <c r="AV27" s="94"/>
      <c r="AW27" s="95"/>
      <c r="AX27" s="95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</row>
    <row r="28" spans="1:63" s="47" customFormat="1" ht="33" customHeight="1" thickTop="1" thickBot="1" x14ac:dyDescent="0.3">
      <c r="A28" s="45"/>
      <c r="B28" s="45"/>
      <c r="C28" s="134" t="s">
        <v>54</v>
      </c>
      <c r="D28" s="135"/>
      <c r="E28" s="135"/>
      <c r="F28" s="135"/>
      <c r="G28" s="135"/>
      <c r="H28" s="135"/>
      <c r="I28" s="137" t="e">
        <f>SUM(I26:L27)</f>
        <v>#VALUE!</v>
      </c>
      <c r="J28" s="138"/>
      <c r="K28" s="138"/>
      <c r="L28" s="139"/>
      <c r="M28" s="60" t="s">
        <v>55</v>
      </c>
      <c r="N28" s="140" t="e">
        <f>SUM(N26:Q27)</f>
        <v>#VALUE!</v>
      </c>
      <c r="O28" s="140"/>
      <c r="P28" s="140"/>
      <c r="Q28" s="141"/>
      <c r="R28" s="60" t="s">
        <v>55</v>
      </c>
      <c r="S28" s="142" t="e">
        <f>SUM(S26:V27)</f>
        <v>#VALUE!</v>
      </c>
      <c r="T28" s="142"/>
      <c r="U28" s="142"/>
      <c r="V28" s="143"/>
      <c r="W28" s="61" t="s">
        <v>55</v>
      </c>
      <c r="X28" s="56"/>
      <c r="Y28" s="162" t="e">
        <f>SUM(Y26:AB27)</f>
        <v>#VALUE!</v>
      </c>
      <c r="Z28" s="163"/>
      <c r="AA28" s="163"/>
      <c r="AB28" s="164"/>
      <c r="AC28" s="65" t="s">
        <v>55</v>
      </c>
      <c r="AD28" s="140" t="e">
        <f>SUM(AD26:AG27)</f>
        <v>#VALUE!</v>
      </c>
      <c r="AE28" s="140"/>
      <c r="AF28" s="140"/>
      <c r="AG28" s="141"/>
      <c r="AH28" s="65" t="s">
        <v>55</v>
      </c>
      <c r="AI28" s="142" t="e">
        <f>SUM(AI26:AL27)</f>
        <v>#VALUE!</v>
      </c>
      <c r="AJ28" s="142"/>
      <c r="AK28" s="142"/>
      <c r="AL28" s="143"/>
      <c r="AM28" s="61" t="s">
        <v>55</v>
      </c>
      <c r="AN28" s="45"/>
      <c r="AO28" s="45"/>
      <c r="AP28" s="45"/>
      <c r="AQ28" s="45"/>
      <c r="AR28" s="93"/>
      <c r="AS28" s="93"/>
      <c r="AT28" s="94"/>
      <c r="AU28" s="94"/>
      <c r="AV28" s="94"/>
      <c r="AW28" s="95"/>
      <c r="AX28" s="95"/>
      <c r="AY28" s="94"/>
      <c r="AZ28" s="94"/>
      <c r="BA28" s="94"/>
      <c r="BB28" s="94"/>
      <c r="BC28" s="94"/>
      <c r="BD28" s="94"/>
      <c r="BE28" s="94"/>
      <c r="BF28" s="94"/>
      <c r="BG28" s="94"/>
      <c r="BH28" s="94"/>
      <c r="BI28" s="94"/>
      <c r="BJ28" s="94"/>
      <c r="BK28" s="94"/>
    </row>
    <row r="29" spans="1:63" x14ac:dyDescent="0.2">
      <c r="AR29" s="96"/>
      <c r="AS29" s="96"/>
      <c r="AT29" s="97"/>
      <c r="AU29" s="97"/>
      <c r="AV29" s="97"/>
      <c r="AW29" s="98"/>
      <c r="AX29" s="98"/>
      <c r="AY29" s="97"/>
      <c r="AZ29" s="97"/>
      <c r="BA29" s="97"/>
      <c r="BB29" s="97"/>
      <c r="BC29" s="97"/>
      <c r="BD29" s="97"/>
      <c r="BE29" s="97"/>
      <c r="BF29" s="97"/>
      <c r="BG29" s="97"/>
      <c r="BH29" s="97"/>
      <c r="BI29" s="97"/>
      <c r="BJ29" s="97"/>
      <c r="BK29" s="97"/>
    </row>
    <row r="30" spans="1:63" s="47" customFormat="1" ht="23.15" customHeight="1" x14ac:dyDescent="0.2">
      <c r="A30" s="45"/>
      <c r="B30" s="45"/>
      <c r="C30" s="167" t="s">
        <v>66</v>
      </c>
      <c r="D30" s="167"/>
      <c r="E30" s="167"/>
      <c r="F30" s="167"/>
      <c r="G30" s="167"/>
      <c r="H30" s="167"/>
      <c r="I30" s="168" t="e">
        <f>I28-Y28</f>
        <v>#VALUE!</v>
      </c>
      <c r="J30" s="169"/>
      <c r="K30" s="169"/>
      <c r="L30" s="169"/>
      <c r="M30" s="64" t="s">
        <v>55</v>
      </c>
      <c r="N30" s="170" t="e">
        <f>N28-AD28</f>
        <v>#VALUE!</v>
      </c>
      <c r="O30" s="170"/>
      <c r="P30" s="170"/>
      <c r="Q30" s="170"/>
      <c r="R30" s="64" t="s">
        <v>55</v>
      </c>
      <c r="S30" s="170" t="e">
        <f>S28-AI28</f>
        <v>#VALUE!</v>
      </c>
      <c r="T30" s="170"/>
      <c r="U30" s="170"/>
      <c r="V30" s="170"/>
      <c r="W30" s="64" t="s">
        <v>55</v>
      </c>
      <c r="X30" s="56"/>
      <c r="Y30" s="62"/>
      <c r="Z30" s="62"/>
      <c r="AA30" s="62"/>
      <c r="AB30" s="62"/>
      <c r="AC30" s="63"/>
      <c r="AD30" s="62"/>
      <c r="AE30" s="62"/>
      <c r="AF30" s="62"/>
      <c r="AG30" s="62"/>
      <c r="AH30" s="63"/>
      <c r="AI30" s="62"/>
      <c r="AJ30" s="62"/>
      <c r="AK30" s="62"/>
      <c r="AL30" s="62"/>
      <c r="AM30" s="63"/>
      <c r="AN30" s="45"/>
      <c r="AO30" s="45"/>
      <c r="AP30" s="45"/>
      <c r="AQ30" s="45"/>
      <c r="AR30" s="93"/>
      <c r="AS30" s="93"/>
      <c r="AT30" s="94"/>
      <c r="AU30" s="94"/>
      <c r="AV30" s="94"/>
      <c r="AW30" s="95"/>
      <c r="AX30" s="95"/>
      <c r="AY30" s="94"/>
      <c r="AZ30" s="94"/>
      <c r="BA30" s="94"/>
      <c r="BB30" s="94"/>
      <c r="BC30" s="94"/>
      <c r="BD30" s="94"/>
      <c r="BE30" s="94"/>
      <c r="BF30" s="94"/>
      <c r="BG30" s="94"/>
      <c r="BH30" s="94"/>
      <c r="BI30" s="94"/>
      <c r="BJ30" s="94"/>
      <c r="BK30" s="94"/>
    </row>
    <row r="31" spans="1:63" x14ac:dyDescent="0.2">
      <c r="AR31" s="96"/>
      <c r="AS31" s="96"/>
      <c r="AT31" s="97"/>
      <c r="AU31" s="97"/>
      <c r="AV31" s="97"/>
      <c r="AW31" s="98"/>
      <c r="AX31" s="98"/>
      <c r="AY31" s="97"/>
      <c r="AZ31" s="97"/>
      <c r="BA31" s="97"/>
      <c r="BB31" s="97"/>
      <c r="BC31" s="97"/>
      <c r="BD31" s="97"/>
      <c r="BE31" s="97"/>
      <c r="BF31" s="97"/>
      <c r="BG31" s="97"/>
      <c r="BH31" s="97"/>
      <c r="BI31" s="97"/>
      <c r="BJ31" s="97"/>
      <c r="BK31" s="97"/>
    </row>
    <row r="32" spans="1:63" ht="18" hidden="1" customHeight="1" x14ac:dyDescent="0.2">
      <c r="A32" s="67"/>
      <c r="B32" s="68" t="s">
        <v>67</v>
      </c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70"/>
      <c r="AU32" s="70"/>
      <c r="AV32" s="70"/>
      <c r="AW32" s="71"/>
      <c r="AX32" s="71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</row>
    <row r="33" spans="1:63" ht="18" hidden="1" customHeight="1" x14ac:dyDescent="0.2">
      <c r="A33" s="67"/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70"/>
      <c r="AU33" s="70"/>
      <c r="AV33" s="70"/>
      <c r="AW33" s="71"/>
      <c r="AX33" s="71"/>
      <c r="AY33" s="70"/>
      <c r="AZ33" s="70"/>
      <c r="BA33" s="70"/>
      <c r="BB33" s="70"/>
      <c r="BC33" s="70"/>
      <c r="BD33" s="70"/>
      <c r="BE33" s="70"/>
      <c r="BF33" s="70"/>
      <c r="BG33" s="70"/>
      <c r="BH33" s="70"/>
      <c r="BI33" s="70"/>
      <c r="BJ33" s="70"/>
      <c r="BK33" s="70"/>
    </row>
    <row r="34" spans="1:63" ht="18" hidden="1" customHeight="1" x14ac:dyDescent="0.2">
      <c r="A34" s="67"/>
      <c r="B34" s="182" t="s">
        <v>12</v>
      </c>
      <c r="C34" s="182"/>
      <c r="D34" s="183" t="s">
        <v>70</v>
      </c>
      <c r="E34" s="183"/>
      <c r="F34" s="183"/>
      <c r="G34" s="183"/>
      <c r="H34" s="183"/>
      <c r="I34" s="184">
        <f>E5</f>
        <v>0</v>
      </c>
      <c r="J34" s="184"/>
      <c r="K34" s="73" t="s">
        <v>0</v>
      </c>
      <c r="L34" s="73"/>
      <c r="M34" s="71"/>
      <c r="N34" s="74">
        <f>ROUNDUP(I34,0)</f>
        <v>0</v>
      </c>
      <c r="O34" s="74"/>
      <c r="P34" s="74"/>
      <c r="Q34" s="67"/>
      <c r="R34" s="175" t="s">
        <v>23</v>
      </c>
      <c r="S34" s="176"/>
      <c r="T34" s="176"/>
      <c r="U34" s="176"/>
      <c r="V34" s="176"/>
      <c r="W34" s="176"/>
      <c r="X34" s="179">
        <f>AD50</f>
        <v>0</v>
      </c>
      <c r="Y34" s="179"/>
      <c r="Z34" s="179"/>
      <c r="AA34" s="179"/>
      <c r="AB34" s="179"/>
      <c r="AC34" s="179"/>
      <c r="AD34" s="173" t="s">
        <v>25</v>
      </c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67"/>
      <c r="AP34" s="67"/>
      <c r="AQ34" s="67"/>
      <c r="AR34" s="67"/>
      <c r="AS34" s="67"/>
      <c r="AT34" s="67"/>
      <c r="AU34" s="67"/>
      <c r="AV34" s="67"/>
      <c r="AW34" s="71"/>
      <c r="AX34" s="178"/>
      <c r="AY34" s="178"/>
      <c r="AZ34" s="178"/>
      <c r="BA34" s="178"/>
      <c r="BB34" s="178"/>
      <c r="BC34" s="178"/>
      <c r="BD34" s="180"/>
      <c r="BE34" s="180"/>
      <c r="BF34" s="180"/>
      <c r="BG34" s="180"/>
      <c r="BH34" s="180"/>
      <c r="BI34" s="180"/>
      <c r="BJ34" s="200"/>
      <c r="BK34" s="70"/>
    </row>
    <row r="35" spans="1:63" ht="18" hidden="1" customHeight="1" x14ac:dyDescent="0.2">
      <c r="A35" s="67"/>
      <c r="B35" s="75"/>
      <c r="C35" s="75"/>
      <c r="D35" s="75"/>
      <c r="E35" s="75"/>
      <c r="F35" s="75"/>
      <c r="G35" s="75"/>
      <c r="H35" s="67"/>
      <c r="I35" s="67"/>
      <c r="J35" s="67"/>
      <c r="K35" s="67"/>
      <c r="L35" s="106"/>
      <c r="M35" s="67"/>
      <c r="N35" s="67"/>
      <c r="O35" s="67"/>
      <c r="P35" s="67"/>
      <c r="Q35" s="67"/>
      <c r="R35" s="177"/>
      <c r="S35" s="178"/>
      <c r="T35" s="178"/>
      <c r="U35" s="178"/>
      <c r="V35" s="178"/>
      <c r="W35" s="178"/>
      <c r="X35" s="180"/>
      <c r="Y35" s="180"/>
      <c r="Z35" s="180"/>
      <c r="AA35" s="180"/>
      <c r="AB35" s="180"/>
      <c r="AC35" s="180"/>
      <c r="AD35" s="174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71"/>
      <c r="AX35" s="178"/>
      <c r="AY35" s="178"/>
      <c r="AZ35" s="178"/>
      <c r="BA35" s="178"/>
      <c r="BB35" s="178"/>
      <c r="BC35" s="178"/>
      <c r="BD35" s="180"/>
      <c r="BE35" s="180"/>
      <c r="BF35" s="180"/>
      <c r="BG35" s="180"/>
      <c r="BH35" s="180"/>
      <c r="BI35" s="180"/>
      <c r="BJ35" s="200"/>
      <c r="BK35" s="70"/>
    </row>
    <row r="36" spans="1:63" ht="18" hidden="1" customHeight="1" x14ac:dyDescent="0.2">
      <c r="A36" s="67"/>
      <c r="B36" s="182" t="s">
        <v>13</v>
      </c>
      <c r="C36" s="182"/>
      <c r="D36" s="183" t="s">
        <v>9</v>
      </c>
      <c r="E36" s="183"/>
      <c r="F36" s="183"/>
      <c r="G36" s="183"/>
      <c r="H36" s="183"/>
      <c r="I36" s="185">
        <f>E21</f>
        <v>0</v>
      </c>
      <c r="J36" s="185"/>
      <c r="K36" s="185"/>
      <c r="L36" s="185"/>
      <c r="M36" s="73" t="s">
        <v>3</v>
      </c>
      <c r="N36" s="67"/>
      <c r="O36" s="67"/>
      <c r="P36" s="67"/>
      <c r="Q36" s="67"/>
      <c r="R36" s="101" t="s">
        <v>24</v>
      </c>
      <c r="S36" s="76"/>
      <c r="T36" s="76"/>
      <c r="U36" s="76"/>
      <c r="V36" s="76"/>
      <c r="W36" s="76"/>
      <c r="X36" s="181">
        <f>T50</f>
        <v>0</v>
      </c>
      <c r="Y36" s="181"/>
      <c r="Z36" s="181"/>
      <c r="AA36" s="181"/>
      <c r="AB36" s="181"/>
      <c r="AC36" s="181"/>
      <c r="AD36" s="102" t="s">
        <v>25</v>
      </c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70"/>
      <c r="AW36" s="71"/>
      <c r="AX36" s="71"/>
      <c r="AY36" s="70"/>
      <c r="AZ36" s="70"/>
      <c r="BA36" s="70"/>
      <c r="BB36" s="70"/>
      <c r="BC36" s="70"/>
      <c r="BD36" s="70"/>
      <c r="BE36" s="70"/>
      <c r="BF36" s="70"/>
      <c r="BG36" s="70"/>
      <c r="BH36" s="70"/>
      <c r="BI36" s="70"/>
      <c r="BJ36" s="70"/>
      <c r="BK36" s="70"/>
    </row>
    <row r="37" spans="1:63" ht="18" hidden="1" customHeight="1" x14ac:dyDescent="0.2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103" t="s">
        <v>51</v>
      </c>
      <c r="S37" s="73"/>
      <c r="T37" s="73"/>
      <c r="U37" s="73"/>
      <c r="V37" s="73"/>
      <c r="W37" s="73"/>
      <c r="X37" s="186">
        <f>Y50</f>
        <v>0</v>
      </c>
      <c r="Y37" s="186"/>
      <c r="Z37" s="186"/>
      <c r="AA37" s="186"/>
      <c r="AB37" s="186"/>
      <c r="AC37" s="186"/>
      <c r="AD37" s="104" t="s">
        <v>25</v>
      </c>
      <c r="AE37" s="67"/>
      <c r="AF37" s="67"/>
      <c r="AG37" s="67"/>
      <c r="AH37" s="67"/>
      <c r="AI37" s="67"/>
      <c r="AJ37" s="67"/>
      <c r="AK37" s="67"/>
      <c r="AL37" s="70"/>
      <c r="AM37" s="70"/>
      <c r="AN37" s="70"/>
      <c r="AO37" s="70"/>
      <c r="AP37" s="70"/>
      <c r="AQ37" s="70"/>
      <c r="AR37" s="70"/>
      <c r="AS37" s="70"/>
      <c r="AT37" s="70"/>
      <c r="AU37" s="70"/>
      <c r="AV37" s="70"/>
      <c r="AW37" s="71"/>
      <c r="AX37" s="71"/>
      <c r="AY37" s="70"/>
      <c r="AZ37" s="70"/>
      <c r="BA37" s="70"/>
      <c r="BB37" s="70"/>
      <c r="BC37" s="70"/>
      <c r="BD37" s="70"/>
      <c r="BE37" s="70"/>
      <c r="BF37" s="70"/>
      <c r="BG37" s="70"/>
      <c r="BH37" s="70"/>
      <c r="BI37" s="70"/>
      <c r="BJ37" s="70"/>
      <c r="BK37" s="70"/>
    </row>
    <row r="38" spans="1:63" ht="18" hidden="1" customHeight="1" thickBot="1" x14ac:dyDescent="0.25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70"/>
      <c r="AM38" s="70"/>
      <c r="AN38" s="70"/>
      <c r="AO38" s="70"/>
      <c r="AP38" s="70"/>
      <c r="AQ38" s="70"/>
      <c r="AR38" s="70"/>
      <c r="AS38" s="70"/>
      <c r="AT38" s="70"/>
      <c r="AU38" s="70"/>
      <c r="AV38" s="70"/>
      <c r="AW38" s="71"/>
      <c r="AX38" s="71"/>
      <c r="AY38" s="70"/>
      <c r="AZ38" s="70"/>
      <c r="BA38" s="70"/>
      <c r="BB38" s="70"/>
      <c r="BC38" s="70"/>
      <c r="BD38" s="70"/>
      <c r="BE38" s="70"/>
      <c r="BF38" s="70"/>
      <c r="BG38" s="70"/>
      <c r="BH38" s="70"/>
      <c r="BI38" s="70"/>
      <c r="BJ38" s="70"/>
      <c r="BK38" s="70"/>
    </row>
    <row r="39" spans="1:63" ht="18" hidden="1" customHeight="1" x14ac:dyDescent="0.2">
      <c r="A39" s="67"/>
      <c r="B39" s="187" t="s">
        <v>8</v>
      </c>
      <c r="C39" s="188"/>
      <c r="D39" s="188"/>
      <c r="E39" s="188"/>
      <c r="F39" s="188"/>
      <c r="G39" s="188"/>
      <c r="H39" s="188"/>
      <c r="I39" s="188"/>
      <c r="J39" s="189"/>
      <c r="K39" s="120" t="s">
        <v>20</v>
      </c>
      <c r="L39" s="115"/>
      <c r="M39" s="115"/>
      <c r="N39" s="115"/>
      <c r="O39" s="120" t="s">
        <v>7</v>
      </c>
      <c r="P39" s="115"/>
      <c r="Q39" s="115"/>
      <c r="R39" s="115"/>
      <c r="S39" s="116"/>
      <c r="T39" s="235" t="s">
        <v>16</v>
      </c>
      <c r="U39" s="235"/>
      <c r="V39" s="235"/>
      <c r="W39" s="235"/>
      <c r="X39" s="235"/>
      <c r="Y39" s="235"/>
      <c r="Z39" s="235"/>
      <c r="AA39" s="235"/>
      <c r="AB39" s="235"/>
      <c r="AC39" s="235"/>
      <c r="AD39" s="235"/>
      <c r="AE39" s="235"/>
      <c r="AF39" s="235"/>
      <c r="AG39" s="235"/>
      <c r="AH39" s="236"/>
      <c r="AI39" s="67"/>
      <c r="AJ39" s="67"/>
      <c r="AK39" s="67"/>
      <c r="AL39" s="171"/>
      <c r="AM39" s="171"/>
      <c r="AN39" s="118"/>
      <c r="AO39" s="118"/>
      <c r="AP39" s="198"/>
      <c r="AQ39" s="198"/>
      <c r="AR39" s="198"/>
      <c r="AS39" s="198"/>
      <c r="AT39" s="199"/>
      <c r="AU39" s="199"/>
      <c r="AV39" s="199"/>
      <c r="AW39" s="199"/>
      <c r="AX39" s="199"/>
      <c r="AY39" s="70"/>
      <c r="AZ39" s="70"/>
      <c r="BA39" s="70"/>
      <c r="BB39" s="70"/>
      <c r="BC39" s="70"/>
      <c r="BD39" s="70"/>
      <c r="BE39" s="70"/>
      <c r="BF39" s="70"/>
      <c r="BG39" s="70"/>
      <c r="BH39" s="70"/>
      <c r="BI39" s="70"/>
      <c r="BJ39" s="70"/>
      <c r="BK39" s="70"/>
    </row>
    <row r="40" spans="1:63" ht="18" hidden="1" customHeight="1" x14ac:dyDescent="0.2">
      <c r="A40" s="67"/>
      <c r="B40" s="190"/>
      <c r="C40" s="191"/>
      <c r="D40" s="191"/>
      <c r="E40" s="191"/>
      <c r="F40" s="191"/>
      <c r="G40" s="191"/>
      <c r="H40" s="191"/>
      <c r="I40" s="191"/>
      <c r="J40" s="192"/>
      <c r="K40" s="172"/>
      <c r="L40" s="118"/>
      <c r="M40" s="118"/>
      <c r="N40" s="118"/>
      <c r="O40" s="172"/>
      <c r="P40" s="118"/>
      <c r="Q40" s="118"/>
      <c r="R40" s="118"/>
      <c r="S40" s="119"/>
      <c r="T40" s="125" t="s">
        <v>19</v>
      </c>
      <c r="U40" s="125"/>
      <c r="V40" s="125"/>
      <c r="W40" s="125"/>
      <c r="X40" s="128"/>
      <c r="Y40" s="124" t="s">
        <v>17</v>
      </c>
      <c r="Z40" s="125"/>
      <c r="AA40" s="125"/>
      <c r="AB40" s="125"/>
      <c r="AC40" s="128"/>
      <c r="AD40" s="124" t="s">
        <v>18</v>
      </c>
      <c r="AE40" s="125"/>
      <c r="AF40" s="125"/>
      <c r="AG40" s="125"/>
      <c r="AH40" s="126"/>
      <c r="AI40" s="67"/>
      <c r="AJ40" s="67"/>
      <c r="AK40" s="67"/>
      <c r="AL40" s="70"/>
      <c r="AM40" s="70"/>
      <c r="AN40" s="70"/>
      <c r="AO40" s="70"/>
      <c r="AP40" s="70"/>
      <c r="AQ40" s="70"/>
      <c r="AR40" s="70"/>
      <c r="AS40" s="70"/>
      <c r="AT40" s="70"/>
      <c r="AU40" s="70"/>
      <c r="AV40" s="70"/>
      <c r="AW40" s="70"/>
      <c r="AX40" s="70"/>
      <c r="AY40" s="70"/>
      <c r="AZ40" s="70"/>
      <c r="BA40" s="70"/>
      <c r="BB40" s="70"/>
      <c r="BC40" s="70"/>
      <c r="BD40" s="70"/>
      <c r="BE40" s="70"/>
      <c r="BF40" s="70"/>
      <c r="BG40" s="70"/>
      <c r="BH40" s="70"/>
      <c r="BI40" s="70"/>
      <c r="BJ40" s="70"/>
      <c r="BK40" s="70"/>
    </row>
    <row r="41" spans="1:63" ht="18" hidden="1" customHeight="1" thickBot="1" x14ac:dyDescent="0.25">
      <c r="A41" s="67"/>
      <c r="B41" s="193"/>
      <c r="C41" s="194"/>
      <c r="D41" s="194"/>
      <c r="E41" s="194"/>
      <c r="F41" s="194"/>
      <c r="G41" s="194"/>
      <c r="H41" s="194"/>
      <c r="I41" s="194"/>
      <c r="J41" s="195"/>
      <c r="K41" s="196" t="s">
        <v>45</v>
      </c>
      <c r="L41" s="197"/>
      <c r="M41" s="197"/>
      <c r="N41" s="197"/>
      <c r="O41" s="196" t="s">
        <v>46</v>
      </c>
      <c r="P41" s="197"/>
      <c r="Q41" s="197"/>
      <c r="R41" s="197"/>
      <c r="S41" s="204"/>
      <c r="T41" s="197" t="s">
        <v>47</v>
      </c>
      <c r="U41" s="197"/>
      <c r="V41" s="197"/>
      <c r="W41" s="197"/>
      <c r="X41" s="204"/>
      <c r="Y41" s="196" t="s">
        <v>52</v>
      </c>
      <c r="Z41" s="197"/>
      <c r="AA41" s="197"/>
      <c r="AB41" s="197"/>
      <c r="AC41" s="204"/>
      <c r="AD41" s="196" t="s">
        <v>22</v>
      </c>
      <c r="AE41" s="197"/>
      <c r="AF41" s="197"/>
      <c r="AG41" s="197"/>
      <c r="AH41" s="205"/>
      <c r="AI41" s="67"/>
      <c r="AJ41" s="67"/>
      <c r="AK41" s="67"/>
      <c r="AL41" s="70"/>
      <c r="AM41" s="70"/>
      <c r="AN41" s="70"/>
      <c r="AO41" s="70"/>
      <c r="AP41" s="70"/>
      <c r="AQ41" s="70"/>
      <c r="AR41" s="70"/>
      <c r="AS41" s="70"/>
      <c r="AT41" s="70"/>
      <c r="AU41" s="70"/>
      <c r="AV41" s="70"/>
      <c r="AW41" s="70"/>
      <c r="AX41" s="70"/>
      <c r="AY41" s="70"/>
      <c r="AZ41" s="70"/>
      <c r="BA41" s="70"/>
      <c r="BB41" s="70"/>
      <c r="BC41" s="70"/>
      <c r="BD41" s="70"/>
      <c r="BE41" s="70"/>
      <c r="BF41" s="70"/>
      <c r="BG41" s="70"/>
      <c r="BH41" s="70"/>
      <c r="BI41" s="70"/>
      <c r="BJ41" s="70"/>
      <c r="BK41" s="70"/>
    </row>
    <row r="42" spans="1:63" ht="18" hidden="1" customHeight="1" x14ac:dyDescent="0.2">
      <c r="A42" s="67"/>
      <c r="B42" s="274">
        <f>10*N34</f>
        <v>0</v>
      </c>
      <c r="C42" s="275"/>
      <c r="D42" s="275"/>
      <c r="E42" s="77" t="s">
        <v>1</v>
      </c>
      <c r="F42" s="77"/>
      <c r="G42" s="77"/>
      <c r="H42" s="77"/>
      <c r="I42" s="77"/>
      <c r="J42" s="78"/>
      <c r="K42" s="79"/>
      <c r="L42" s="276">
        <v>750</v>
      </c>
      <c r="M42" s="276"/>
      <c r="N42" s="77" t="s">
        <v>5</v>
      </c>
      <c r="O42" s="277">
        <f>IF($I$36&gt;$B$42,$B$42,$I$36)</f>
        <v>0</v>
      </c>
      <c r="P42" s="277"/>
      <c r="Q42" s="278"/>
      <c r="R42" s="278"/>
      <c r="S42" s="78" t="s">
        <v>3</v>
      </c>
      <c r="T42" s="206">
        <f>L42*I34</f>
        <v>0</v>
      </c>
      <c r="U42" s="207"/>
      <c r="V42" s="208"/>
      <c r="W42" s="208"/>
      <c r="X42" s="78" t="s">
        <v>5</v>
      </c>
      <c r="Y42" s="209"/>
      <c r="Z42" s="210"/>
      <c r="AA42" s="210"/>
      <c r="AB42" s="210"/>
      <c r="AC42" s="211"/>
      <c r="AD42" s="209"/>
      <c r="AE42" s="210"/>
      <c r="AF42" s="210"/>
      <c r="AG42" s="210"/>
      <c r="AH42" s="215"/>
      <c r="AI42" s="67"/>
      <c r="AJ42" s="67"/>
      <c r="AK42" s="67"/>
      <c r="AL42" s="70"/>
      <c r="AM42" s="70"/>
      <c r="AN42" s="70"/>
      <c r="AO42" s="70"/>
      <c r="AP42" s="70"/>
      <c r="AQ42" s="70"/>
      <c r="AR42" s="70"/>
      <c r="AS42" s="70"/>
      <c r="AT42" s="70"/>
      <c r="AU42" s="70"/>
      <c r="AV42" s="70"/>
      <c r="AW42" s="70"/>
      <c r="AX42" s="70"/>
      <c r="AY42" s="70"/>
      <c r="AZ42" s="70"/>
      <c r="BA42" s="70"/>
      <c r="BB42" s="70"/>
      <c r="BC42" s="70"/>
      <c r="BD42" s="70"/>
      <c r="BE42" s="70"/>
      <c r="BF42" s="70"/>
      <c r="BG42" s="70"/>
      <c r="BH42" s="70"/>
      <c r="BI42" s="70"/>
      <c r="BJ42" s="70"/>
      <c r="BK42" s="70"/>
    </row>
    <row r="43" spans="1:63" ht="18" hidden="1" customHeight="1" x14ac:dyDescent="0.2">
      <c r="A43" s="67"/>
      <c r="B43" s="270">
        <f>$B$42+1</f>
        <v>1</v>
      </c>
      <c r="C43" s="271"/>
      <c r="D43" s="271"/>
      <c r="E43" s="80" t="s">
        <v>2</v>
      </c>
      <c r="F43" s="80"/>
      <c r="G43" s="271">
        <f>20*$N$34</f>
        <v>0</v>
      </c>
      <c r="H43" s="271"/>
      <c r="I43" s="271"/>
      <c r="J43" s="81" t="s">
        <v>3</v>
      </c>
      <c r="K43" s="272" t="s">
        <v>6</v>
      </c>
      <c r="L43" s="229">
        <v>87</v>
      </c>
      <c r="M43" s="230"/>
      <c r="N43" s="80" t="s">
        <v>5</v>
      </c>
      <c r="O43" s="231">
        <f>IF($I$36&gt;$G$43,$G$43-$B$43+1,IF($I$36-$B$43+1&lt;0,0,$I$36-$B$43+1))</f>
        <v>0</v>
      </c>
      <c r="P43" s="231"/>
      <c r="Q43" s="232"/>
      <c r="R43" s="232"/>
      <c r="S43" s="81" t="s">
        <v>3</v>
      </c>
      <c r="T43" s="217">
        <f t="shared" ref="T43:T49" si="0">L43*O43</f>
        <v>0</v>
      </c>
      <c r="U43" s="218"/>
      <c r="V43" s="219"/>
      <c r="W43" s="219"/>
      <c r="X43" s="81" t="s">
        <v>5</v>
      </c>
      <c r="Y43" s="209"/>
      <c r="Z43" s="210"/>
      <c r="AA43" s="210"/>
      <c r="AB43" s="210"/>
      <c r="AC43" s="211"/>
      <c r="AD43" s="209"/>
      <c r="AE43" s="210"/>
      <c r="AF43" s="210"/>
      <c r="AG43" s="210"/>
      <c r="AH43" s="215"/>
      <c r="AI43" s="67"/>
      <c r="AJ43" s="67"/>
      <c r="AK43" s="67"/>
      <c r="AL43" s="70"/>
      <c r="AM43" s="70"/>
      <c r="AN43" s="70"/>
      <c r="AO43" s="70"/>
      <c r="AP43" s="70"/>
      <c r="AQ43" s="70"/>
      <c r="AR43" s="70"/>
      <c r="AS43" s="70"/>
      <c r="AT43" s="70"/>
      <c r="AU43" s="70"/>
      <c r="AV43" s="70"/>
      <c r="AW43" s="70"/>
      <c r="AX43" s="70"/>
      <c r="AY43" s="70"/>
      <c r="AZ43" s="70"/>
      <c r="BA43" s="70"/>
      <c r="BB43" s="70"/>
      <c r="BC43" s="70"/>
      <c r="BD43" s="70"/>
      <c r="BE43" s="70"/>
      <c r="BF43" s="70"/>
      <c r="BG43" s="70"/>
      <c r="BH43" s="70"/>
      <c r="BI43" s="70"/>
      <c r="BJ43" s="70"/>
      <c r="BK43" s="70"/>
    </row>
    <row r="44" spans="1:63" ht="18" hidden="1" customHeight="1" x14ac:dyDescent="0.2">
      <c r="A44" s="67"/>
      <c r="B44" s="270">
        <f>$G$43+1</f>
        <v>1</v>
      </c>
      <c r="C44" s="271"/>
      <c r="D44" s="271"/>
      <c r="E44" s="80" t="s">
        <v>2</v>
      </c>
      <c r="F44" s="80"/>
      <c r="G44" s="271">
        <f>30*$N$34</f>
        <v>0</v>
      </c>
      <c r="H44" s="271"/>
      <c r="I44" s="271"/>
      <c r="J44" s="81" t="s">
        <v>3</v>
      </c>
      <c r="K44" s="272"/>
      <c r="L44" s="229">
        <v>114</v>
      </c>
      <c r="M44" s="230"/>
      <c r="N44" s="80" t="s">
        <v>5</v>
      </c>
      <c r="O44" s="231">
        <f>IF($I$36&gt;$G$44,$G$44-$B$44+1,IF($I$36-$B$44+1&lt;0,0,$I$36-$B$44+1))</f>
        <v>0</v>
      </c>
      <c r="P44" s="231"/>
      <c r="Q44" s="232"/>
      <c r="R44" s="232"/>
      <c r="S44" s="81" t="s">
        <v>3</v>
      </c>
      <c r="T44" s="217">
        <f t="shared" si="0"/>
        <v>0</v>
      </c>
      <c r="U44" s="218"/>
      <c r="V44" s="219"/>
      <c r="W44" s="219"/>
      <c r="X44" s="81" t="s">
        <v>5</v>
      </c>
      <c r="Y44" s="209"/>
      <c r="Z44" s="210"/>
      <c r="AA44" s="210"/>
      <c r="AB44" s="210"/>
      <c r="AC44" s="211"/>
      <c r="AD44" s="209"/>
      <c r="AE44" s="210"/>
      <c r="AF44" s="210"/>
      <c r="AG44" s="210"/>
      <c r="AH44" s="215"/>
      <c r="AI44" s="67"/>
      <c r="AJ44" s="67"/>
      <c r="AK44" s="67"/>
      <c r="AL44" s="70"/>
      <c r="AM44" s="70"/>
      <c r="AN44" s="70"/>
      <c r="AO44" s="70"/>
      <c r="AP44" s="70"/>
      <c r="AQ44" s="70"/>
      <c r="AR44" s="70"/>
      <c r="AS44" s="70"/>
      <c r="AT44" s="70"/>
      <c r="AU44" s="70"/>
      <c r="AV44" s="70"/>
      <c r="AW44" s="70"/>
      <c r="AX44" s="70"/>
      <c r="AY44" s="70"/>
      <c r="AZ44" s="70"/>
      <c r="BA44" s="70"/>
      <c r="BB44" s="70"/>
      <c r="BC44" s="70"/>
      <c r="BD44" s="70"/>
      <c r="BE44" s="70"/>
      <c r="BF44" s="70"/>
      <c r="BG44" s="70"/>
      <c r="BH44" s="70"/>
      <c r="BI44" s="70"/>
      <c r="BJ44" s="70"/>
      <c r="BK44" s="70"/>
    </row>
    <row r="45" spans="1:63" ht="18" hidden="1" customHeight="1" x14ac:dyDescent="0.2">
      <c r="A45" s="67"/>
      <c r="B45" s="270">
        <f>$G$44+1</f>
        <v>1</v>
      </c>
      <c r="C45" s="271"/>
      <c r="D45" s="271"/>
      <c r="E45" s="80" t="s">
        <v>2</v>
      </c>
      <c r="F45" s="80"/>
      <c r="G45" s="271">
        <f>100*$N$34</f>
        <v>0</v>
      </c>
      <c r="H45" s="271"/>
      <c r="I45" s="271"/>
      <c r="J45" s="81" t="s">
        <v>3</v>
      </c>
      <c r="K45" s="272"/>
      <c r="L45" s="229">
        <v>146</v>
      </c>
      <c r="M45" s="230"/>
      <c r="N45" s="80" t="s">
        <v>5</v>
      </c>
      <c r="O45" s="231">
        <f>IF($I$36&gt;$G$45,$G$45-$B$45+1,IF($I$36-$B$45+1&lt;0,0,$I$36-$B$45+1))</f>
        <v>0</v>
      </c>
      <c r="P45" s="231"/>
      <c r="Q45" s="232"/>
      <c r="R45" s="232"/>
      <c r="S45" s="81" t="s">
        <v>3</v>
      </c>
      <c r="T45" s="217">
        <f t="shared" si="0"/>
        <v>0</v>
      </c>
      <c r="U45" s="218"/>
      <c r="V45" s="219"/>
      <c r="W45" s="219"/>
      <c r="X45" s="81" t="s">
        <v>5</v>
      </c>
      <c r="Y45" s="209"/>
      <c r="Z45" s="210"/>
      <c r="AA45" s="210"/>
      <c r="AB45" s="210"/>
      <c r="AC45" s="211"/>
      <c r="AD45" s="209"/>
      <c r="AE45" s="210"/>
      <c r="AF45" s="210"/>
      <c r="AG45" s="210"/>
      <c r="AH45" s="215"/>
      <c r="AI45" s="67"/>
      <c r="AJ45" s="67"/>
      <c r="AK45" s="67"/>
      <c r="AL45" s="70"/>
      <c r="AM45" s="70"/>
      <c r="AN45" s="70"/>
      <c r="AO45" s="70"/>
      <c r="AP45" s="70"/>
      <c r="AQ45" s="70"/>
      <c r="AR45" s="70"/>
      <c r="AS45" s="70"/>
      <c r="AT45" s="70"/>
      <c r="AU45" s="70"/>
      <c r="AV45" s="70"/>
      <c r="AW45" s="70"/>
      <c r="AX45" s="70"/>
      <c r="AY45" s="70"/>
      <c r="AZ45" s="70"/>
      <c r="BA45" s="70"/>
      <c r="BB45" s="70"/>
      <c r="BC45" s="70"/>
      <c r="BD45" s="70"/>
      <c r="BE45" s="70"/>
      <c r="BF45" s="70"/>
      <c r="BG45" s="70"/>
      <c r="BH45" s="70"/>
      <c r="BI45" s="70"/>
      <c r="BJ45" s="70"/>
      <c r="BK45" s="70"/>
    </row>
    <row r="46" spans="1:63" ht="18" hidden="1" customHeight="1" x14ac:dyDescent="0.2">
      <c r="A46" s="67"/>
      <c r="B46" s="270">
        <f>$G$45+1</f>
        <v>1</v>
      </c>
      <c r="C46" s="271"/>
      <c r="D46" s="271"/>
      <c r="E46" s="80" t="s">
        <v>2</v>
      </c>
      <c r="F46" s="80"/>
      <c r="G46" s="271">
        <f>200*$N$34</f>
        <v>0</v>
      </c>
      <c r="H46" s="271"/>
      <c r="I46" s="271"/>
      <c r="J46" s="81" t="s">
        <v>3</v>
      </c>
      <c r="K46" s="272"/>
      <c r="L46" s="229">
        <v>177</v>
      </c>
      <c r="M46" s="230"/>
      <c r="N46" s="80" t="s">
        <v>5</v>
      </c>
      <c r="O46" s="231">
        <f>IF($I$36&gt;$G$46,$G$46-$B$46+1,IF($I$36-$B$46+1&lt;0,0,$I$36-$B$46+1))</f>
        <v>0</v>
      </c>
      <c r="P46" s="231"/>
      <c r="Q46" s="232"/>
      <c r="R46" s="232"/>
      <c r="S46" s="81" t="s">
        <v>3</v>
      </c>
      <c r="T46" s="217">
        <f t="shared" si="0"/>
        <v>0</v>
      </c>
      <c r="U46" s="218"/>
      <c r="V46" s="219"/>
      <c r="W46" s="219"/>
      <c r="X46" s="81" t="s">
        <v>5</v>
      </c>
      <c r="Y46" s="209"/>
      <c r="Z46" s="210"/>
      <c r="AA46" s="210"/>
      <c r="AB46" s="210"/>
      <c r="AC46" s="211"/>
      <c r="AD46" s="209"/>
      <c r="AE46" s="210"/>
      <c r="AF46" s="210"/>
      <c r="AG46" s="210"/>
      <c r="AH46" s="215"/>
      <c r="AI46" s="67"/>
      <c r="AJ46" s="67"/>
      <c r="AK46" s="67"/>
      <c r="AL46" s="70"/>
      <c r="AM46" s="70"/>
      <c r="AN46" s="70"/>
      <c r="AO46" s="70"/>
      <c r="AP46" s="70"/>
      <c r="AQ46" s="70"/>
      <c r="AR46" s="70"/>
      <c r="AS46" s="70"/>
      <c r="AT46" s="70"/>
      <c r="AU46" s="70"/>
      <c r="AV46" s="70"/>
      <c r="AW46" s="70"/>
      <c r="AX46" s="70"/>
      <c r="AY46" s="70"/>
      <c r="AZ46" s="70"/>
      <c r="BA46" s="70"/>
      <c r="BB46" s="70"/>
      <c r="BC46" s="70"/>
      <c r="BD46" s="70"/>
      <c r="BE46" s="70"/>
      <c r="BF46" s="70"/>
      <c r="BG46" s="70"/>
      <c r="BH46" s="70"/>
      <c r="BI46" s="70"/>
      <c r="BJ46" s="70"/>
      <c r="BK46" s="70"/>
    </row>
    <row r="47" spans="1:63" ht="18" hidden="1" customHeight="1" x14ac:dyDescent="0.2">
      <c r="A47" s="67"/>
      <c r="B47" s="270">
        <f>$G$46+1</f>
        <v>1</v>
      </c>
      <c r="C47" s="271"/>
      <c r="D47" s="271"/>
      <c r="E47" s="80" t="s">
        <v>2</v>
      </c>
      <c r="F47" s="80"/>
      <c r="G47" s="271">
        <f>1000*$N$34</f>
        <v>0</v>
      </c>
      <c r="H47" s="271"/>
      <c r="I47" s="271"/>
      <c r="J47" s="81" t="s">
        <v>3</v>
      </c>
      <c r="K47" s="272"/>
      <c r="L47" s="229">
        <v>203</v>
      </c>
      <c r="M47" s="230"/>
      <c r="N47" s="80" t="s">
        <v>5</v>
      </c>
      <c r="O47" s="231">
        <f>IF($I$36&gt;$G$47,$G$47-$B$47+1,IF($I$36-$B$47+1&lt;0,0,$I$36-$B$47+1))</f>
        <v>0</v>
      </c>
      <c r="P47" s="231"/>
      <c r="Q47" s="232"/>
      <c r="R47" s="232"/>
      <c r="S47" s="81" t="s">
        <v>3</v>
      </c>
      <c r="T47" s="217">
        <f t="shared" si="0"/>
        <v>0</v>
      </c>
      <c r="U47" s="218"/>
      <c r="V47" s="219"/>
      <c r="W47" s="219"/>
      <c r="X47" s="81" t="s">
        <v>5</v>
      </c>
      <c r="Y47" s="209"/>
      <c r="Z47" s="210"/>
      <c r="AA47" s="210"/>
      <c r="AB47" s="210"/>
      <c r="AC47" s="211"/>
      <c r="AD47" s="209"/>
      <c r="AE47" s="210"/>
      <c r="AF47" s="210"/>
      <c r="AG47" s="210"/>
      <c r="AH47" s="215"/>
      <c r="AI47" s="67"/>
      <c r="AJ47" s="67"/>
      <c r="AK47" s="67"/>
      <c r="AL47" s="70"/>
      <c r="AM47" s="70"/>
      <c r="AN47" s="70"/>
      <c r="AO47" s="70"/>
      <c r="AP47" s="70"/>
      <c r="AQ47" s="70"/>
      <c r="AR47" s="70"/>
      <c r="AS47" s="70"/>
      <c r="AT47" s="70"/>
      <c r="AU47" s="70"/>
      <c r="AV47" s="70"/>
      <c r="AW47" s="70"/>
      <c r="AX47" s="70"/>
      <c r="AY47" s="70"/>
      <c r="AZ47" s="70"/>
      <c r="BA47" s="70"/>
      <c r="BB47" s="70"/>
      <c r="BC47" s="70"/>
      <c r="BD47" s="70"/>
      <c r="BE47" s="70"/>
      <c r="BF47" s="70"/>
      <c r="BG47" s="70"/>
      <c r="BH47" s="70"/>
      <c r="BI47" s="70"/>
      <c r="BJ47" s="70"/>
      <c r="BK47" s="70"/>
    </row>
    <row r="48" spans="1:63" ht="18" hidden="1" customHeight="1" x14ac:dyDescent="0.2">
      <c r="A48" s="67"/>
      <c r="B48" s="270">
        <f>$G$47+1</f>
        <v>1</v>
      </c>
      <c r="C48" s="271"/>
      <c r="D48" s="271"/>
      <c r="E48" s="80" t="s">
        <v>2</v>
      </c>
      <c r="F48" s="80"/>
      <c r="G48" s="271">
        <f>5000*$N$34</f>
        <v>0</v>
      </c>
      <c r="H48" s="271"/>
      <c r="I48" s="271"/>
      <c r="J48" s="81" t="s">
        <v>3</v>
      </c>
      <c r="K48" s="272"/>
      <c r="L48" s="229">
        <v>232</v>
      </c>
      <c r="M48" s="230"/>
      <c r="N48" s="80" t="s">
        <v>5</v>
      </c>
      <c r="O48" s="231">
        <f>IF($I$36&gt;$G$48,$G$48-$B$48+1,IF($I$36-$B$48+1&lt;0,0,$I$36-$B$48+1))</f>
        <v>0</v>
      </c>
      <c r="P48" s="231"/>
      <c r="Q48" s="232"/>
      <c r="R48" s="232"/>
      <c r="S48" s="81" t="s">
        <v>3</v>
      </c>
      <c r="T48" s="217">
        <f t="shared" si="0"/>
        <v>0</v>
      </c>
      <c r="U48" s="218"/>
      <c r="V48" s="219"/>
      <c r="W48" s="219"/>
      <c r="X48" s="81" t="s">
        <v>5</v>
      </c>
      <c r="Y48" s="209"/>
      <c r="Z48" s="210"/>
      <c r="AA48" s="210"/>
      <c r="AB48" s="210"/>
      <c r="AC48" s="211"/>
      <c r="AD48" s="209"/>
      <c r="AE48" s="210"/>
      <c r="AF48" s="210"/>
      <c r="AG48" s="210"/>
      <c r="AH48" s="215"/>
      <c r="AI48" s="67"/>
      <c r="AJ48" s="67"/>
      <c r="AK48" s="67"/>
      <c r="AL48" s="70"/>
      <c r="AM48" s="70"/>
      <c r="AN48" s="70"/>
      <c r="AO48" s="70"/>
      <c r="AP48" s="70"/>
      <c r="AQ48" s="70"/>
      <c r="AR48" s="70"/>
      <c r="AS48" s="70"/>
      <c r="AT48" s="70"/>
      <c r="AU48" s="70"/>
      <c r="AV48" s="70"/>
      <c r="AW48" s="70"/>
      <c r="AX48" s="70"/>
      <c r="AY48" s="70"/>
      <c r="AZ48" s="70"/>
      <c r="BA48" s="70"/>
      <c r="BB48" s="70"/>
      <c r="BC48" s="70"/>
      <c r="BD48" s="70"/>
      <c r="BE48" s="70"/>
      <c r="BF48" s="70"/>
      <c r="BG48" s="70"/>
      <c r="BH48" s="70"/>
      <c r="BI48" s="70"/>
      <c r="BJ48" s="70"/>
      <c r="BK48" s="70"/>
    </row>
    <row r="49" spans="1:63" ht="18" hidden="1" customHeight="1" thickBot="1" x14ac:dyDescent="0.25">
      <c r="A49" s="67"/>
      <c r="B49" s="286">
        <f>$G$48+1</f>
        <v>1</v>
      </c>
      <c r="C49" s="287"/>
      <c r="D49" s="287"/>
      <c r="E49" s="82" t="s">
        <v>4</v>
      </c>
      <c r="F49" s="82"/>
      <c r="G49" s="82"/>
      <c r="H49" s="82"/>
      <c r="I49" s="82"/>
      <c r="J49" s="83"/>
      <c r="K49" s="273"/>
      <c r="L49" s="308">
        <v>265</v>
      </c>
      <c r="M49" s="309"/>
      <c r="N49" s="82" t="s">
        <v>5</v>
      </c>
      <c r="O49" s="294">
        <f>IF($I$36-$B$49+1&lt;0,0,$I$36-$B$49+1)</f>
        <v>0</v>
      </c>
      <c r="P49" s="294"/>
      <c r="Q49" s="295"/>
      <c r="R49" s="295"/>
      <c r="S49" s="83" t="s">
        <v>3</v>
      </c>
      <c r="T49" s="310">
        <f t="shared" si="0"/>
        <v>0</v>
      </c>
      <c r="U49" s="311"/>
      <c r="V49" s="312"/>
      <c r="W49" s="312"/>
      <c r="X49" s="84" t="s">
        <v>5</v>
      </c>
      <c r="Y49" s="212"/>
      <c r="Z49" s="213"/>
      <c r="AA49" s="213"/>
      <c r="AB49" s="213"/>
      <c r="AC49" s="214"/>
      <c r="AD49" s="212"/>
      <c r="AE49" s="213"/>
      <c r="AF49" s="213"/>
      <c r="AG49" s="213"/>
      <c r="AH49" s="216"/>
      <c r="AI49" s="67"/>
      <c r="AJ49" s="67"/>
      <c r="AK49" s="67"/>
      <c r="AL49" s="70"/>
      <c r="AM49" s="70"/>
      <c r="AN49" s="70"/>
      <c r="AO49" s="70"/>
      <c r="AP49" s="70"/>
      <c r="AQ49" s="70"/>
      <c r="AR49" s="70"/>
      <c r="AS49" s="70"/>
      <c r="AT49" s="70"/>
      <c r="AU49" s="70"/>
      <c r="AV49" s="70"/>
      <c r="AW49" s="70"/>
      <c r="AX49" s="70"/>
      <c r="AY49" s="70"/>
      <c r="AZ49" s="70"/>
      <c r="BA49" s="70"/>
      <c r="BB49" s="70"/>
      <c r="BC49" s="70"/>
      <c r="BD49" s="70"/>
      <c r="BE49" s="70"/>
      <c r="BF49" s="70"/>
      <c r="BG49" s="70"/>
      <c r="BH49" s="70"/>
      <c r="BI49" s="70"/>
      <c r="BJ49" s="70"/>
      <c r="BK49" s="70"/>
    </row>
    <row r="50" spans="1:63" ht="18" hidden="1" customHeight="1" thickTop="1" thickBot="1" x14ac:dyDescent="0.25">
      <c r="A50" s="67"/>
      <c r="B50" s="313" t="s">
        <v>11</v>
      </c>
      <c r="C50" s="314"/>
      <c r="D50" s="314"/>
      <c r="E50" s="314"/>
      <c r="F50" s="314"/>
      <c r="G50" s="314"/>
      <c r="H50" s="314"/>
      <c r="I50" s="314"/>
      <c r="J50" s="314"/>
      <c r="K50" s="314"/>
      <c r="L50" s="314"/>
      <c r="M50" s="314"/>
      <c r="N50" s="314"/>
      <c r="O50" s="233">
        <f>SUM(O42:R49)</f>
        <v>0</v>
      </c>
      <c r="P50" s="233"/>
      <c r="Q50" s="234"/>
      <c r="R50" s="234"/>
      <c r="S50" s="85" t="s">
        <v>3</v>
      </c>
      <c r="T50" s="201">
        <f>SUM(T42:W49)</f>
        <v>0</v>
      </c>
      <c r="U50" s="202"/>
      <c r="V50" s="203"/>
      <c r="W50" s="203"/>
      <c r="X50" s="85" t="s">
        <v>5</v>
      </c>
      <c r="Y50" s="202">
        <f>ROUNDDOWN(T50*0.1,0)</f>
        <v>0</v>
      </c>
      <c r="Z50" s="202"/>
      <c r="AA50" s="203"/>
      <c r="AB50" s="203"/>
      <c r="AC50" s="86" t="s">
        <v>5</v>
      </c>
      <c r="AD50" s="202">
        <f>T50+Y50</f>
        <v>0</v>
      </c>
      <c r="AE50" s="202"/>
      <c r="AF50" s="202"/>
      <c r="AG50" s="203"/>
      <c r="AH50" s="87" t="s">
        <v>5</v>
      </c>
      <c r="AI50" s="67"/>
      <c r="AJ50" s="67"/>
      <c r="AK50" s="67"/>
      <c r="AL50" s="70"/>
      <c r="AM50" s="70"/>
      <c r="AN50" s="70"/>
      <c r="AO50" s="70"/>
      <c r="AP50" s="70"/>
      <c r="AQ50" s="70"/>
      <c r="AR50" s="70"/>
      <c r="AS50" s="70"/>
      <c r="AT50" s="70"/>
      <c r="AU50" s="70"/>
      <c r="AV50" s="70"/>
      <c r="AW50" s="70"/>
      <c r="AX50" s="70"/>
      <c r="AY50" s="70"/>
      <c r="AZ50" s="70"/>
      <c r="BA50" s="70"/>
      <c r="BB50" s="70"/>
      <c r="BC50" s="70"/>
      <c r="BD50" s="70"/>
      <c r="BE50" s="70"/>
      <c r="BF50" s="70"/>
      <c r="BG50" s="70"/>
      <c r="BH50" s="70"/>
      <c r="BI50" s="70"/>
      <c r="BJ50" s="70"/>
      <c r="BK50" s="70"/>
    </row>
    <row r="51" spans="1:63" ht="18" hidden="1" customHeight="1" x14ac:dyDescent="0.2">
      <c r="A51" s="67"/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67"/>
      <c r="AG51" s="67"/>
      <c r="AH51" s="67"/>
      <c r="AI51" s="67"/>
      <c r="AJ51" s="67"/>
      <c r="AK51" s="67"/>
      <c r="AL51" s="70"/>
      <c r="AM51" s="70"/>
      <c r="AN51" s="70"/>
      <c r="AO51" s="70"/>
      <c r="AP51" s="70"/>
      <c r="AQ51" s="70"/>
      <c r="AR51" s="70"/>
      <c r="AS51" s="70"/>
      <c r="AT51" s="70"/>
      <c r="AU51" s="70"/>
      <c r="AV51" s="70"/>
      <c r="AW51" s="70"/>
      <c r="AX51" s="70"/>
      <c r="AY51" s="70"/>
      <c r="AZ51" s="70"/>
      <c r="BA51" s="70"/>
      <c r="BB51" s="70"/>
      <c r="BC51" s="70"/>
      <c r="BD51" s="70"/>
      <c r="BE51" s="70"/>
      <c r="BF51" s="70"/>
      <c r="BG51" s="70"/>
      <c r="BH51" s="70"/>
      <c r="BI51" s="70"/>
      <c r="BJ51" s="70"/>
      <c r="BK51" s="70"/>
    </row>
    <row r="52" spans="1:63" ht="18" hidden="1" customHeight="1" x14ac:dyDescent="0.2">
      <c r="A52" s="67"/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  <c r="AA52" s="67"/>
      <c r="AB52" s="67"/>
      <c r="AC52" s="67"/>
      <c r="AD52" s="67"/>
      <c r="AE52" s="67"/>
      <c r="AF52" s="67"/>
      <c r="AG52" s="67"/>
      <c r="AH52" s="67"/>
      <c r="AI52" s="67"/>
      <c r="AJ52" s="67"/>
      <c r="AK52" s="67"/>
      <c r="AL52" s="70"/>
      <c r="AM52" s="70"/>
      <c r="AN52" s="70"/>
      <c r="AO52" s="70"/>
      <c r="AP52" s="70"/>
      <c r="AQ52" s="70"/>
      <c r="AR52" s="70"/>
      <c r="AS52" s="70"/>
      <c r="AT52" s="70"/>
      <c r="AU52" s="70"/>
      <c r="AV52" s="70"/>
      <c r="AW52" s="70"/>
      <c r="AX52" s="70"/>
      <c r="AY52" s="70"/>
      <c r="AZ52" s="70"/>
      <c r="BA52" s="70"/>
      <c r="BB52" s="70"/>
      <c r="BC52" s="70"/>
      <c r="BD52" s="70"/>
      <c r="BE52" s="70"/>
      <c r="BF52" s="70"/>
      <c r="BG52" s="70"/>
      <c r="BH52" s="70"/>
      <c r="BI52" s="70"/>
      <c r="BJ52" s="70"/>
      <c r="BK52" s="70"/>
    </row>
    <row r="53" spans="1:63" ht="18" hidden="1" customHeight="1" x14ac:dyDescent="0.2">
      <c r="A53" s="67"/>
      <c r="B53" s="68" t="s">
        <v>49</v>
      </c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7"/>
      <c r="AJ53" s="67"/>
      <c r="AK53" s="67"/>
      <c r="AL53" s="67"/>
      <c r="AM53" s="67"/>
      <c r="AN53" s="67"/>
      <c r="AO53" s="67"/>
      <c r="AP53" s="67"/>
      <c r="AQ53" s="67"/>
      <c r="AR53" s="67"/>
      <c r="AS53" s="67"/>
      <c r="AT53" s="70"/>
      <c r="AU53" s="70"/>
      <c r="AV53" s="70"/>
      <c r="AW53" s="71"/>
      <c r="AX53" s="71"/>
      <c r="AY53" s="70"/>
      <c r="AZ53" s="70"/>
      <c r="BA53" s="70"/>
      <c r="BB53" s="70"/>
      <c r="BC53" s="70"/>
      <c r="BD53" s="70"/>
      <c r="BE53" s="70"/>
      <c r="BF53" s="70"/>
      <c r="BG53" s="70"/>
      <c r="BH53" s="70"/>
      <c r="BI53" s="70"/>
      <c r="BJ53" s="70"/>
      <c r="BK53" s="70"/>
    </row>
    <row r="54" spans="1:63" ht="18" hidden="1" customHeight="1" x14ac:dyDescent="0.2">
      <c r="A54" s="67"/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7"/>
      <c r="AJ54" s="67"/>
      <c r="AK54" s="67"/>
      <c r="AL54" s="67"/>
      <c r="AM54" s="67"/>
      <c r="AN54" s="67"/>
      <c r="AO54" s="67"/>
      <c r="AP54" s="67"/>
      <c r="AQ54" s="67"/>
      <c r="AR54" s="67"/>
      <c r="AS54" s="67"/>
      <c r="AT54" s="70"/>
      <c r="AU54" s="70"/>
      <c r="AV54" s="70"/>
      <c r="AW54" s="71"/>
      <c r="AX54" s="71"/>
      <c r="AY54" s="70"/>
      <c r="AZ54" s="70"/>
      <c r="BA54" s="70"/>
      <c r="BB54" s="70"/>
      <c r="BC54" s="70"/>
      <c r="BD54" s="70"/>
      <c r="BE54" s="70"/>
      <c r="BF54" s="70"/>
      <c r="BG54" s="70"/>
      <c r="BH54" s="70"/>
      <c r="BI54" s="70"/>
      <c r="BJ54" s="70"/>
      <c r="BK54" s="70"/>
    </row>
    <row r="55" spans="1:63" ht="18" hidden="1" customHeight="1" x14ac:dyDescent="0.2">
      <c r="A55" s="67"/>
      <c r="B55" s="182" t="s">
        <v>12</v>
      </c>
      <c r="C55" s="182"/>
      <c r="D55" s="183" t="s">
        <v>70</v>
      </c>
      <c r="E55" s="183"/>
      <c r="F55" s="183"/>
      <c r="G55" s="183"/>
      <c r="H55" s="183"/>
      <c r="I55" s="184">
        <f>I34</f>
        <v>0</v>
      </c>
      <c r="J55" s="184"/>
      <c r="K55" s="73" t="s">
        <v>0</v>
      </c>
      <c r="L55" s="73"/>
      <c r="M55" s="67"/>
      <c r="N55" s="69"/>
      <c r="O55" s="69"/>
      <c r="P55" s="69"/>
      <c r="Q55" s="69"/>
      <c r="R55" s="175" t="s">
        <v>48</v>
      </c>
      <c r="S55" s="176"/>
      <c r="T55" s="176"/>
      <c r="U55" s="176"/>
      <c r="V55" s="176"/>
      <c r="W55" s="176"/>
      <c r="X55" s="179" t="e">
        <f>BF73</f>
        <v>#VALUE!</v>
      </c>
      <c r="Y55" s="179"/>
      <c r="Z55" s="179"/>
      <c r="AA55" s="179"/>
      <c r="AB55" s="179"/>
      <c r="AC55" s="179"/>
      <c r="AD55" s="173" t="s">
        <v>5</v>
      </c>
      <c r="AE55" s="69"/>
      <c r="AF55" s="69"/>
      <c r="AG55" s="69"/>
      <c r="AH55" s="69"/>
      <c r="AI55" s="67"/>
      <c r="AJ55" s="67"/>
      <c r="AK55" s="67"/>
      <c r="AL55" s="67"/>
      <c r="AM55" s="67"/>
      <c r="AN55" s="67"/>
      <c r="AO55" s="67"/>
      <c r="AP55" s="67"/>
      <c r="AQ55" s="67"/>
      <c r="AR55" s="67"/>
      <c r="AS55" s="67"/>
      <c r="AT55" s="70"/>
      <c r="AU55" s="70"/>
      <c r="AV55" s="70"/>
      <c r="AW55" s="71"/>
      <c r="AX55" s="71"/>
      <c r="AY55" s="70"/>
      <c r="AZ55" s="70"/>
      <c r="BA55" s="70"/>
      <c r="BB55" s="70"/>
      <c r="BC55" s="70"/>
      <c r="BD55" s="70"/>
      <c r="BE55" s="70"/>
      <c r="BF55" s="70"/>
      <c r="BG55" s="70"/>
      <c r="BH55" s="70"/>
      <c r="BI55" s="70"/>
      <c r="BJ55" s="70"/>
      <c r="BK55" s="70"/>
    </row>
    <row r="56" spans="1:63" ht="18" hidden="1" customHeight="1" x14ac:dyDescent="0.2">
      <c r="A56" s="67"/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67"/>
      <c r="O56" s="67"/>
      <c r="P56" s="67"/>
      <c r="Q56" s="67"/>
      <c r="R56" s="177"/>
      <c r="S56" s="178"/>
      <c r="T56" s="178"/>
      <c r="U56" s="178"/>
      <c r="V56" s="178"/>
      <c r="W56" s="178"/>
      <c r="X56" s="180"/>
      <c r="Y56" s="180"/>
      <c r="Z56" s="180"/>
      <c r="AA56" s="180"/>
      <c r="AB56" s="180"/>
      <c r="AC56" s="180"/>
      <c r="AD56" s="174"/>
      <c r="AE56" s="67"/>
      <c r="AF56" s="67"/>
      <c r="AG56" s="67"/>
      <c r="AH56" s="67"/>
      <c r="AI56" s="67"/>
      <c r="AJ56" s="67"/>
      <c r="AK56" s="67"/>
      <c r="AL56" s="67"/>
      <c r="AM56" s="67"/>
      <c r="AN56" s="67"/>
      <c r="AO56" s="67"/>
      <c r="AP56" s="67"/>
      <c r="AQ56" s="67"/>
      <c r="AR56" s="67"/>
      <c r="AS56" s="67"/>
      <c r="AT56" s="70"/>
      <c r="AU56" s="70"/>
      <c r="AV56" s="70"/>
      <c r="AW56" s="71"/>
      <c r="AX56" s="71"/>
      <c r="AY56" s="70"/>
      <c r="AZ56" s="70"/>
      <c r="BA56" s="70"/>
      <c r="BB56" s="70"/>
      <c r="BC56" s="70"/>
      <c r="BD56" s="70"/>
      <c r="BE56" s="70"/>
      <c r="BF56" s="70"/>
      <c r="BG56" s="70"/>
      <c r="BH56" s="70"/>
      <c r="BI56" s="70"/>
      <c r="BJ56" s="70"/>
      <c r="BK56" s="70"/>
    </row>
    <row r="57" spans="1:63" ht="18" hidden="1" customHeight="1" x14ac:dyDescent="0.2">
      <c r="A57" s="67"/>
      <c r="B57" s="182" t="s">
        <v>13</v>
      </c>
      <c r="C57" s="182"/>
      <c r="D57" s="183" t="s">
        <v>37</v>
      </c>
      <c r="E57" s="183"/>
      <c r="F57" s="183"/>
      <c r="G57" s="183"/>
      <c r="H57" s="183"/>
      <c r="I57" s="185">
        <f>E15</f>
        <v>0</v>
      </c>
      <c r="J57" s="185"/>
      <c r="K57" s="185"/>
      <c r="L57" s="185"/>
      <c r="M57" s="73" t="s">
        <v>3</v>
      </c>
      <c r="N57" s="67"/>
      <c r="O57" s="67"/>
      <c r="P57" s="67"/>
      <c r="Q57" s="67"/>
      <c r="R57" s="101" t="s">
        <v>24</v>
      </c>
      <c r="S57" s="76"/>
      <c r="T57" s="76"/>
      <c r="U57" s="76"/>
      <c r="V57" s="76"/>
      <c r="W57" s="76"/>
      <c r="X57" s="181" t="e">
        <f>AV73</f>
        <v>#VALUE!</v>
      </c>
      <c r="Y57" s="181"/>
      <c r="Z57" s="181"/>
      <c r="AA57" s="181"/>
      <c r="AB57" s="181"/>
      <c r="AC57" s="181"/>
      <c r="AD57" s="102" t="s">
        <v>5</v>
      </c>
      <c r="AE57" s="67"/>
      <c r="AF57" s="67"/>
      <c r="AG57" s="67"/>
      <c r="AH57" s="67"/>
      <c r="AI57" s="67"/>
      <c r="AJ57" s="67"/>
      <c r="AK57" s="67"/>
      <c r="AL57" s="67"/>
      <c r="AM57" s="67"/>
      <c r="AN57" s="67"/>
      <c r="AO57" s="67"/>
      <c r="AP57" s="67"/>
      <c r="AQ57" s="67"/>
      <c r="AR57" s="67"/>
      <c r="AS57" s="67"/>
      <c r="AT57" s="70"/>
      <c r="AU57" s="70"/>
      <c r="AV57" s="70"/>
      <c r="AW57" s="71"/>
      <c r="AX57" s="71"/>
      <c r="AY57" s="70"/>
      <c r="AZ57" s="70"/>
      <c r="BA57" s="70"/>
      <c r="BB57" s="70"/>
      <c r="BC57" s="70"/>
      <c r="BD57" s="70"/>
      <c r="BE57" s="70"/>
      <c r="BF57" s="70"/>
      <c r="BG57" s="70"/>
      <c r="BH57" s="70"/>
      <c r="BI57" s="70"/>
      <c r="BJ57" s="70"/>
      <c r="BK57" s="70"/>
    </row>
    <row r="58" spans="1:63" ht="18" hidden="1" customHeight="1" x14ac:dyDescent="0.2">
      <c r="A58" s="67"/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67"/>
      <c r="R58" s="103" t="s">
        <v>51</v>
      </c>
      <c r="S58" s="73"/>
      <c r="T58" s="73"/>
      <c r="U58" s="73"/>
      <c r="V58" s="73"/>
      <c r="W58" s="73"/>
      <c r="X58" s="186" t="e">
        <f>BA73</f>
        <v>#VALUE!</v>
      </c>
      <c r="Y58" s="186"/>
      <c r="Z58" s="186"/>
      <c r="AA58" s="186"/>
      <c r="AB58" s="186"/>
      <c r="AC58" s="186"/>
      <c r="AD58" s="104" t="s">
        <v>5</v>
      </c>
      <c r="AE58" s="67"/>
      <c r="AF58" s="67"/>
      <c r="AG58" s="67"/>
      <c r="AH58" s="67"/>
      <c r="AI58" s="67"/>
      <c r="AJ58" s="67"/>
      <c r="AK58" s="67"/>
      <c r="AL58" s="67"/>
      <c r="AM58" s="67"/>
      <c r="AN58" s="67"/>
      <c r="AO58" s="67"/>
      <c r="AP58" s="67"/>
      <c r="AQ58" s="67"/>
      <c r="AR58" s="67"/>
      <c r="AS58" s="67"/>
      <c r="AT58" s="70"/>
      <c r="AU58" s="70"/>
      <c r="AV58" s="70"/>
      <c r="AW58" s="71"/>
      <c r="AX58" s="71"/>
      <c r="AY58" s="70"/>
      <c r="AZ58" s="70"/>
      <c r="BA58" s="70"/>
      <c r="BB58" s="70"/>
      <c r="BC58" s="70"/>
      <c r="BD58" s="70"/>
      <c r="BE58" s="70"/>
      <c r="BF58" s="70"/>
      <c r="BG58" s="70"/>
      <c r="BH58" s="70"/>
      <c r="BI58" s="70"/>
      <c r="BJ58" s="70"/>
      <c r="BK58" s="70"/>
    </row>
    <row r="59" spans="1:63" ht="18" hidden="1" customHeight="1" x14ac:dyDescent="0.2">
      <c r="A59" s="67"/>
      <c r="B59" s="182" t="s">
        <v>21</v>
      </c>
      <c r="C59" s="182"/>
      <c r="D59" s="183" t="s">
        <v>38</v>
      </c>
      <c r="E59" s="183"/>
      <c r="F59" s="183"/>
      <c r="G59" s="183"/>
      <c r="H59" s="183"/>
      <c r="I59" s="279">
        <f>E10</f>
        <v>0</v>
      </c>
      <c r="J59" s="279"/>
      <c r="K59" s="279"/>
      <c r="L59" s="279"/>
      <c r="M59" s="279"/>
      <c r="N59" s="279"/>
      <c r="O59" s="279"/>
      <c r="P59" s="279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  <c r="AE59" s="67"/>
      <c r="AF59" s="67"/>
      <c r="AG59" s="67"/>
      <c r="AH59" s="67"/>
      <c r="AI59" s="67"/>
      <c r="AJ59" s="67"/>
      <c r="AK59" s="67"/>
      <c r="AL59" s="67"/>
      <c r="AM59" s="67"/>
      <c r="AN59" s="67"/>
      <c r="AO59" s="67"/>
      <c r="AP59" s="67"/>
      <c r="AQ59" s="67"/>
      <c r="AR59" s="67"/>
      <c r="AS59" s="67"/>
      <c r="AT59" s="70"/>
      <c r="AU59" s="70"/>
      <c r="AV59" s="70"/>
      <c r="AW59" s="71"/>
      <c r="AX59" s="71"/>
      <c r="AY59" s="70"/>
      <c r="AZ59" s="70"/>
      <c r="BA59" s="70"/>
      <c r="BB59" s="70"/>
      <c r="BC59" s="70"/>
      <c r="BD59" s="70"/>
      <c r="BE59" s="70"/>
      <c r="BF59" s="70"/>
      <c r="BG59" s="70"/>
      <c r="BH59" s="70"/>
      <c r="BI59" s="70"/>
      <c r="BJ59" s="70"/>
      <c r="BK59" s="70"/>
    </row>
    <row r="60" spans="1:63" ht="18" hidden="1" customHeight="1" x14ac:dyDescent="0.2">
      <c r="A60" s="67"/>
      <c r="B60" s="88"/>
      <c r="C60" s="88"/>
      <c r="D60" s="75"/>
      <c r="E60" s="75"/>
      <c r="F60" s="75"/>
      <c r="G60" s="75"/>
      <c r="H60" s="75"/>
      <c r="I60" s="89"/>
      <c r="J60" s="89"/>
      <c r="K60" s="77"/>
      <c r="L60" s="77"/>
      <c r="M60" s="77"/>
      <c r="N60" s="77"/>
      <c r="O60" s="77"/>
      <c r="P60" s="77"/>
      <c r="Q60" s="67"/>
      <c r="R60" s="67"/>
      <c r="S60" s="67"/>
      <c r="T60" s="67"/>
      <c r="U60" s="67"/>
      <c r="V60" s="67"/>
      <c r="W60" s="67"/>
      <c r="X60" s="67"/>
      <c r="Y60" s="67"/>
      <c r="Z60" s="67"/>
      <c r="AA60" s="67"/>
      <c r="AB60" s="67"/>
      <c r="AC60" s="67"/>
      <c r="AD60" s="67"/>
      <c r="AE60" s="67"/>
      <c r="AF60" s="67"/>
      <c r="AG60" s="67"/>
      <c r="AH60" s="67"/>
      <c r="AI60" s="67"/>
      <c r="AJ60" s="67"/>
      <c r="AK60" s="67"/>
      <c r="AL60" s="67"/>
      <c r="AM60" s="67"/>
      <c r="AN60" s="67"/>
      <c r="AO60" s="67"/>
      <c r="AP60" s="67"/>
      <c r="AQ60" s="67"/>
      <c r="AR60" s="67"/>
      <c r="AS60" s="67"/>
      <c r="AT60" s="70"/>
      <c r="AU60" s="70"/>
      <c r="AV60" s="70"/>
      <c r="AW60" s="71"/>
      <c r="AX60" s="71"/>
      <c r="AY60" s="70"/>
      <c r="AZ60" s="70"/>
      <c r="BA60" s="70"/>
      <c r="BB60" s="70"/>
      <c r="BC60" s="70"/>
      <c r="BD60" s="70"/>
      <c r="BE60" s="70"/>
      <c r="BF60" s="70"/>
      <c r="BG60" s="70"/>
      <c r="BH60" s="70"/>
      <c r="BI60" s="70"/>
      <c r="BJ60" s="70"/>
      <c r="BK60" s="70"/>
    </row>
    <row r="61" spans="1:63" ht="18" hidden="1" customHeight="1" thickBot="1" x14ac:dyDescent="0.25">
      <c r="A61" s="67"/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  <c r="AF61" s="67"/>
      <c r="AG61" s="67"/>
      <c r="AH61" s="67"/>
      <c r="AI61" s="67"/>
      <c r="AJ61" s="67"/>
      <c r="AK61" s="67"/>
      <c r="AL61" s="67"/>
      <c r="AM61" s="67"/>
      <c r="AN61" s="67"/>
      <c r="AO61" s="67"/>
      <c r="AP61" s="67"/>
      <c r="AQ61" s="67"/>
      <c r="AR61" s="67"/>
      <c r="AS61" s="67"/>
      <c r="AT61" s="70"/>
      <c r="AU61" s="70"/>
      <c r="AV61" s="70"/>
      <c r="AW61" s="71"/>
      <c r="AX61" s="71"/>
      <c r="AY61" s="70"/>
      <c r="AZ61" s="70"/>
      <c r="BA61" s="70"/>
      <c r="BB61" s="70"/>
      <c r="BC61" s="70"/>
      <c r="BD61" s="70"/>
      <c r="BE61" s="70"/>
      <c r="BF61" s="70"/>
      <c r="BG61" s="70"/>
      <c r="BH61" s="70"/>
      <c r="BI61" s="70"/>
      <c r="BJ61" s="70"/>
      <c r="BK61" s="70"/>
    </row>
    <row r="62" spans="1:63" ht="18" hidden="1" customHeight="1" thickBot="1" x14ac:dyDescent="0.25">
      <c r="A62" s="67"/>
      <c r="B62" s="114" t="s">
        <v>26</v>
      </c>
      <c r="C62" s="115"/>
      <c r="D62" s="115"/>
      <c r="E62" s="115"/>
      <c r="F62" s="115"/>
      <c r="G62" s="115"/>
      <c r="H62" s="115"/>
      <c r="I62" s="115"/>
      <c r="J62" s="282"/>
      <c r="K62" s="305" t="s">
        <v>39</v>
      </c>
      <c r="L62" s="306"/>
      <c r="M62" s="306"/>
      <c r="N62" s="306"/>
      <c r="O62" s="306"/>
      <c r="P62" s="306"/>
      <c r="Q62" s="306"/>
      <c r="R62" s="306"/>
      <c r="S62" s="306"/>
      <c r="T62" s="306"/>
      <c r="U62" s="306"/>
      <c r="V62" s="306"/>
      <c r="W62" s="306"/>
      <c r="X62" s="306"/>
      <c r="Y62" s="306"/>
      <c r="Z62" s="306"/>
      <c r="AA62" s="306"/>
      <c r="AB62" s="306"/>
      <c r="AC62" s="306"/>
      <c r="AD62" s="306"/>
      <c r="AE62" s="306"/>
      <c r="AF62" s="306"/>
      <c r="AG62" s="306"/>
      <c r="AH62" s="306"/>
      <c r="AI62" s="306"/>
      <c r="AJ62" s="306"/>
      <c r="AK62" s="306"/>
      <c r="AL62" s="307"/>
      <c r="AM62" s="114" t="s">
        <v>7</v>
      </c>
      <c r="AN62" s="115"/>
      <c r="AO62" s="115"/>
      <c r="AP62" s="115"/>
      <c r="AQ62" s="116"/>
      <c r="AR62" s="120" t="s">
        <v>40</v>
      </c>
      <c r="AS62" s="115"/>
      <c r="AT62" s="115"/>
      <c r="AU62" s="116"/>
      <c r="AV62" s="121" t="s">
        <v>19</v>
      </c>
      <c r="AW62" s="122"/>
      <c r="AX62" s="122"/>
      <c r="AY62" s="122"/>
      <c r="AZ62" s="127"/>
      <c r="BA62" s="121" t="s">
        <v>17</v>
      </c>
      <c r="BB62" s="122"/>
      <c r="BC62" s="122"/>
      <c r="BD62" s="122"/>
      <c r="BE62" s="127"/>
      <c r="BF62" s="121" t="s">
        <v>18</v>
      </c>
      <c r="BG62" s="122"/>
      <c r="BH62" s="122"/>
      <c r="BI62" s="122"/>
      <c r="BJ62" s="123"/>
      <c r="BK62" s="70"/>
    </row>
    <row r="63" spans="1:63" ht="25" hidden="1" customHeight="1" x14ac:dyDescent="0.2">
      <c r="A63" s="67"/>
      <c r="B63" s="117"/>
      <c r="C63" s="118"/>
      <c r="D63" s="118"/>
      <c r="E63" s="118"/>
      <c r="F63" s="118"/>
      <c r="G63" s="118"/>
      <c r="H63" s="118"/>
      <c r="I63" s="118"/>
      <c r="J63" s="283"/>
      <c r="K63" s="90"/>
      <c r="L63" s="280" t="s">
        <v>77</v>
      </c>
      <c r="M63" s="112"/>
      <c r="N63" s="281"/>
      <c r="O63" s="280" t="s">
        <v>83</v>
      </c>
      <c r="P63" s="112"/>
      <c r="Q63" s="113"/>
      <c r="R63" s="111" t="s">
        <v>78</v>
      </c>
      <c r="S63" s="112"/>
      <c r="T63" s="113"/>
      <c r="U63" s="111" t="s">
        <v>79</v>
      </c>
      <c r="V63" s="112"/>
      <c r="W63" s="113"/>
      <c r="X63" s="111" t="s">
        <v>80</v>
      </c>
      <c r="Y63" s="112"/>
      <c r="Z63" s="113"/>
      <c r="AA63" s="111" t="s">
        <v>81</v>
      </c>
      <c r="AB63" s="112"/>
      <c r="AC63" s="113"/>
      <c r="AD63" s="111" t="s">
        <v>82</v>
      </c>
      <c r="AE63" s="112"/>
      <c r="AF63" s="113"/>
      <c r="AG63" s="111" t="s">
        <v>84</v>
      </c>
      <c r="AH63" s="112"/>
      <c r="AI63" s="113"/>
      <c r="AJ63" s="111" t="s">
        <v>85</v>
      </c>
      <c r="AK63" s="112"/>
      <c r="AL63" s="129"/>
      <c r="AM63" s="117"/>
      <c r="AN63" s="118"/>
      <c r="AO63" s="118"/>
      <c r="AP63" s="118"/>
      <c r="AQ63" s="119"/>
      <c r="AR63" s="220">
        <f>I59</f>
        <v>0</v>
      </c>
      <c r="AS63" s="221"/>
      <c r="AT63" s="221"/>
      <c r="AU63" s="222"/>
      <c r="AV63" s="124"/>
      <c r="AW63" s="125"/>
      <c r="AX63" s="125"/>
      <c r="AY63" s="125"/>
      <c r="AZ63" s="128"/>
      <c r="BA63" s="124"/>
      <c r="BB63" s="125"/>
      <c r="BC63" s="125"/>
      <c r="BD63" s="125"/>
      <c r="BE63" s="128"/>
      <c r="BF63" s="124"/>
      <c r="BG63" s="125"/>
      <c r="BH63" s="125"/>
      <c r="BI63" s="125"/>
      <c r="BJ63" s="126"/>
      <c r="BK63" s="70"/>
    </row>
    <row r="64" spans="1:63" ht="18" hidden="1" customHeight="1" thickBot="1" x14ac:dyDescent="0.25">
      <c r="A64" s="67"/>
      <c r="B64" s="252"/>
      <c r="C64" s="197"/>
      <c r="D64" s="197"/>
      <c r="E64" s="197"/>
      <c r="F64" s="197"/>
      <c r="G64" s="197"/>
      <c r="H64" s="197"/>
      <c r="I64" s="197"/>
      <c r="J64" s="205"/>
      <c r="K64" s="91"/>
      <c r="L64" s="284" t="s">
        <v>28</v>
      </c>
      <c r="M64" s="285"/>
      <c r="N64" s="288"/>
      <c r="O64" s="284" t="s">
        <v>29</v>
      </c>
      <c r="P64" s="285"/>
      <c r="Q64" s="285"/>
      <c r="R64" s="269" t="s">
        <v>30</v>
      </c>
      <c r="S64" s="269"/>
      <c r="T64" s="269"/>
      <c r="U64" s="269" t="s">
        <v>31</v>
      </c>
      <c r="V64" s="269"/>
      <c r="W64" s="269"/>
      <c r="X64" s="269" t="s">
        <v>32</v>
      </c>
      <c r="Y64" s="269"/>
      <c r="Z64" s="269"/>
      <c r="AA64" s="269" t="s">
        <v>33</v>
      </c>
      <c r="AB64" s="269"/>
      <c r="AC64" s="269"/>
      <c r="AD64" s="269" t="s">
        <v>34</v>
      </c>
      <c r="AE64" s="269"/>
      <c r="AF64" s="269"/>
      <c r="AG64" s="269" t="s">
        <v>35</v>
      </c>
      <c r="AH64" s="269"/>
      <c r="AI64" s="269"/>
      <c r="AJ64" s="285" t="s">
        <v>36</v>
      </c>
      <c r="AK64" s="285"/>
      <c r="AL64" s="288"/>
      <c r="AM64" s="252" t="s">
        <v>41</v>
      </c>
      <c r="AN64" s="197"/>
      <c r="AO64" s="197"/>
      <c r="AP64" s="197"/>
      <c r="AQ64" s="197"/>
      <c r="AR64" s="223" t="s">
        <v>42</v>
      </c>
      <c r="AS64" s="224"/>
      <c r="AT64" s="224"/>
      <c r="AU64" s="225"/>
      <c r="AV64" s="197" t="s">
        <v>43</v>
      </c>
      <c r="AW64" s="197"/>
      <c r="AX64" s="197"/>
      <c r="AY64" s="197"/>
      <c r="AZ64" s="204"/>
      <c r="BA64" s="196" t="s">
        <v>50</v>
      </c>
      <c r="BB64" s="197"/>
      <c r="BC64" s="197"/>
      <c r="BD64" s="197"/>
      <c r="BE64" s="204"/>
      <c r="BF64" s="196" t="s">
        <v>44</v>
      </c>
      <c r="BG64" s="197"/>
      <c r="BH64" s="197"/>
      <c r="BI64" s="197"/>
      <c r="BJ64" s="205"/>
      <c r="BK64" s="70"/>
    </row>
    <row r="65" spans="1:63" ht="18" hidden="1" customHeight="1" x14ac:dyDescent="0.2">
      <c r="A65" s="67"/>
      <c r="B65" s="114" t="s">
        <v>27</v>
      </c>
      <c r="C65" s="115"/>
      <c r="D65" s="115"/>
      <c r="E65" s="115"/>
      <c r="F65" s="115"/>
      <c r="G65" s="115"/>
      <c r="H65" s="115"/>
      <c r="I65" s="115"/>
      <c r="J65" s="115"/>
      <c r="K65" s="296" t="s">
        <v>6</v>
      </c>
      <c r="L65" s="261">
        <v>1320</v>
      </c>
      <c r="M65" s="247"/>
      <c r="N65" s="262"/>
      <c r="O65" s="261">
        <v>2500</v>
      </c>
      <c r="P65" s="247"/>
      <c r="Q65" s="248"/>
      <c r="R65" s="246">
        <v>4300</v>
      </c>
      <c r="S65" s="247"/>
      <c r="T65" s="248"/>
      <c r="U65" s="246">
        <v>19000</v>
      </c>
      <c r="V65" s="247"/>
      <c r="W65" s="248"/>
      <c r="X65" s="246">
        <v>49000</v>
      </c>
      <c r="Y65" s="247"/>
      <c r="Z65" s="248"/>
      <c r="AA65" s="246">
        <v>216000</v>
      </c>
      <c r="AB65" s="247"/>
      <c r="AC65" s="248"/>
      <c r="AD65" s="246">
        <v>244000</v>
      </c>
      <c r="AE65" s="247"/>
      <c r="AF65" s="248"/>
      <c r="AG65" s="246">
        <v>511000</v>
      </c>
      <c r="AH65" s="247"/>
      <c r="AI65" s="248"/>
      <c r="AJ65" s="246">
        <v>583000</v>
      </c>
      <c r="AK65" s="247"/>
      <c r="AL65" s="248"/>
      <c r="AM65" s="291"/>
      <c r="AN65" s="292"/>
      <c r="AO65" s="292"/>
      <c r="AP65" s="292"/>
      <c r="AQ65" s="292"/>
      <c r="AR65" s="237" t="str">
        <f>_xlfn.XLOOKUP(I59, L63:AL63, L65:AL65, "")</f>
        <v/>
      </c>
      <c r="AS65" s="238"/>
      <c r="AT65" s="238"/>
      <c r="AU65" s="239"/>
      <c r="AV65" s="206" t="e">
        <f>AR65*I34</f>
        <v>#VALUE!</v>
      </c>
      <c r="AW65" s="207"/>
      <c r="AX65" s="208"/>
      <c r="AY65" s="208"/>
      <c r="AZ65" s="78" t="s">
        <v>5</v>
      </c>
      <c r="BA65" s="209"/>
      <c r="BB65" s="210"/>
      <c r="BC65" s="210"/>
      <c r="BD65" s="210"/>
      <c r="BE65" s="211"/>
      <c r="BF65" s="209"/>
      <c r="BG65" s="210"/>
      <c r="BH65" s="210"/>
      <c r="BI65" s="210"/>
      <c r="BJ65" s="215"/>
      <c r="BK65" s="70"/>
    </row>
    <row r="66" spans="1:63" ht="18" hidden="1" customHeight="1" x14ac:dyDescent="0.2">
      <c r="A66" s="67"/>
      <c r="B66" s="270">
        <v>0</v>
      </c>
      <c r="C66" s="271"/>
      <c r="D66" s="271"/>
      <c r="E66" s="80" t="s">
        <v>2</v>
      </c>
      <c r="F66" s="80"/>
      <c r="G66" s="271">
        <f>10*$N$34</f>
        <v>0</v>
      </c>
      <c r="H66" s="271"/>
      <c r="I66" s="271"/>
      <c r="J66" s="80" t="s">
        <v>3</v>
      </c>
      <c r="K66" s="297"/>
      <c r="L66" s="263">
        <v>0</v>
      </c>
      <c r="M66" s="244"/>
      <c r="N66" s="264"/>
      <c r="O66" s="263">
        <v>0</v>
      </c>
      <c r="P66" s="244"/>
      <c r="Q66" s="245"/>
      <c r="R66" s="243">
        <v>0</v>
      </c>
      <c r="S66" s="244"/>
      <c r="T66" s="245"/>
      <c r="U66" s="243">
        <v>0</v>
      </c>
      <c r="V66" s="244"/>
      <c r="W66" s="245"/>
      <c r="X66" s="243">
        <v>0</v>
      </c>
      <c r="Y66" s="244"/>
      <c r="Z66" s="245"/>
      <c r="AA66" s="243">
        <v>0</v>
      </c>
      <c r="AB66" s="244"/>
      <c r="AC66" s="245"/>
      <c r="AD66" s="243">
        <v>0</v>
      </c>
      <c r="AE66" s="244"/>
      <c r="AF66" s="245"/>
      <c r="AG66" s="243">
        <v>0</v>
      </c>
      <c r="AH66" s="244"/>
      <c r="AI66" s="245"/>
      <c r="AJ66" s="243">
        <v>0</v>
      </c>
      <c r="AK66" s="244"/>
      <c r="AL66" s="245"/>
      <c r="AM66" s="267">
        <f>IF($I$57&gt;$G$66,$G$66,$I$57)</f>
        <v>0</v>
      </c>
      <c r="AN66" s="268"/>
      <c r="AO66" s="268"/>
      <c r="AP66" s="268"/>
      <c r="AQ66" s="77" t="s">
        <v>3</v>
      </c>
      <c r="AR66" s="253" t="str">
        <f>_xlfn.XLOOKUP(I59, L63:AL63, L66:AL66, "")</f>
        <v/>
      </c>
      <c r="AS66" s="254"/>
      <c r="AT66" s="254"/>
      <c r="AU66" s="255"/>
      <c r="AV66" s="217" t="e">
        <f>AM66*AR66</f>
        <v>#VALUE!</v>
      </c>
      <c r="AW66" s="218"/>
      <c r="AX66" s="219"/>
      <c r="AY66" s="219"/>
      <c r="AZ66" s="81" t="s">
        <v>5</v>
      </c>
      <c r="BA66" s="209"/>
      <c r="BB66" s="210"/>
      <c r="BC66" s="210"/>
      <c r="BD66" s="210"/>
      <c r="BE66" s="211"/>
      <c r="BF66" s="209"/>
      <c r="BG66" s="210"/>
      <c r="BH66" s="210"/>
      <c r="BI66" s="210"/>
      <c r="BJ66" s="215"/>
      <c r="BK66" s="70"/>
    </row>
    <row r="67" spans="1:63" ht="18" hidden="1" customHeight="1" x14ac:dyDescent="0.2">
      <c r="A67" s="67"/>
      <c r="B67" s="270">
        <f>$G$66+1</f>
        <v>1</v>
      </c>
      <c r="C67" s="271"/>
      <c r="D67" s="271"/>
      <c r="E67" s="80" t="s">
        <v>2</v>
      </c>
      <c r="F67" s="80"/>
      <c r="G67" s="271">
        <f>20*$N$34</f>
        <v>0</v>
      </c>
      <c r="H67" s="271"/>
      <c r="I67" s="271"/>
      <c r="J67" s="80" t="s">
        <v>3</v>
      </c>
      <c r="K67" s="297"/>
      <c r="L67" s="263">
        <v>200</v>
      </c>
      <c r="M67" s="244"/>
      <c r="N67" s="264"/>
      <c r="O67" s="263">
        <v>265</v>
      </c>
      <c r="P67" s="244"/>
      <c r="Q67" s="245"/>
      <c r="R67" s="243">
        <v>265</v>
      </c>
      <c r="S67" s="244"/>
      <c r="T67" s="245"/>
      <c r="U67" s="243">
        <v>0</v>
      </c>
      <c r="V67" s="244"/>
      <c r="W67" s="245"/>
      <c r="X67" s="243">
        <v>0</v>
      </c>
      <c r="Y67" s="244"/>
      <c r="Z67" s="245"/>
      <c r="AA67" s="243">
        <v>0</v>
      </c>
      <c r="AB67" s="244"/>
      <c r="AC67" s="245"/>
      <c r="AD67" s="243">
        <v>0</v>
      </c>
      <c r="AE67" s="244"/>
      <c r="AF67" s="245"/>
      <c r="AG67" s="243">
        <v>0</v>
      </c>
      <c r="AH67" s="244"/>
      <c r="AI67" s="245"/>
      <c r="AJ67" s="243">
        <v>0</v>
      </c>
      <c r="AK67" s="244"/>
      <c r="AL67" s="245"/>
      <c r="AM67" s="256">
        <f>IF($I$57&gt;$G$67,$G$67-$B$67+1,IF($I$57-$B$67+1&lt;0,0,$I$57-$B$67+1))</f>
        <v>0</v>
      </c>
      <c r="AN67" s="257"/>
      <c r="AO67" s="257"/>
      <c r="AP67" s="257"/>
      <c r="AQ67" s="80" t="s">
        <v>3</v>
      </c>
      <c r="AR67" s="253" t="str">
        <f>_xlfn.XLOOKUP(I59, L63:AL63, L67:AL67, "")</f>
        <v/>
      </c>
      <c r="AS67" s="254"/>
      <c r="AT67" s="254"/>
      <c r="AU67" s="255"/>
      <c r="AV67" s="217" t="e">
        <f t="shared" ref="AV67:AV72" si="1">AM67*AR67</f>
        <v>#VALUE!</v>
      </c>
      <c r="AW67" s="218"/>
      <c r="AX67" s="219"/>
      <c r="AY67" s="219"/>
      <c r="AZ67" s="81" t="s">
        <v>5</v>
      </c>
      <c r="BA67" s="209"/>
      <c r="BB67" s="210"/>
      <c r="BC67" s="210"/>
      <c r="BD67" s="210"/>
      <c r="BE67" s="211"/>
      <c r="BF67" s="209"/>
      <c r="BG67" s="210"/>
      <c r="BH67" s="210"/>
      <c r="BI67" s="210"/>
      <c r="BJ67" s="215"/>
      <c r="BK67" s="70"/>
    </row>
    <row r="68" spans="1:63" ht="18" hidden="1" customHeight="1" x14ac:dyDescent="0.2">
      <c r="A68" s="67"/>
      <c r="B68" s="270">
        <f>$G$67+1</f>
        <v>1</v>
      </c>
      <c r="C68" s="271"/>
      <c r="D68" s="271"/>
      <c r="E68" s="80" t="s">
        <v>2</v>
      </c>
      <c r="F68" s="80"/>
      <c r="G68" s="271">
        <f>30*$N$34</f>
        <v>0</v>
      </c>
      <c r="H68" s="271"/>
      <c r="I68" s="271"/>
      <c r="J68" s="80" t="s">
        <v>3</v>
      </c>
      <c r="K68" s="297"/>
      <c r="L68" s="263">
        <v>230</v>
      </c>
      <c r="M68" s="244"/>
      <c r="N68" s="264"/>
      <c r="O68" s="263">
        <v>265</v>
      </c>
      <c r="P68" s="244"/>
      <c r="Q68" s="245"/>
      <c r="R68" s="243">
        <v>265</v>
      </c>
      <c r="S68" s="244"/>
      <c r="T68" s="245"/>
      <c r="U68" s="243">
        <v>0</v>
      </c>
      <c r="V68" s="244"/>
      <c r="W68" s="245"/>
      <c r="X68" s="243">
        <v>0</v>
      </c>
      <c r="Y68" s="244"/>
      <c r="Z68" s="245"/>
      <c r="AA68" s="243">
        <v>0</v>
      </c>
      <c r="AB68" s="244"/>
      <c r="AC68" s="245"/>
      <c r="AD68" s="243">
        <v>0</v>
      </c>
      <c r="AE68" s="244"/>
      <c r="AF68" s="245"/>
      <c r="AG68" s="243">
        <v>0</v>
      </c>
      <c r="AH68" s="244"/>
      <c r="AI68" s="245"/>
      <c r="AJ68" s="243">
        <v>0</v>
      </c>
      <c r="AK68" s="244"/>
      <c r="AL68" s="245"/>
      <c r="AM68" s="256">
        <f>IF($I$57&gt;$G$68,$G$68-$B$68+1,IF($I$57-$B$68+1&lt;0,0,$I$57-$B$68+1))</f>
        <v>0</v>
      </c>
      <c r="AN68" s="257"/>
      <c r="AO68" s="257"/>
      <c r="AP68" s="257"/>
      <c r="AQ68" s="80" t="s">
        <v>3</v>
      </c>
      <c r="AR68" s="253" t="str">
        <f>_xlfn.XLOOKUP(I59, L63:AL63, L68:AL68, "")</f>
        <v/>
      </c>
      <c r="AS68" s="254"/>
      <c r="AT68" s="254"/>
      <c r="AU68" s="255"/>
      <c r="AV68" s="217" t="e">
        <f t="shared" si="1"/>
        <v>#VALUE!</v>
      </c>
      <c r="AW68" s="218"/>
      <c r="AX68" s="219"/>
      <c r="AY68" s="219"/>
      <c r="AZ68" s="81" t="s">
        <v>5</v>
      </c>
      <c r="BA68" s="209"/>
      <c r="BB68" s="210"/>
      <c r="BC68" s="210"/>
      <c r="BD68" s="210"/>
      <c r="BE68" s="211"/>
      <c r="BF68" s="209"/>
      <c r="BG68" s="210"/>
      <c r="BH68" s="210"/>
      <c r="BI68" s="210"/>
      <c r="BJ68" s="215"/>
      <c r="BK68" s="70"/>
    </row>
    <row r="69" spans="1:63" ht="18" hidden="1" customHeight="1" x14ac:dyDescent="0.2">
      <c r="A69" s="67"/>
      <c r="B69" s="270">
        <f>$G$68+1</f>
        <v>1</v>
      </c>
      <c r="C69" s="271"/>
      <c r="D69" s="271"/>
      <c r="E69" s="80" t="s">
        <v>2</v>
      </c>
      <c r="F69" s="80"/>
      <c r="G69" s="271">
        <f>100*$N$34</f>
        <v>0</v>
      </c>
      <c r="H69" s="271"/>
      <c r="I69" s="271"/>
      <c r="J69" s="80" t="s">
        <v>3</v>
      </c>
      <c r="K69" s="297"/>
      <c r="L69" s="263">
        <v>265</v>
      </c>
      <c r="M69" s="244"/>
      <c r="N69" s="264"/>
      <c r="O69" s="263">
        <v>305</v>
      </c>
      <c r="P69" s="244"/>
      <c r="Q69" s="245"/>
      <c r="R69" s="243">
        <v>305</v>
      </c>
      <c r="S69" s="244"/>
      <c r="T69" s="245"/>
      <c r="U69" s="243">
        <v>330</v>
      </c>
      <c r="V69" s="244"/>
      <c r="W69" s="245"/>
      <c r="X69" s="243">
        <v>0</v>
      </c>
      <c r="Y69" s="244"/>
      <c r="Z69" s="245"/>
      <c r="AA69" s="243">
        <v>0</v>
      </c>
      <c r="AB69" s="244"/>
      <c r="AC69" s="245"/>
      <c r="AD69" s="243">
        <v>0</v>
      </c>
      <c r="AE69" s="244"/>
      <c r="AF69" s="245"/>
      <c r="AG69" s="243">
        <v>0</v>
      </c>
      <c r="AH69" s="244"/>
      <c r="AI69" s="245"/>
      <c r="AJ69" s="243">
        <v>0</v>
      </c>
      <c r="AK69" s="244"/>
      <c r="AL69" s="245"/>
      <c r="AM69" s="256">
        <f>IF($I$57&gt;$G$69,$G$69-$B$69+1,IF($I$57-$B$69+1&lt;0,0,$I$57-$B$69+1))</f>
        <v>0</v>
      </c>
      <c r="AN69" s="257"/>
      <c r="AO69" s="257"/>
      <c r="AP69" s="257"/>
      <c r="AQ69" s="80" t="s">
        <v>3</v>
      </c>
      <c r="AR69" s="253" t="str">
        <f>_xlfn.XLOOKUP(I59, L63:AL63, L69:AL69, "")</f>
        <v/>
      </c>
      <c r="AS69" s="254"/>
      <c r="AT69" s="254"/>
      <c r="AU69" s="255"/>
      <c r="AV69" s="217" t="e">
        <f t="shared" si="1"/>
        <v>#VALUE!</v>
      </c>
      <c r="AW69" s="218"/>
      <c r="AX69" s="219"/>
      <c r="AY69" s="219"/>
      <c r="AZ69" s="81" t="s">
        <v>5</v>
      </c>
      <c r="BA69" s="209"/>
      <c r="BB69" s="210"/>
      <c r="BC69" s="210"/>
      <c r="BD69" s="210"/>
      <c r="BE69" s="211"/>
      <c r="BF69" s="209"/>
      <c r="BG69" s="210"/>
      <c r="BH69" s="210"/>
      <c r="BI69" s="210"/>
      <c r="BJ69" s="215"/>
      <c r="BK69" s="70"/>
    </row>
    <row r="70" spans="1:63" ht="18" hidden="1" customHeight="1" x14ac:dyDescent="0.2">
      <c r="A70" s="67"/>
      <c r="B70" s="270">
        <f>$G$69+1</f>
        <v>1</v>
      </c>
      <c r="C70" s="271"/>
      <c r="D70" s="271"/>
      <c r="E70" s="80" t="s">
        <v>2</v>
      </c>
      <c r="F70" s="80"/>
      <c r="G70" s="271">
        <f>500*$N$34</f>
        <v>0</v>
      </c>
      <c r="H70" s="271"/>
      <c r="I70" s="271"/>
      <c r="J70" s="80" t="s">
        <v>3</v>
      </c>
      <c r="K70" s="297"/>
      <c r="L70" s="263">
        <v>330</v>
      </c>
      <c r="M70" s="244"/>
      <c r="N70" s="264"/>
      <c r="O70" s="263">
        <v>330</v>
      </c>
      <c r="P70" s="244"/>
      <c r="Q70" s="245"/>
      <c r="R70" s="243">
        <v>330</v>
      </c>
      <c r="S70" s="244"/>
      <c r="T70" s="245"/>
      <c r="U70" s="243">
        <v>345</v>
      </c>
      <c r="V70" s="244"/>
      <c r="W70" s="245"/>
      <c r="X70" s="243">
        <v>345</v>
      </c>
      <c r="Y70" s="244"/>
      <c r="Z70" s="245"/>
      <c r="AA70" s="243">
        <v>0</v>
      </c>
      <c r="AB70" s="244"/>
      <c r="AC70" s="245"/>
      <c r="AD70" s="243">
        <v>0</v>
      </c>
      <c r="AE70" s="244"/>
      <c r="AF70" s="245"/>
      <c r="AG70" s="243">
        <v>0</v>
      </c>
      <c r="AH70" s="244"/>
      <c r="AI70" s="245"/>
      <c r="AJ70" s="243">
        <v>0</v>
      </c>
      <c r="AK70" s="244"/>
      <c r="AL70" s="245"/>
      <c r="AM70" s="256">
        <f>IF($I$57&gt;$G$70,$G$70-$B$70+1,IF($I$57-$B$70+1&lt;0,0,$I$57-$B$70+1))</f>
        <v>0</v>
      </c>
      <c r="AN70" s="257"/>
      <c r="AO70" s="257"/>
      <c r="AP70" s="257"/>
      <c r="AQ70" s="80" t="s">
        <v>3</v>
      </c>
      <c r="AR70" s="253" t="str">
        <f>_xlfn.XLOOKUP(I59, L63:AL63, L70:AL70, "")</f>
        <v/>
      </c>
      <c r="AS70" s="254"/>
      <c r="AT70" s="254"/>
      <c r="AU70" s="255"/>
      <c r="AV70" s="217" t="e">
        <f t="shared" si="1"/>
        <v>#VALUE!</v>
      </c>
      <c r="AW70" s="218"/>
      <c r="AX70" s="219"/>
      <c r="AY70" s="219"/>
      <c r="AZ70" s="81" t="s">
        <v>5</v>
      </c>
      <c r="BA70" s="209"/>
      <c r="BB70" s="210"/>
      <c r="BC70" s="210"/>
      <c r="BD70" s="210"/>
      <c r="BE70" s="211"/>
      <c r="BF70" s="209"/>
      <c r="BG70" s="210"/>
      <c r="BH70" s="210"/>
      <c r="BI70" s="210"/>
      <c r="BJ70" s="215"/>
      <c r="BK70" s="70"/>
    </row>
    <row r="71" spans="1:63" ht="18" hidden="1" customHeight="1" x14ac:dyDescent="0.2">
      <c r="A71" s="67"/>
      <c r="B71" s="270">
        <f>$G$70+1</f>
        <v>1</v>
      </c>
      <c r="C71" s="271"/>
      <c r="D71" s="271"/>
      <c r="E71" s="80" t="s">
        <v>2</v>
      </c>
      <c r="F71" s="80"/>
      <c r="G71" s="271">
        <f>1000*$N$34</f>
        <v>0</v>
      </c>
      <c r="H71" s="271"/>
      <c r="I71" s="271"/>
      <c r="J71" s="80" t="s">
        <v>3</v>
      </c>
      <c r="K71" s="297"/>
      <c r="L71" s="263">
        <v>350</v>
      </c>
      <c r="M71" s="244"/>
      <c r="N71" s="264"/>
      <c r="O71" s="263">
        <v>350</v>
      </c>
      <c r="P71" s="244"/>
      <c r="Q71" s="245"/>
      <c r="R71" s="243">
        <v>350</v>
      </c>
      <c r="S71" s="244"/>
      <c r="T71" s="245"/>
      <c r="U71" s="243">
        <v>360</v>
      </c>
      <c r="V71" s="244"/>
      <c r="W71" s="245"/>
      <c r="X71" s="243">
        <v>360</v>
      </c>
      <c r="Y71" s="244"/>
      <c r="Z71" s="245"/>
      <c r="AA71" s="243">
        <v>360</v>
      </c>
      <c r="AB71" s="244"/>
      <c r="AC71" s="245"/>
      <c r="AD71" s="243">
        <v>360</v>
      </c>
      <c r="AE71" s="244"/>
      <c r="AF71" s="245"/>
      <c r="AG71" s="243">
        <v>0</v>
      </c>
      <c r="AH71" s="244"/>
      <c r="AI71" s="245"/>
      <c r="AJ71" s="243">
        <v>0</v>
      </c>
      <c r="AK71" s="244"/>
      <c r="AL71" s="245"/>
      <c r="AM71" s="256">
        <f>IF($I$57&gt;$G$71,$G$71-$B$71+1,IF($I$57-$B$71+1&lt;0,0,$I$57-$B$71+1))</f>
        <v>0</v>
      </c>
      <c r="AN71" s="257"/>
      <c r="AO71" s="257"/>
      <c r="AP71" s="257"/>
      <c r="AQ71" s="80" t="s">
        <v>3</v>
      </c>
      <c r="AR71" s="253" t="str">
        <f>_xlfn.XLOOKUP(I59, L63:AL63, L71:AL71, "")</f>
        <v/>
      </c>
      <c r="AS71" s="254"/>
      <c r="AT71" s="254"/>
      <c r="AU71" s="255"/>
      <c r="AV71" s="217" t="e">
        <f t="shared" si="1"/>
        <v>#VALUE!</v>
      </c>
      <c r="AW71" s="218"/>
      <c r="AX71" s="219"/>
      <c r="AY71" s="219"/>
      <c r="AZ71" s="81" t="s">
        <v>5</v>
      </c>
      <c r="BA71" s="209"/>
      <c r="BB71" s="210"/>
      <c r="BC71" s="210"/>
      <c r="BD71" s="210"/>
      <c r="BE71" s="211"/>
      <c r="BF71" s="209"/>
      <c r="BG71" s="210"/>
      <c r="BH71" s="210"/>
      <c r="BI71" s="210"/>
      <c r="BJ71" s="215"/>
      <c r="BK71" s="70"/>
    </row>
    <row r="72" spans="1:63" ht="18" hidden="1" customHeight="1" thickBot="1" x14ac:dyDescent="0.25">
      <c r="A72" s="67"/>
      <c r="B72" s="286">
        <f>$G$47+1</f>
        <v>1</v>
      </c>
      <c r="C72" s="287"/>
      <c r="D72" s="287"/>
      <c r="E72" s="82" t="s">
        <v>4</v>
      </c>
      <c r="F72" s="82"/>
      <c r="G72" s="92"/>
      <c r="H72" s="92"/>
      <c r="I72" s="92"/>
      <c r="J72" s="82"/>
      <c r="K72" s="298"/>
      <c r="L72" s="265">
        <v>375</v>
      </c>
      <c r="M72" s="241"/>
      <c r="N72" s="266"/>
      <c r="O72" s="265">
        <v>375</v>
      </c>
      <c r="P72" s="241"/>
      <c r="Q72" s="242"/>
      <c r="R72" s="240">
        <v>375</v>
      </c>
      <c r="S72" s="241"/>
      <c r="T72" s="242"/>
      <c r="U72" s="240">
        <v>375</v>
      </c>
      <c r="V72" s="241"/>
      <c r="W72" s="242"/>
      <c r="X72" s="240">
        <v>375</v>
      </c>
      <c r="Y72" s="241"/>
      <c r="Z72" s="242"/>
      <c r="AA72" s="240">
        <v>375</v>
      </c>
      <c r="AB72" s="241"/>
      <c r="AC72" s="242"/>
      <c r="AD72" s="240">
        <v>375</v>
      </c>
      <c r="AE72" s="241"/>
      <c r="AF72" s="242"/>
      <c r="AG72" s="240">
        <v>375</v>
      </c>
      <c r="AH72" s="241"/>
      <c r="AI72" s="242"/>
      <c r="AJ72" s="240">
        <v>375</v>
      </c>
      <c r="AK72" s="241"/>
      <c r="AL72" s="242"/>
      <c r="AM72" s="293">
        <f>IF($I$57-$B$72+1&lt;0,0,$I$57-$B$72+1)</f>
        <v>0</v>
      </c>
      <c r="AN72" s="294"/>
      <c r="AO72" s="295"/>
      <c r="AP72" s="295"/>
      <c r="AQ72" s="80" t="s">
        <v>3</v>
      </c>
      <c r="AR72" s="226" t="str">
        <f>_xlfn.XLOOKUP(I59, L63:AL63, L72:AL72, "")</f>
        <v/>
      </c>
      <c r="AS72" s="227"/>
      <c r="AT72" s="227"/>
      <c r="AU72" s="228"/>
      <c r="AV72" s="217" t="e">
        <f t="shared" si="1"/>
        <v>#VALUE!</v>
      </c>
      <c r="AW72" s="218"/>
      <c r="AX72" s="219"/>
      <c r="AY72" s="219"/>
      <c r="AZ72" s="84" t="s">
        <v>5</v>
      </c>
      <c r="BA72" s="212"/>
      <c r="BB72" s="213"/>
      <c r="BC72" s="213"/>
      <c r="BD72" s="213"/>
      <c r="BE72" s="214"/>
      <c r="BF72" s="212"/>
      <c r="BG72" s="213"/>
      <c r="BH72" s="213"/>
      <c r="BI72" s="213"/>
      <c r="BJ72" s="216"/>
      <c r="BK72" s="70"/>
    </row>
    <row r="73" spans="1:63" ht="18" hidden="1" customHeight="1" thickTop="1" thickBot="1" x14ac:dyDescent="0.25">
      <c r="A73" s="67"/>
      <c r="B73" s="258" t="s">
        <v>11</v>
      </c>
      <c r="C73" s="259"/>
      <c r="D73" s="259"/>
      <c r="E73" s="259"/>
      <c r="F73" s="259"/>
      <c r="G73" s="259"/>
      <c r="H73" s="259"/>
      <c r="I73" s="259"/>
      <c r="J73" s="259"/>
      <c r="K73" s="259"/>
      <c r="L73" s="259"/>
      <c r="M73" s="259"/>
      <c r="N73" s="259"/>
      <c r="O73" s="259"/>
      <c r="P73" s="259"/>
      <c r="Q73" s="259"/>
      <c r="R73" s="259"/>
      <c r="S73" s="259"/>
      <c r="T73" s="259"/>
      <c r="U73" s="259"/>
      <c r="V73" s="259"/>
      <c r="W73" s="259"/>
      <c r="X73" s="259"/>
      <c r="Y73" s="259"/>
      <c r="Z73" s="259"/>
      <c r="AA73" s="259"/>
      <c r="AB73" s="259"/>
      <c r="AC73" s="259"/>
      <c r="AD73" s="259"/>
      <c r="AE73" s="259"/>
      <c r="AF73" s="259"/>
      <c r="AG73" s="259"/>
      <c r="AH73" s="259"/>
      <c r="AI73" s="259"/>
      <c r="AJ73" s="259"/>
      <c r="AK73" s="259"/>
      <c r="AL73" s="260"/>
      <c r="AM73" s="289">
        <f>SUM(AM66:AP72)</f>
        <v>0</v>
      </c>
      <c r="AN73" s="290"/>
      <c r="AO73" s="290"/>
      <c r="AP73" s="290"/>
      <c r="AQ73" s="86" t="s">
        <v>3</v>
      </c>
      <c r="AR73" s="249"/>
      <c r="AS73" s="250"/>
      <c r="AT73" s="250"/>
      <c r="AU73" s="251"/>
      <c r="AV73" s="201" t="e">
        <f>SUM(AV65:AY72)</f>
        <v>#VALUE!</v>
      </c>
      <c r="AW73" s="202"/>
      <c r="AX73" s="203"/>
      <c r="AY73" s="203"/>
      <c r="AZ73" s="85" t="s">
        <v>5</v>
      </c>
      <c r="BA73" s="202" t="e">
        <f>ROUNDDOWN(AV73*0.1,0)</f>
        <v>#VALUE!</v>
      </c>
      <c r="BB73" s="202"/>
      <c r="BC73" s="203"/>
      <c r="BD73" s="203"/>
      <c r="BE73" s="86" t="s">
        <v>5</v>
      </c>
      <c r="BF73" s="202" t="e">
        <f>AV73+BA73</f>
        <v>#VALUE!</v>
      </c>
      <c r="BG73" s="202"/>
      <c r="BH73" s="202"/>
      <c r="BI73" s="203"/>
      <c r="BJ73" s="87" t="s">
        <v>5</v>
      </c>
      <c r="BK73" s="70"/>
    </row>
    <row r="74" spans="1:63" hidden="1" x14ac:dyDescent="0.2">
      <c r="A74" s="67"/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7"/>
      <c r="P74" s="67"/>
      <c r="Q74" s="67"/>
      <c r="R74" s="67"/>
      <c r="S74" s="67"/>
      <c r="T74" s="67"/>
      <c r="U74" s="67"/>
      <c r="V74" s="67"/>
      <c r="W74" s="67"/>
      <c r="X74" s="67"/>
      <c r="Y74" s="67"/>
      <c r="Z74" s="67"/>
      <c r="AA74" s="67"/>
      <c r="AB74" s="67"/>
      <c r="AC74" s="67"/>
      <c r="AD74" s="67"/>
      <c r="AE74" s="67"/>
      <c r="AF74" s="67"/>
      <c r="AG74" s="67"/>
      <c r="AH74" s="67"/>
      <c r="AI74" s="67"/>
      <c r="AJ74" s="67"/>
      <c r="AK74" s="67"/>
      <c r="AL74" s="67"/>
      <c r="AM74" s="67"/>
      <c r="AN74" s="67"/>
      <c r="AO74" s="67"/>
      <c r="AP74" s="67"/>
      <c r="AQ74" s="67"/>
      <c r="AR74" s="67"/>
      <c r="AS74" s="67"/>
      <c r="AT74" s="70"/>
      <c r="AU74" s="70"/>
      <c r="AV74" s="70"/>
      <c r="AW74" s="71"/>
      <c r="AX74" s="71"/>
      <c r="AY74" s="70"/>
      <c r="AZ74" s="70"/>
      <c r="BA74" s="70"/>
      <c r="BB74" s="70"/>
      <c r="BC74" s="70"/>
      <c r="BD74" s="70"/>
      <c r="BE74" s="70"/>
      <c r="BF74" s="70"/>
      <c r="BG74" s="70"/>
      <c r="BH74" s="70"/>
      <c r="BI74" s="70"/>
      <c r="BJ74" s="70"/>
      <c r="BK74" s="70"/>
    </row>
  </sheetData>
  <mergeCells count="275">
    <mergeCell ref="O71:Q71"/>
    <mergeCell ref="K65:K72"/>
    <mergeCell ref="L64:N64"/>
    <mergeCell ref="O72:Q72"/>
    <mergeCell ref="E5:G6"/>
    <mergeCell ref="E15:G16"/>
    <mergeCell ref="E21:G22"/>
    <mergeCell ref="E10:M11"/>
    <mergeCell ref="B59:C59"/>
    <mergeCell ref="L71:N71"/>
    <mergeCell ref="L70:N70"/>
    <mergeCell ref="L69:N69"/>
    <mergeCell ref="L68:N68"/>
    <mergeCell ref="G45:I45"/>
    <mergeCell ref="L45:M45"/>
    <mergeCell ref="K62:AL62"/>
    <mergeCell ref="D55:H55"/>
    <mergeCell ref="I55:J55"/>
    <mergeCell ref="B65:J65"/>
    <mergeCell ref="B49:D49"/>
    <mergeCell ref="L49:M49"/>
    <mergeCell ref="O49:R49"/>
    <mergeCell ref="T49:W49"/>
    <mergeCell ref="B50:N50"/>
    <mergeCell ref="AM73:AP73"/>
    <mergeCell ref="AM65:AQ65"/>
    <mergeCell ref="AD72:AF72"/>
    <mergeCell ref="AM71:AP71"/>
    <mergeCell ref="AM72:AP72"/>
    <mergeCell ref="R72:T72"/>
    <mergeCell ref="R71:T71"/>
    <mergeCell ref="AJ72:AL72"/>
    <mergeCell ref="AA65:AC65"/>
    <mergeCell ref="X71:Z71"/>
    <mergeCell ref="AD65:AF65"/>
    <mergeCell ref="AJ65:AL65"/>
    <mergeCell ref="R70:T70"/>
    <mergeCell ref="R69:T69"/>
    <mergeCell ref="R68:T68"/>
    <mergeCell ref="R67:T67"/>
    <mergeCell ref="R66:T66"/>
    <mergeCell ref="AA72:AC72"/>
    <mergeCell ref="AM69:AP69"/>
    <mergeCell ref="AJ71:AL71"/>
    <mergeCell ref="AJ64:AL64"/>
    <mergeCell ref="X70:Z70"/>
    <mergeCell ref="R65:T65"/>
    <mergeCell ref="AG65:AI65"/>
    <mergeCell ref="O65:Q65"/>
    <mergeCell ref="O66:Q66"/>
    <mergeCell ref="O67:Q67"/>
    <mergeCell ref="O70:Q70"/>
    <mergeCell ref="O69:Q69"/>
    <mergeCell ref="O68:Q68"/>
    <mergeCell ref="AA66:AC66"/>
    <mergeCell ref="AG70:AI70"/>
    <mergeCell ref="AG69:AI69"/>
    <mergeCell ref="AG68:AI68"/>
    <mergeCell ref="AG67:AI67"/>
    <mergeCell ref="AG66:AI66"/>
    <mergeCell ref="B72:D72"/>
    <mergeCell ref="B66:D66"/>
    <mergeCell ref="B67:D67"/>
    <mergeCell ref="G67:I67"/>
    <mergeCell ref="B68:D68"/>
    <mergeCell ref="G68:I68"/>
    <mergeCell ref="B69:D69"/>
    <mergeCell ref="G69:I69"/>
    <mergeCell ref="B70:D70"/>
    <mergeCell ref="G70:I70"/>
    <mergeCell ref="G66:I66"/>
    <mergeCell ref="B71:D71"/>
    <mergeCell ref="G71:I71"/>
    <mergeCell ref="D57:H57"/>
    <mergeCell ref="I57:L57"/>
    <mergeCell ref="D59:H59"/>
    <mergeCell ref="AA70:AC70"/>
    <mergeCell ref="AA69:AC69"/>
    <mergeCell ref="AA68:AC68"/>
    <mergeCell ref="AA67:AC67"/>
    <mergeCell ref="B46:D46"/>
    <mergeCell ref="G46:I46"/>
    <mergeCell ref="B47:D47"/>
    <mergeCell ref="G48:I48"/>
    <mergeCell ref="B55:C55"/>
    <mergeCell ref="B57:C57"/>
    <mergeCell ref="I59:P59"/>
    <mergeCell ref="O63:Q63"/>
    <mergeCell ref="L63:N63"/>
    <mergeCell ref="B62:J64"/>
    <mergeCell ref="O64:Q64"/>
    <mergeCell ref="R64:T64"/>
    <mergeCell ref="U64:W64"/>
    <mergeCell ref="X64:Z64"/>
    <mergeCell ref="AA64:AC64"/>
    <mergeCell ref="X63:Z63"/>
    <mergeCell ref="U63:W63"/>
    <mergeCell ref="B43:D43"/>
    <mergeCell ref="G43:I43"/>
    <mergeCell ref="K43:K49"/>
    <mergeCell ref="L43:M43"/>
    <mergeCell ref="O43:R43"/>
    <mergeCell ref="B44:D44"/>
    <mergeCell ref="B45:D45"/>
    <mergeCell ref="B42:D42"/>
    <mergeCell ref="L42:M42"/>
    <mergeCell ref="O42:R42"/>
    <mergeCell ref="G47:I47"/>
    <mergeCell ref="L47:M47"/>
    <mergeCell ref="O47:R47"/>
    <mergeCell ref="B48:D48"/>
    <mergeCell ref="L48:M48"/>
    <mergeCell ref="O48:R48"/>
    <mergeCell ref="G44:I44"/>
    <mergeCell ref="L44:M44"/>
    <mergeCell ref="AR73:AU73"/>
    <mergeCell ref="AM64:AQ64"/>
    <mergeCell ref="AR66:AU66"/>
    <mergeCell ref="AR67:AU67"/>
    <mergeCell ref="AR68:AU68"/>
    <mergeCell ref="AR69:AU69"/>
    <mergeCell ref="AR70:AU70"/>
    <mergeCell ref="AR71:AU71"/>
    <mergeCell ref="AJ66:AL66"/>
    <mergeCell ref="AJ67:AL67"/>
    <mergeCell ref="AJ68:AL68"/>
    <mergeCell ref="AJ69:AL69"/>
    <mergeCell ref="AJ70:AL70"/>
    <mergeCell ref="AM70:AP70"/>
    <mergeCell ref="B73:AL73"/>
    <mergeCell ref="L65:N65"/>
    <mergeCell ref="L66:N66"/>
    <mergeCell ref="L67:N67"/>
    <mergeCell ref="L72:N72"/>
    <mergeCell ref="AM66:AP66"/>
    <mergeCell ref="AM67:AP67"/>
    <mergeCell ref="AM68:AP68"/>
    <mergeCell ref="AD64:AF64"/>
    <mergeCell ref="AG64:AI64"/>
    <mergeCell ref="AR65:AU65"/>
    <mergeCell ref="U72:W72"/>
    <mergeCell ref="U71:W71"/>
    <mergeCell ref="U70:W70"/>
    <mergeCell ref="U69:W69"/>
    <mergeCell ref="U68:W68"/>
    <mergeCell ref="U67:W67"/>
    <mergeCell ref="U66:W66"/>
    <mergeCell ref="U65:W65"/>
    <mergeCell ref="X72:Z72"/>
    <mergeCell ref="X69:Z69"/>
    <mergeCell ref="AD71:AF71"/>
    <mergeCell ref="AD70:AF70"/>
    <mergeCell ref="AD69:AF69"/>
    <mergeCell ref="AD68:AF68"/>
    <mergeCell ref="AD67:AF67"/>
    <mergeCell ref="AD66:AF66"/>
    <mergeCell ref="AA71:AC71"/>
    <mergeCell ref="X68:Z68"/>
    <mergeCell ref="X67:Z67"/>
    <mergeCell ref="X66:Z66"/>
    <mergeCell ref="X65:Z65"/>
    <mergeCell ref="AG72:AI72"/>
    <mergeCell ref="AG71:AI71"/>
    <mergeCell ref="AD40:AH40"/>
    <mergeCell ref="T41:X41"/>
    <mergeCell ref="Y41:AC41"/>
    <mergeCell ref="AD41:AH41"/>
    <mergeCell ref="Y42:AC49"/>
    <mergeCell ref="T43:W43"/>
    <mergeCell ref="Y50:AB50"/>
    <mergeCell ref="T39:AH39"/>
    <mergeCell ref="T40:X40"/>
    <mergeCell ref="Y40:AC40"/>
    <mergeCell ref="T50:W50"/>
    <mergeCell ref="T44:W44"/>
    <mergeCell ref="T45:W45"/>
    <mergeCell ref="AD50:AG50"/>
    <mergeCell ref="AD42:AH49"/>
    <mergeCell ref="T42:W42"/>
    <mergeCell ref="T47:W47"/>
    <mergeCell ref="O41:S41"/>
    <mergeCell ref="R55:W56"/>
    <mergeCell ref="X55:AC56"/>
    <mergeCell ref="AD55:AD56"/>
    <mergeCell ref="X57:AC57"/>
    <mergeCell ref="X58:AC58"/>
    <mergeCell ref="L46:M46"/>
    <mergeCell ref="O46:R46"/>
    <mergeCell ref="T46:W46"/>
    <mergeCell ref="T48:W48"/>
    <mergeCell ref="O50:R50"/>
    <mergeCell ref="O44:R44"/>
    <mergeCell ref="O45:R45"/>
    <mergeCell ref="AP39:AS39"/>
    <mergeCell ref="AT39:AX39"/>
    <mergeCell ref="AX34:BC35"/>
    <mergeCell ref="BD34:BI35"/>
    <mergeCell ref="BJ34:BJ35"/>
    <mergeCell ref="AV73:AY73"/>
    <mergeCell ref="BA73:BD73"/>
    <mergeCell ref="BF73:BI73"/>
    <mergeCell ref="AV64:AZ64"/>
    <mergeCell ref="BA64:BE64"/>
    <mergeCell ref="BF64:BJ64"/>
    <mergeCell ref="AV65:AY65"/>
    <mergeCell ref="BA65:BE72"/>
    <mergeCell ref="BF65:BJ72"/>
    <mergeCell ref="AV66:AY66"/>
    <mergeCell ref="AV67:AY67"/>
    <mergeCell ref="AV68:AY68"/>
    <mergeCell ref="AV69:AY69"/>
    <mergeCell ref="AV70:AY70"/>
    <mergeCell ref="AV71:AY71"/>
    <mergeCell ref="AV72:AY72"/>
    <mergeCell ref="AR63:AU63"/>
    <mergeCell ref="AR64:AU64"/>
    <mergeCell ref="AR72:AU72"/>
    <mergeCell ref="I27:L27"/>
    <mergeCell ref="N27:Q27"/>
    <mergeCell ref="S27:V27"/>
    <mergeCell ref="C30:H30"/>
    <mergeCell ref="I30:L30"/>
    <mergeCell ref="N30:Q30"/>
    <mergeCell ref="S30:V30"/>
    <mergeCell ref="AL39:AM39"/>
    <mergeCell ref="AN39:AO39"/>
    <mergeCell ref="K39:N40"/>
    <mergeCell ref="AD34:AD35"/>
    <mergeCell ref="R34:W35"/>
    <mergeCell ref="X34:AC35"/>
    <mergeCell ref="X36:AC36"/>
    <mergeCell ref="B34:C34"/>
    <mergeCell ref="D34:H34"/>
    <mergeCell ref="I34:J34"/>
    <mergeCell ref="B36:C36"/>
    <mergeCell ref="D36:H36"/>
    <mergeCell ref="I36:L36"/>
    <mergeCell ref="X37:AC37"/>
    <mergeCell ref="B39:J41"/>
    <mergeCell ref="K41:N41"/>
    <mergeCell ref="O39:S40"/>
    <mergeCell ref="C26:H26"/>
    <mergeCell ref="C27:H27"/>
    <mergeCell ref="C28:H28"/>
    <mergeCell ref="I25:M25"/>
    <mergeCell ref="N25:R25"/>
    <mergeCell ref="S25:W25"/>
    <mergeCell ref="Y25:AC25"/>
    <mergeCell ref="AD25:AH25"/>
    <mergeCell ref="AI25:AM25"/>
    <mergeCell ref="I28:L28"/>
    <mergeCell ref="N28:Q28"/>
    <mergeCell ref="S28:V28"/>
    <mergeCell ref="Y26:AB26"/>
    <mergeCell ref="AD26:AG26"/>
    <mergeCell ref="AI26:AL26"/>
    <mergeCell ref="Y27:AB27"/>
    <mergeCell ref="AD27:AG27"/>
    <mergeCell ref="AI27:AL27"/>
    <mergeCell ref="Y28:AB28"/>
    <mergeCell ref="AD28:AG28"/>
    <mergeCell ref="AI28:AL28"/>
    <mergeCell ref="I26:L26"/>
    <mergeCell ref="N26:Q26"/>
    <mergeCell ref="S26:V26"/>
    <mergeCell ref="R63:T63"/>
    <mergeCell ref="AM62:AQ63"/>
    <mergeCell ref="AR62:AU62"/>
    <mergeCell ref="BF62:BJ63"/>
    <mergeCell ref="BA62:BE63"/>
    <mergeCell ref="AV62:AZ63"/>
    <mergeCell ref="AJ63:AL63"/>
    <mergeCell ref="AG63:AI63"/>
    <mergeCell ref="AD63:AF63"/>
    <mergeCell ref="AA63:AC63"/>
  </mergeCells>
  <phoneticPr fontId="2"/>
  <dataValidations count="2">
    <dataValidation type="list" allowBlank="1" showInputMessage="1" showErrorMessage="1" sqref="E5:G6" xr:uid="{30F106F8-879A-4EC5-A7A7-A7990C185C16}">
      <formula1>"1,2"</formula1>
    </dataValidation>
    <dataValidation type="list" allowBlank="1" showInputMessage="1" showErrorMessage="1" sqref="E10:M11" xr:uid="{D49EFC0E-3C0E-4419-9275-1B4A1F89344A}">
      <formula1>"家事用,家事用以外20㎜以下,家事用以外25㎜,家事用以外40㎜,家事用以外50㎜,家事用以外75㎜,家事用以外100㎜,家事用以外150㎜,家事用以外200㎜"</formula1>
    </dataValidation>
  </dataValidations>
  <printOptions horizontalCentered="1"/>
  <pageMargins left="0.11811023622047245" right="0.11811023622047245" top="0.74803149606299213" bottom="0.35433070866141736" header="0.31496062992125984" footer="0.31496062992125984"/>
  <pageSetup paperSize="9" scale="63" fitToHeight="0" orientation="landscape" r:id="rId1"/>
  <rowBreaks count="1" manualBreakCount="1">
    <brk id="74" max="62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586E8-CC41-4345-AAD5-32893CB13049}">
  <dimension ref="A1:AS34"/>
  <sheetViews>
    <sheetView zoomScale="115" zoomScaleNormal="115" workbookViewId="0">
      <selection activeCell="B18" sqref="B18:D18"/>
    </sheetView>
  </sheetViews>
  <sheetFormatPr defaultColWidth="9" defaultRowHeight="14" x14ac:dyDescent="0.2"/>
  <cols>
    <col min="1" max="1" width="1.6328125" style="2" customWidth="1"/>
    <col min="2" max="45" width="3.36328125" style="2" customWidth="1"/>
    <col min="46" max="16384" width="9" style="1"/>
  </cols>
  <sheetData>
    <row r="1" spans="2:45" ht="18" customHeight="1" x14ac:dyDescent="0.2">
      <c r="B1" s="430" t="s">
        <v>10</v>
      </c>
      <c r="C1" s="430"/>
      <c r="D1" s="430"/>
      <c r="E1" s="430"/>
      <c r="F1" s="430"/>
      <c r="G1" s="430"/>
      <c r="H1" s="430"/>
      <c r="I1" s="430"/>
      <c r="J1" s="430"/>
      <c r="K1" s="430"/>
      <c r="L1" s="430"/>
      <c r="M1" s="430"/>
      <c r="N1" s="430"/>
      <c r="O1" s="430"/>
      <c r="P1" s="430"/>
      <c r="Q1" s="430"/>
      <c r="R1" s="430"/>
      <c r="S1" s="430"/>
      <c r="T1" s="430"/>
      <c r="U1" s="430"/>
      <c r="V1" s="430"/>
      <c r="W1" s="430"/>
      <c r="X1" s="430"/>
      <c r="Y1" s="430"/>
      <c r="Z1" s="430"/>
      <c r="AA1" s="430"/>
      <c r="AB1" s="430"/>
      <c r="AC1" s="430"/>
      <c r="AD1" s="430"/>
      <c r="AE1" s="430"/>
      <c r="AF1" s="430"/>
      <c r="AG1" s="430"/>
      <c r="AH1" s="430"/>
    </row>
    <row r="2" spans="2:45" ht="18" customHeight="1" x14ac:dyDescent="0.2">
      <c r="B2" s="430"/>
      <c r="C2" s="430"/>
      <c r="D2" s="430"/>
      <c r="E2" s="430"/>
      <c r="F2" s="430"/>
      <c r="G2" s="430"/>
      <c r="H2" s="430"/>
      <c r="I2" s="430"/>
      <c r="J2" s="430"/>
      <c r="K2" s="430"/>
      <c r="L2" s="430"/>
      <c r="M2" s="430"/>
      <c r="N2" s="430"/>
      <c r="O2" s="430"/>
      <c r="P2" s="430"/>
      <c r="Q2" s="430"/>
      <c r="R2" s="430"/>
      <c r="S2" s="430"/>
      <c r="T2" s="430"/>
      <c r="U2" s="430"/>
      <c r="V2" s="430"/>
      <c r="W2" s="430"/>
      <c r="X2" s="430"/>
      <c r="Y2" s="430"/>
      <c r="Z2" s="430"/>
      <c r="AA2" s="430"/>
      <c r="AB2" s="430"/>
      <c r="AC2" s="430"/>
      <c r="AD2" s="430"/>
      <c r="AE2" s="430"/>
      <c r="AF2" s="430"/>
      <c r="AG2" s="430"/>
      <c r="AH2" s="430"/>
    </row>
    <row r="3" spans="2:45" ht="18" customHeight="1" thickBot="1" x14ac:dyDescent="0.2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2:45" ht="18" customHeight="1" thickTop="1" x14ac:dyDescent="0.2">
      <c r="B4" s="422" t="s">
        <v>12</v>
      </c>
      <c r="C4" s="422"/>
      <c r="D4" s="423" t="s">
        <v>70</v>
      </c>
      <c r="E4" s="423"/>
      <c r="F4" s="423"/>
      <c r="G4" s="423"/>
      <c r="H4" s="423"/>
      <c r="I4" s="431">
        <f>通常計算!E5</f>
        <v>0</v>
      </c>
      <c r="J4" s="431"/>
      <c r="K4" s="14" t="s">
        <v>0</v>
      </c>
      <c r="L4" s="14"/>
      <c r="M4" s="22"/>
      <c r="N4" s="25">
        <f>ROUNDUP(I4,0)</f>
        <v>0</v>
      </c>
      <c r="P4" s="432" t="s">
        <v>23</v>
      </c>
      <c r="Q4" s="433"/>
      <c r="R4" s="433"/>
      <c r="S4" s="433"/>
      <c r="T4" s="433"/>
      <c r="U4" s="433"/>
      <c r="V4" s="436">
        <f>AD21</f>
        <v>0</v>
      </c>
      <c r="W4" s="436"/>
      <c r="X4" s="436"/>
      <c r="Y4" s="436"/>
      <c r="Z4" s="436"/>
      <c r="AA4" s="436"/>
      <c r="AB4" s="438" t="s">
        <v>5</v>
      </c>
    </row>
    <row r="5" spans="2:45" ht="18" customHeight="1" x14ac:dyDescent="0.2">
      <c r="B5" s="24"/>
      <c r="C5" s="24"/>
      <c r="D5" s="24"/>
      <c r="E5" s="24"/>
      <c r="F5" s="24"/>
      <c r="G5" s="24"/>
      <c r="L5" s="22"/>
      <c r="P5" s="434"/>
      <c r="Q5" s="435"/>
      <c r="R5" s="435"/>
      <c r="S5" s="435"/>
      <c r="T5" s="435"/>
      <c r="U5" s="435"/>
      <c r="V5" s="437"/>
      <c r="W5" s="437"/>
      <c r="X5" s="437"/>
      <c r="Y5" s="437"/>
      <c r="Z5" s="437"/>
      <c r="AA5" s="437"/>
      <c r="AB5" s="439"/>
    </row>
    <row r="6" spans="2:45" ht="18" customHeight="1" x14ac:dyDescent="0.2">
      <c r="B6" s="422" t="s">
        <v>13</v>
      </c>
      <c r="C6" s="422"/>
      <c r="D6" s="423" t="s">
        <v>9</v>
      </c>
      <c r="E6" s="423"/>
      <c r="F6" s="423"/>
      <c r="G6" s="423"/>
      <c r="H6" s="423"/>
      <c r="I6" s="424">
        <f>通常計算!E21</f>
        <v>0</v>
      </c>
      <c r="J6" s="424"/>
      <c r="K6" s="424"/>
      <c r="L6" s="424"/>
      <c r="M6" s="14" t="s">
        <v>3</v>
      </c>
      <c r="P6" s="18" t="s">
        <v>24</v>
      </c>
      <c r="Q6" s="19"/>
      <c r="R6" s="19"/>
      <c r="S6" s="19"/>
      <c r="T6" s="19"/>
      <c r="U6" s="19"/>
      <c r="V6" s="425">
        <f>T21</f>
        <v>0</v>
      </c>
      <c r="W6" s="425"/>
      <c r="X6" s="425"/>
      <c r="Y6" s="425"/>
      <c r="Z6" s="425"/>
      <c r="AA6" s="425"/>
      <c r="AB6" s="20" t="s">
        <v>5</v>
      </c>
      <c r="AD6" s="26">
        <f>V6</f>
        <v>0</v>
      </c>
    </row>
    <row r="7" spans="2:45" ht="18" customHeight="1" thickBot="1" x14ac:dyDescent="0.25">
      <c r="P7" s="15" t="s">
        <v>51</v>
      </c>
      <c r="Q7" s="16"/>
      <c r="R7" s="16"/>
      <c r="S7" s="16"/>
      <c r="T7" s="16"/>
      <c r="U7" s="16"/>
      <c r="V7" s="426">
        <f>Y21</f>
        <v>0</v>
      </c>
      <c r="W7" s="426"/>
      <c r="X7" s="426"/>
      <c r="Y7" s="426"/>
      <c r="Z7" s="426"/>
      <c r="AA7" s="426"/>
      <c r="AB7" s="17" t="s">
        <v>5</v>
      </c>
      <c r="AD7" s="26">
        <f>V7</f>
        <v>0</v>
      </c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2:45" ht="18" customHeight="1" thickTop="1" x14ac:dyDescent="0.2">
      <c r="B8" s="427" t="s">
        <v>21</v>
      </c>
      <c r="C8" s="427"/>
      <c r="D8" s="428" t="s">
        <v>58</v>
      </c>
      <c r="E8" s="428"/>
      <c r="F8" s="428"/>
      <c r="G8" s="428"/>
      <c r="H8" s="428"/>
      <c r="I8" s="429">
        <f>AD21-AD34</f>
        <v>0</v>
      </c>
      <c r="J8" s="429"/>
      <c r="K8" s="429"/>
      <c r="L8" s="429"/>
      <c r="M8" s="27" t="s">
        <v>59</v>
      </c>
      <c r="N8" s="28"/>
      <c r="O8" s="28"/>
      <c r="V8" s="26"/>
      <c r="W8" s="26"/>
      <c r="X8" s="26"/>
      <c r="Y8" s="26"/>
      <c r="Z8" s="26"/>
      <c r="AA8" s="26"/>
      <c r="AD8" s="26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2:45" ht="18" customHeight="1" thickBot="1" x14ac:dyDescent="0.25"/>
    <row r="10" spans="2:45" ht="18" customHeight="1" x14ac:dyDescent="0.2">
      <c r="B10" s="365" t="s">
        <v>8</v>
      </c>
      <c r="C10" s="366"/>
      <c r="D10" s="366"/>
      <c r="E10" s="366"/>
      <c r="F10" s="366"/>
      <c r="G10" s="366"/>
      <c r="H10" s="366"/>
      <c r="I10" s="366"/>
      <c r="J10" s="367"/>
      <c r="K10" s="413" t="s">
        <v>20</v>
      </c>
      <c r="L10" s="414"/>
      <c r="M10" s="414"/>
      <c r="N10" s="415"/>
      <c r="O10" s="383" t="s">
        <v>7</v>
      </c>
      <c r="P10" s="384"/>
      <c r="Q10" s="384"/>
      <c r="R10" s="384"/>
      <c r="S10" s="385"/>
      <c r="T10" s="392" t="s">
        <v>16</v>
      </c>
      <c r="U10" s="393"/>
      <c r="V10" s="393"/>
      <c r="W10" s="393"/>
      <c r="X10" s="393"/>
      <c r="Y10" s="393"/>
      <c r="Z10" s="393"/>
      <c r="AA10" s="393"/>
      <c r="AB10" s="393"/>
      <c r="AC10" s="393"/>
      <c r="AD10" s="393"/>
      <c r="AE10" s="393"/>
      <c r="AF10" s="393"/>
      <c r="AG10" s="393"/>
      <c r="AH10" s="394"/>
      <c r="AQ10" s="1"/>
      <c r="AR10" s="1"/>
      <c r="AS10" s="1"/>
    </row>
    <row r="11" spans="2:45" ht="18" customHeight="1" x14ac:dyDescent="0.2">
      <c r="B11" s="368"/>
      <c r="C11" s="369"/>
      <c r="D11" s="369"/>
      <c r="E11" s="369"/>
      <c r="F11" s="369"/>
      <c r="G11" s="369"/>
      <c r="H11" s="369"/>
      <c r="I11" s="369"/>
      <c r="J11" s="370"/>
      <c r="K11" s="416"/>
      <c r="L11" s="417"/>
      <c r="M11" s="417"/>
      <c r="N11" s="418"/>
      <c r="O11" s="386"/>
      <c r="P11" s="387"/>
      <c r="Q11" s="387"/>
      <c r="R11" s="387"/>
      <c r="S11" s="388"/>
      <c r="T11" s="395" t="s">
        <v>19</v>
      </c>
      <c r="U11" s="396"/>
      <c r="V11" s="396"/>
      <c r="W11" s="396"/>
      <c r="X11" s="397"/>
      <c r="Y11" s="398" t="s">
        <v>17</v>
      </c>
      <c r="Z11" s="396"/>
      <c r="AA11" s="396"/>
      <c r="AB11" s="396"/>
      <c r="AC11" s="397"/>
      <c r="AD11" s="398" t="s">
        <v>18</v>
      </c>
      <c r="AE11" s="396"/>
      <c r="AF11" s="396"/>
      <c r="AG11" s="396"/>
      <c r="AH11" s="399"/>
      <c r="AQ11" s="1"/>
      <c r="AR11" s="1"/>
      <c r="AS11" s="1"/>
    </row>
    <row r="12" spans="2:45" ht="18" customHeight="1" thickBot="1" x14ac:dyDescent="0.25">
      <c r="B12" s="371"/>
      <c r="C12" s="372"/>
      <c r="D12" s="372"/>
      <c r="E12" s="372"/>
      <c r="F12" s="372"/>
      <c r="G12" s="372"/>
      <c r="H12" s="372"/>
      <c r="I12" s="372"/>
      <c r="J12" s="373"/>
      <c r="K12" s="419"/>
      <c r="L12" s="420"/>
      <c r="M12" s="420"/>
      <c r="N12" s="421"/>
      <c r="O12" s="389"/>
      <c r="P12" s="390"/>
      <c r="Q12" s="390"/>
      <c r="R12" s="390"/>
      <c r="S12" s="391"/>
      <c r="T12" s="400" t="s">
        <v>14</v>
      </c>
      <c r="U12" s="401"/>
      <c r="V12" s="401"/>
      <c r="W12" s="401"/>
      <c r="X12" s="402"/>
      <c r="Y12" s="403" t="s">
        <v>60</v>
      </c>
      <c r="Z12" s="401"/>
      <c r="AA12" s="401"/>
      <c r="AB12" s="401"/>
      <c r="AC12" s="402"/>
      <c r="AD12" s="403" t="s">
        <v>15</v>
      </c>
      <c r="AE12" s="401"/>
      <c r="AF12" s="401"/>
      <c r="AG12" s="401"/>
      <c r="AH12" s="404"/>
      <c r="AQ12" s="1"/>
      <c r="AR12" s="1"/>
      <c r="AS12" s="1"/>
    </row>
    <row r="13" spans="2:45" ht="18" customHeight="1" x14ac:dyDescent="0.2">
      <c r="B13" s="344">
        <f>10*N4</f>
        <v>0</v>
      </c>
      <c r="C13" s="345"/>
      <c r="D13" s="345"/>
      <c r="E13" s="2" t="s">
        <v>1</v>
      </c>
      <c r="J13" s="4"/>
      <c r="K13" s="29"/>
      <c r="L13" s="410">
        <f>750*I4</f>
        <v>0</v>
      </c>
      <c r="M13" s="410"/>
      <c r="N13" s="30" t="s">
        <v>5</v>
      </c>
      <c r="O13" s="347">
        <f>IF($I$6&gt;$B$13,$B$13,$I$6)</f>
        <v>0</v>
      </c>
      <c r="P13" s="348"/>
      <c r="Q13" s="349"/>
      <c r="R13" s="349"/>
      <c r="S13" s="5" t="s">
        <v>3</v>
      </c>
      <c r="T13" s="350">
        <f>750*I4</f>
        <v>0</v>
      </c>
      <c r="U13" s="351"/>
      <c r="V13" s="352"/>
      <c r="W13" s="352"/>
      <c r="X13" s="4" t="s">
        <v>5</v>
      </c>
      <c r="Y13" s="353"/>
      <c r="Z13" s="354"/>
      <c r="AA13" s="354"/>
      <c r="AB13" s="354"/>
      <c r="AC13" s="355"/>
      <c r="AD13" s="353"/>
      <c r="AE13" s="354"/>
      <c r="AF13" s="354"/>
      <c r="AG13" s="354"/>
      <c r="AH13" s="359"/>
      <c r="AQ13" s="1"/>
      <c r="AR13" s="1"/>
      <c r="AS13" s="1"/>
    </row>
    <row r="14" spans="2:45" ht="18" customHeight="1" x14ac:dyDescent="0.2">
      <c r="B14" s="340">
        <f>$B$13+1</f>
        <v>1</v>
      </c>
      <c r="C14" s="341"/>
      <c r="D14" s="341"/>
      <c r="E14" s="6" t="s">
        <v>2</v>
      </c>
      <c r="F14" s="6"/>
      <c r="G14" s="341">
        <f>20*$N$4</f>
        <v>0</v>
      </c>
      <c r="H14" s="341"/>
      <c r="I14" s="341"/>
      <c r="J14" s="7" t="s">
        <v>3</v>
      </c>
      <c r="K14" s="411" t="s">
        <v>6</v>
      </c>
      <c r="L14" s="408">
        <v>87</v>
      </c>
      <c r="M14" s="409"/>
      <c r="N14" s="31" t="s">
        <v>5</v>
      </c>
      <c r="O14" s="334">
        <f>IF($I$6&gt;$G$14,$G$14-$B$14+1,IF($I$6-$B$14+1&lt;0,0,$I$6-$B$14+1))</f>
        <v>0</v>
      </c>
      <c r="P14" s="335"/>
      <c r="Q14" s="336"/>
      <c r="R14" s="336"/>
      <c r="S14" s="8" t="s">
        <v>3</v>
      </c>
      <c r="T14" s="337">
        <f t="shared" ref="T14:T20" si="0">L14*O14</f>
        <v>0</v>
      </c>
      <c r="U14" s="338"/>
      <c r="V14" s="339"/>
      <c r="W14" s="339"/>
      <c r="X14" s="7" t="s">
        <v>5</v>
      </c>
      <c r="Y14" s="353"/>
      <c r="Z14" s="354"/>
      <c r="AA14" s="354"/>
      <c r="AB14" s="354"/>
      <c r="AC14" s="355"/>
      <c r="AD14" s="353"/>
      <c r="AE14" s="354"/>
      <c r="AF14" s="354"/>
      <c r="AG14" s="354"/>
      <c r="AH14" s="359"/>
      <c r="AQ14" s="1"/>
      <c r="AR14" s="1"/>
      <c r="AS14" s="1"/>
    </row>
    <row r="15" spans="2:45" ht="18" customHeight="1" x14ac:dyDescent="0.2">
      <c r="B15" s="340">
        <f>$G$14+1</f>
        <v>1</v>
      </c>
      <c r="C15" s="341"/>
      <c r="D15" s="341"/>
      <c r="E15" s="6" t="s">
        <v>2</v>
      </c>
      <c r="F15" s="6"/>
      <c r="G15" s="341">
        <f>30*$N$4</f>
        <v>0</v>
      </c>
      <c r="H15" s="341"/>
      <c r="I15" s="341"/>
      <c r="J15" s="7" t="s">
        <v>3</v>
      </c>
      <c r="K15" s="411"/>
      <c r="L15" s="408">
        <v>114</v>
      </c>
      <c r="M15" s="409"/>
      <c r="N15" s="31" t="s">
        <v>5</v>
      </c>
      <c r="O15" s="334">
        <f>IF($I$6&gt;$G$15,$G$15-$B$15+1,IF($I$6-$B$15+1&lt;0,0,$I$6-$B$15+1))</f>
        <v>0</v>
      </c>
      <c r="P15" s="335"/>
      <c r="Q15" s="336"/>
      <c r="R15" s="336"/>
      <c r="S15" s="8" t="s">
        <v>3</v>
      </c>
      <c r="T15" s="337">
        <f t="shared" si="0"/>
        <v>0</v>
      </c>
      <c r="U15" s="338"/>
      <c r="V15" s="339"/>
      <c r="W15" s="339"/>
      <c r="X15" s="7" t="s">
        <v>5</v>
      </c>
      <c r="Y15" s="353"/>
      <c r="Z15" s="354"/>
      <c r="AA15" s="354"/>
      <c r="AB15" s="354"/>
      <c r="AC15" s="355"/>
      <c r="AD15" s="353"/>
      <c r="AE15" s="354"/>
      <c r="AF15" s="354"/>
      <c r="AG15" s="354"/>
      <c r="AH15" s="359"/>
      <c r="AQ15" s="1"/>
      <c r="AR15" s="1"/>
      <c r="AS15" s="1"/>
    </row>
    <row r="16" spans="2:45" ht="18" customHeight="1" x14ac:dyDescent="0.2">
      <c r="B16" s="340">
        <f>$G$15+1</f>
        <v>1</v>
      </c>
      <c r="C16" s="341"/>
      <c r="D16" s="341"/>
      <c r="E16" s="6" t="s">
        <v>2</v>
      </c>
      <c r="F16" s="6"/>
      <c r="G16" s="341">
        <f>100*$N$4</f>
        <v>0</v>
      </c>
      <c r="H16" s="341"/>
      <c r="I16" s="341"/>
      <c r="J16" s="7" t="s">
        <v>3</v>
      </c>
      <c r="K16" s="411"/>
      <c r="L16" s="408">
        <v>146</v>
      </c>
      <c r="M16" s="409"/>
      <c r="N16" s="31" t="s">
        <v>5</v>
      </c>
      <c r="O16" s="334">
        <f>IF($I$6&gt;$G$16,$G$16-$B$16+1,IF($I$6-$B$16+1&lt;0,0,$I$6-$B$16+1))</f>
        <v>0</v>
      </c>
      <c r="P16" s="335"/>
      <c r="Q16" s="336"/>
      <c r="R16" s="336"/>
      <c r="S16" s="8" t="s">
        <v>3</v>
      </c>
      <c r="T16" s="337">
        <f t="shared" si="0"/>
        <v>0</v>
      </c>
      <c r="U16" s="338"/>
      <c r="V16" s="339"/>
      <c r="W16" s="339"/>
      <c r="X16" s="7" t="s">
        <v>5</v>
      </c>
      <c r="Y16" s="353"/>
      <c r="Z16" s="354"/>
      <c r="AA16" s="354"/>
      <c r="AB16" s="354"/>
      <c r="AC16" s="355"/>
      <c r="AD16" s="353"/>
      <c r="AE16" s="354"/>
      <c r="AF16" s="354"/>
      <c r="AG16" s="354"/>
      <c r="AH16" s="359"/>
      <c r="AQ16" s="1"/>
      <c r="AR16" s="1"/>
      <c r="AS16" s="1"/>
    </row>
    <row r="17" spans="2:45" ht="18" customHeight="1" x14ac:dyDescent="0.2">
      <c r="B17" s="340">
        <f>$G$16+1</f>
        <v>1</v>
      </c>
      <c r="C17" s="341"/>
      <c r="D17" s="341"/>
      <c r="E17" s="6" t="s">
        <v>2</v>
      </c>
      <c r="F17" s="6"/>
      <c r="G17" s="341">
        <f>200*$N$4</f>
        <v>0</v>
      </c>
      <c r="H17" s="341"/>
      <c r="I17" s="341"/>
      <c r="J17" s="7" t="s">
        <v>3</v>
      </c>
      <c r="K17" s="411"/>
      <c r="L17" s="408">
        <v>177</v>
      </c>
      <c r="M17" s="409"/>
      <c r="N17" s="31" t="s">
        <v>5</v>
      </c>
      <c r="O17" s="334">
        <f>IF($I$6&gt;$G$17,$G$17-$B$17+1,IF($I$6-$B$17+1&lt;0,0,$I$6-$B$17+1))</f>
        <v>0</v>
      </c>
      <c r="P17" s="335"/>
      <c r="Q17" s="336"/>
      <c r="R17" s="336"/>
      <c r="S17" s="8" t="s">
        <v>3</v>
      </c>
      <c r="T17" s="337">
        <f t="shared" si="0"/>
        <v>0</v>
      </c>
      <c r="U17" s="338"/>
      <c r="V17" s="339"/>
      <c r="W17" s="339"/>
      <c r="X17" s="7" t="s">
        <v>5</v>
      </c>
      <c r="Y17" s="353"/>
      <c r="Z17" s="354"/>
      <c r="AA17" s="354"/>
      <c r="AB17" s="354"/>
      <c r="AC17" s="355"/>
      <c r="AD17" s="353"/>
      <c r="AE17" s="354"/>
      <c r="AF17" s="354"/>
      <c r="AG17" s="354"/>
      <c r="AH17" s="359"/>
      <c r="AQ17" s="1"/>
      <c r="AR17" s="1"/>
      <c r="AS17" s="1"/>
    </row>
    <row r="18" spans="2:45" ht="18" customHeight="1" x14ac:dyDescent="0.2">
      <c r="B18" s="340">
        <f>$G$17+1</f>
        <v>1</v>
      </c>
      <c r="C18" s="341"/>
      <c r="D18" s="341"/>
      <c r="E18" s="6" t="s">
        <v>2</v>
      </c>
      <c r="F18" s="6"/>
      <c r="G18" s="341">
        <f>1000*$N$4</f>
        <v>0</v>
      </c>
      <c r="H18" s="341"/>
      <c r="I18" s="341"/>
      <c r="J18" s="7" t="s">
        <v>3</v>
      </c>
      <c r="K18" s="411"/>
      <c r="L18" s="408">
        <v>203</v>
      </c>
      <c r="M18" s="409"/>
      <c r="N18" s="31" t="s">
        <v>5</v>
      </c>
      <c r="O18" s="334">
        <f>IF($I$6&gt;$G$18,$G$18-$B$18+1,IF($I$6-$B$18+1&lt;0,0,$I$6-$B$18+1))</f>
        <v>0</v>
      </c>
      <c r="P18" s="335"/>
      <c r="Q18" s="336"/>
      <c r="R18" s="336"/>
      <c r="S18" s="8" t="s">
        <v>3</v>
      </c>
      <c r="T18" s="337">
        <f t="shared" si="0"/>
        <v>0</v>
      </c>
      <c r="U18" s="338"/>
      <c r="V18" s="339"/>
      <c r="W18" s="339"/>
      <c r="X18" s="7" t="s">
        <v>5</v>
      </c>
      <c r="Y18" s="353"/>
      <c r="Z18" s="354"/>
      <c r="AA18" s="354"/>
      <c r="AB18" s="354"/>
      <c r="AC18" s="355"/>
      <c r="AD18" s="353"/>
      <c r="AE18" s="354"/>
      <c r="AF18" s="354"/>
      <c r="AG18" s="354"/>
      <c r="AH18" s="359"/>
      <c r="AQ18" s="1"/>
      <c r="AR18" s="1"/>
      <c r="AS18" s="1"/>
    </row>
    <row r="19" spans="2:45" ht="18" customHeight="1" x14ac:dyDescent="0.2">
      <c r="B19" s="340">
        <f>$G$18+1</f>
        <v>1</v>
      </c>
      <c r="C19" s="341"/>
      <c r="D19" s="341"/>
      <c r="E19" s="6" t="s">
        <v>2</v>
      </c>
      <c r="F19" s="6"/>
      <c r="G19" s="341">
        <f>5000*$N$4</f>
        <v>0</v>
      </c>
      <c r="H19" s="341"/>
      <c r="I19" s="341"/>
      <c r="J19" s="7" t="s">
        <v>3</v>
      </c>
      <c r="K19" s="411"/>
      <c r="L19" s="408">
        <v>232</v>
      </c>
      <c r="M19" s="409"/>
      <c r="N19" s="31" t="s">
        <v>5</v>
      </c>
      <c r="O19" s="334">
        <f>IF($I$6&gt;$G$19,$G$19-$B$19+1,IF($I$6-$B$19+1&lt;0,0,$I$6-$B$19+1))</f>
        <v>0</v>
      </c>
      <c r="P19" s="335"/>
      <c r="Q19" s="336"/>
      <c r="R19" s="336"/>
      <c r="S19" s="8" t="s">
        <v>3</v>
      </c>
      <c r="T19" s="337">
        <f t="shared" si="0"/>
        <v>0</v>
      </c>
      <c r="U19" s="338"/>
      <c r="V19" s="339"/>
      <c r="W19" s="339"/>
      <c r="X19" s="7" t="s">
        <v>5</v>
      </c>
      <c r="Y19" s="353"/>
      <c r="Z19" s="354"/>
      <c r="AA19" s="354"/>
      <c r="AB19" s="354"/>
      <c r="AC19" s="355"/>
      <c r="AD19" s="353"/>
      <c r="AE19" s="354"/>
      <c r="AF19" s="354"/>
      <c r="AG19" s="354"/>
      <c r="AH19" s="359"/>
      <c r="AQ19" s="1"/>
      <c r="AR19" s="1"/>
      <c r="AS19" s="1"/>
    </row>
    <row r="20" spans="2:45" ht="18" customHeight="1" thickBot="1" x14ac:dyDescent="0.25">
      <c r="B20" s="317">
        <f>$G$19+1</f>
        <v>1</v>
      </c>
      <c r="C20" s="318"/>
      <c r="D20" s="318"/>
      <c r="E20" s="9" t="s">
        <v>4</v>
      </c>
      <c r="F20" s="9"/>
      <c r="G20" s="9"/>
      <c r="H20" s="9"/>
      <c r="I20" s="9"/>
      <c r="J20" s="10"/>
      <c r="K20" s="412"/>
      <c r="L20" s="405">
        <v>265</v>
      </c>
      <c r="M20" s="406"/>
      <c r="N20" s="32" t="s">
        <v>5</v>
      </c>
      <c r="O20" s="321">
        <f>IF(I6-B20+1&lt;0,0,I6-B20+1)</f>
        <v>0</v>
      </c>
      <c r="P20" s="322"/>
      <c r="Q20" s="323"/>
      <c r="R20" s="323"/>
      <c r="S20" s="11" t="s">
        <v>3</v>
      </c>
      <c r="T20" s="324">
        <f t="shared" si="0"/>
        <v>0</v>
      </c>
      <c r="U20" s="325"/>
      <c r="V20" s="326"/>
      <c r="W20" s="326"/>
      <c r="X20" s="12" t="s">
        <v>5</v>
      </c>
      <c r="Y20" s="356"/>
      <c r="Z20" s="357"/>
      <c r="AA20" s="357"/>
      <c r="AB20" s="357"/>
      <c r="AC20" s="358"/>
      <c r="AD20" s="356"/>
      <c r="AE20" s="357"/>
      <c r="AF20" s="357"/>
      <c r="AG20" s="357"/>
      <c r="AH20" s="360"/>
      <c r="AQ20" s="1"/>
      <c r="AR20" s="1"/>
      <c r="AS20" s="1"/>
    </row>
    <row r="21" spans="2:45" ht="18" customHeight="1" thickTop="1" thickBot="1" x14ac:dyDescent="0.25">
      <c r="B21" s="327" t="s">
        <v>11</v>
      </c>
      <c r="C21" s="328"/>
      <c r="D21" s="328"/>
      <c r="E21" s="328"/>
      <c r="F21" s="328"/>
      <c r="G21" s="328"/>
      <c r="H21" s="328"/>
      <c r="I21" s="328"/>
      <c r="J21" s="328"/>
      <c r="K21" s="328"/>
      <c r="L21" s="328"/>
      <c r="M21" s="328"/>
      <c r="N21" s="329"/>
      <c r="O21" s="330">
        <f>SUM(O13:R20)</f>
        <v>0</v>
      </c>
      <c r="P21" s="331"/>
      <c r="Q21" s="332"/>
      <c r="R21" s="332"/>
      <c r="S21" s="13" t="s">
        <v>3</v>
      </c>
      <c r="T21" s="407">
        <f>SUM(T13:W20)</f>
        <v>0</v>
      </c>
      <c r="U21" s="363"/>
      <c r="V21" s="364"/>
      <c r="W21" s="364"/>
      <c r="X21" s="33" t="s">
        <v>5</v>
      </c>
      <c r="Y21" s="363">
        <f>ROUNDDOWN(T21*0.1,0)</f>
        <v>0</v>
      </c>
      <c r="Z21" s="363"/>
      <c r="AA21" s="364"/>
      <c r="AB21" s="364"/>
      <c r="AC21" s="34" t="s">
        <v>5</v>
      </c>
      <c r="AD21" s="363">
        <f>T21+Y21</f>
        <v>0</v>
      </c>
      <c r="AE21" s="363"/>
      <c r="AF21" s="363"/>
      <c r="AG21" s="364"/>
      <c r="AH21" s="35" t="s">
        <v>5</v>
      </c>
      <c r="AQ21" s="1"/>
      <c r="AR21" s="1"/>
      <c r="AS21" s="1"/>
    </row>
    <row r="22" spans="2:45" ht="18" customHeight="1" thickBot="1" x14ac:dyDescent="0.25"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7"/>
      <c r="P22" s="37"/>
      <c r="Q22" s="37"/>
      <c r="R22" s="37"/>
      <c r="T22" s="23"/>
      <c r="U22" s="23"/>
      <c r="V22" s="23"/>
      <c r="W22" s="23"/>
      <c r="Y22" s="23"/>
      <c r="Z22" s="23"/>
      <c r="AA22" s="23"/>
      <c r="AB22" s="23"/>
      <c r="AD22" s="23"/>
      <c r="AE22" s="23"/>
      <c r="AF22" s="23"/>
      <c r="AG22" s="23"/>
      <c r="AQ22" s="1"/>
      <c r="AR22" s="1"/>
      <c r="AS22" s="1"/>
    </row>
    <row r="23" spans="2:45" ht="18" customHeight="1" x14ac:dyDescent="0.2">
      <c r="B23" s="365" t="s">
        <v>8</v>
      </c>
      <c r="C23" s="366"/>
      <c r="D23" s="366"/>
      <c r="E23" s="366"/>
      <c r="F23" s="366"/>
      <c r="G23" s="366"/>
      <c r="H23" s="366"/>
      <c r="I23" s="366"/>
      <c r="J23" s="367"/>
      <c r="K23" s="374" t="s">
        <v>61</v>
      </c>
      <c r="L23" s="375"/>
      <c r="M23" s="375"/>
      <c r="N23" s="376"/>
      <c r="O23" s="383" t="s">
        <v>7</v>
      </c>
      <c r="P23" s="384"/>
      <c r="Q23" s="384"/>
      <c r="R23" s="384"/>
      <c r="S23" s="385"/>
      <c r="T23" s="392" t="s">
        <v>16</v>
      </c>
      <c r="U23" s="393"/>
      <c r="V23" s="393"/>
      <c r="W23" s="393"/>
      <c r="X23" s="393"/>
      <c r="Y23" s="393"/>
      <c r="Z23" s="393"/>
      <c r="AA23" s="393"/>
      <c r="AB23" s="393"/>
      <c r="AC23" s="393"/>
      <c r="AD23" s="393"/>
      <c r="AE23" s="393"/>
      <c r="AF23" s="393"/>
      <c r="AG23" s="393"/>
      <c r="AH23" s="394"/>
      <c r="AQ23" s="1"/>
      <c r="AR23" s="1"/>
      <c r="AS23" s="1"/>
    </row>
    <row r="24" spans="2:45" ht="18" customHeight="1" x14ac:dyDescent="0.2">
      <c r="B24" s="368"/>
      <c r="C24" s="369"/>
      <c r="D24" s="369"/>
      <c r="E24" s="369"/>
      <c r="F24" s="369"/>
      <c r="G24" s="369"/>
      <c r="H24" s="369"/>
      <c r="I24" s="369"/>
      <c r="J24" s="370"/>
      <c r="K24" s="377"/>
      <c r="L24" s="378"/>
      <c r="M24" s="378"/>
      <c r="N24" s="379"/>
      <c r="O24" s="386"/>
      <c r="P24" s="387"/>
      <c r="Q24" s="387"/>
      <c r="R24" s="387"/>
      <c r="S24" s="388"/>
      <c r="T24" s="395" t="s">
        <v>19</v>
      </c>
      <c r="U24" s="396"/>
      <c r="V24" s="396"/>
      <c r="W24" s="396"/>
      <c r="X24" s="397"/>
      <c r="Y24" s="398" t="s">
        <v>17</v>
      </c>
      <c r="Z24" s="396"/>
      <c r="AA24" s="396"/>
      <c r="AB24" s="396"/>
      <c r="AC24" s="397"/>
      <c r="AD24" s="398" t="s">
        <v>18</v>
      </c>
      <c r="AE24" s="396"/>
      <c r="AF24" s="396"/>
      <c r="AG24" s="396"/>
      <c r="AH24" s="399"/>
      <c r="AQ24" s="1"/>
      <c r="AR24" s="1"/>
      <c r="AS24" s="1"/>
    </row>
    <row r="25" spans="2:45" ht="18" customHeight="1" thickBot="1" x14ac:dyDescent="0.25">
      <c r="B25" s="371"/>
      <c r="C25" s="372"/>
      <c r="D25" s="372"/>
      <c r="E25" s="372"/>
      <c r="F25" s="372"/>
      <c r="G25" s="372"/>
      <c r="H25" s="372"/>
      <c r="I25" s="372"/>
      <c r="J25" s="373"/>
      <c r="K25" s="380"/>
      <c r="L25" s="381"/>
      <c r="M25" s="381"/>
      <c r="N25" s="382"/>
      <c r="O25" s="389"/>
      <c r="P25" s="390"/>
      <c r="Q25" s="390"/>
      <c r="R25" s="390"/>
      <c r="S25" s="391"/>
      <c r="T25" s="400" t="s">
        <v>14</v>
      </c>
      <c r="U25" s="401"/>
      <c r="V25" s="401"/>
      <c r="W25" s="401"/>
      <c r="X25" s="402"/>
      <c r="Y25" s="403" t="s">
        <v>60</v>
      </c>
      <c r="Z25" s="401"/>
      <c r="AA25" s="401"/>
      <c r="AB25" s="401"/>
      <c r="AC25" s="402"/>
      <c r="AD25" s="403" t="s">
        <v>15</v>
      </c>
      <c r="AE25" s="401"/>
      <c r="AF25" s="401"/>
      <c r="AG25" s="401"/>
      <c r="AH25" s="404"/>
      <c r="AQ25" s="1"/>
      <c r="AR25" s="1"/>
      <c r="AS25" s="1"/>
    </row>
    <row r="26" spans="2:45" ht="18" customHeight="1" x14ac:dyDescent="0.2">
      <c r="B26" s="344">
        <f>10*N4</f>
        <v>0</v>
      </c>
      <c r="C26" s="345"/>
      <c r="D26" s="345"/>
      <c r="E26" s="2" t="s">
        <v>1</v>
      </c>
      <c r="J26" s="4"/>
      <c r="K26" s="38"/>
      <c r="L26" s="346">
        <f>600*I4</f>
        <v>0</v>
      </c>
      <c r="M26" s="346"/>
      <c r="N26" s="39" t="s">
        <v>5</v>
      </c>
      <c r="O26" s="347">
        <f>IF($I$6&gt;$B$13,$B$13,$I$6)</f>
        <v>0</v>
      </c>
      <c r="P26" s="348"/>
      <c r="Q26" s="349"/>
      <c r="R26" s="349"/>
      <c r="S26" s="5" t="s">
        <v>3</v>
      </c>
      <c r="T26" s="350">
        <f>600*I4</f>
        <v>0</v>
      </c>
      <c r="U26" s="351"/>
      <c r="V26" s="352"/>
      <c r="W26" s="352"/>
      <c r="X26" s="4" t="s">
        <v>5</v>
      </c>
      <c r="Y26" s="353"/>
      <c r="Z26" s="354"/>
      <c r="AA26" s="354"/>
      <c r="AB26" s="354"/>
      <c r="AC26" s="355"/>
      <c r="AD26" s="353"/>
      <c r="AE26" s="354"/>
      <c r="AF26" s="354"/>
      <c r="AG26" s="354"/>
      <c r="AH26" s="359"/>
      <c r="AQ26" s="1"/>
      <c r="AR26" s="1"/>
      <c r="AS26" s="1"/>
    </row>
    <row r="27" spans="2:45" ht="18" customHeight="1" x14ac:dyDescent="0.2">
      <c r="B27" s="340">
        <f>$B$13+1</f>
        <v>1</v>
      </c>
      <c r="C27" s="341"/>
      <c r="D27" s="341"/>
      <c r="E27" s="6" t="s">
        <v>2</v>
      </c>
      <c r="F27" s="6"/>
      <c r="G27" s="341">
        <f>20*$N$4</f>
        <v>0</v>
      </c>
      <c r="H27" s="341"/>
      <c r="I27" s="341"/>
      <c r="J27" s="7" t="s">
        <v>3</v>
      </c>
      <c r="K27" s="361" t="s">
        <v>6</v>
      </c>
      <c r="L27" s="342">
        <v>67</v>
      </c>
      <c r="M27" s="343"/>
      <c r="N27" s="40" t="s">
        <v>5</v>
      </c>
      <c r="O27" s="334">
        <f>IF($I$6&gt;$G$14,$G$14-$B$14+1,IF($I$6-$B$14+1&lt;0,0,$I$6-$B$14+1))</f>
        <v>0</v>
      </c>
      <c r="P27" s="335"/>
      <c r="Q27" s="336"/>
      <c r="R27" s="336"/>
      <c r="S27" s="8" t="s">
        <v>3</v>
      </c>
      <c r="T27" s="337">
        <f t="shared" ref="T27:T33" si="1">L27*O27</f>
        <v>0</v>
      </c>
      <c r="U27" s="338"/>
      <c r="V27" s="339"/>
      <c r="W27" s="339"/>
      <c r="X27" s="7" t="s">
        <v>5</v>
      </c>
      <c r="Y27" s="353"/>
      <c r="Z27" s="354"/>
      <c r="AA27" s="354"/>
      <c r="AB27" s="354"/>
      <c r="AC27" s="355"/>
      <c r="AD27" s="353"/>
      <c r="AE27" s="354"/>
      <c r="AF27" s="354"/>
      <c r="AG27" s="354"/>
      <c r="AH27" s="359"/>
      <c r="AQ27" s="1"/>
      <c r="AR27" s="1"/>
      <c r="AS27" s="1"/>
    </row>
    <row r="28" spans="2:45" ht="18" customHeight="1" x14ac:dyDescent="0.2">
      <c r="B28" s="340">
        <f>$G$14+1</f>
        <v>1</v>
      </c>
      <c r="C28" s="341"/>
      <c r="D28" s="341"/>
      <c r="E28" s="6" t="s">
        <v>2</v>
      </c>
      <c r="F28" s="6"/>
      <c r="G28" s="341">
        <f>30*$N$4</f>
        <v>0</v>
      </c>
      <c r="H28" s="341"/>
      <c r="I28" s="341"/>
      <c r="J28" s="7" t="s">
        <v>3</v>
      </c>
      <c r="K28" s="361"/>
      <c r="L28" s="342">
        <v>91</v>
      </c>
      <c r="M28" s="343"/>
      <c r="N28" s="40" t="s">
        <v>5</v>
      </c>
      <c r="O28" s="334">
        <f>IF($I$6&gt;$G$15,$G$15-$B$15+1,IF($I$6-$B$15+1&lt;0,0,$I$6-$B$15+1))</f>
        <v>0</v>
      </c>
      <c r="P28" s="335"/>
      <c r="Q28" s="336"/>
      <c r="R28" s="336"/>
      <c r="S28" s="8" t="s">
        <v>3</v>
      </c>
      <c r="T28" s="337">
        <f t="shared" si="1"/>
        <v>0</v>
      </c>
      <c r="U28" s="338"/>
      <c r="V28" s="339"/>
      <c r="W28" s="339"/>
      <c r="X28" s="7" t="s">
        <v>5</v>
      </c>
      <c r="Y28" s="353"/>
      <c r="Z28" s="354"/>
      <c r="AA28" s="354"/>
      <c r="AB28" s="354"/>
      <c r="AC28" s="355"/>
      <c r="AD28" s="353"/>
      <c r="AE28" s="354"/>
      <c r="AF28" s="354"/>
      <c r="AG28" s="354"/>
      <c r="AH28" s="359"/>
      <c r="AQ28" s="1"/>
      <c r="AR28" s="1"/>
      <c r="AS28" s="1"/>
    </row>
    <row r="29" spans="2:45" ht="18" customHeight="1" x14ac:dyDescent="0.2">
      <c r="B29" s="340">
        <f>$G$15+1</f>
        <v>1</v>
      </c>
      <c r="C29" s="341"/>
      <c r="D29" s="341"/>
      <c r="E29" s="6" t="s">
        <v>2</v>
      </c>
      <c r="F29" s="6"/>
      <c r="G29" s="341">
        <f>100*$N$4</f>
        <v>0</v>
      </c>
      <c r="H29" s="341"/>
      <c r="I29" s="341"/>
      <c r="J29" s="7" t="s">
        <v>3</v>
      </c>
      <c r="K29" s="361"/>
      <c r="L29" s="342">
        <v>118</v>
      </c>
      <c r="M29" s="343"/>
      <c r="N29" s="40" t="s">
        <v>5</v>
      </c>
      <c r="O29" s="334">
        <f>IF($I$6&gt;$G$16,$G$16-$B$16+1,IF($I$6-$B$16+1&lt;0,0,$I$6-$B$16+1))</f>
        <v>0</v>
      </c>
      <c r="P29" s="335"/>
      <c r="Q29" s="336"/>
      <c r="R29" s="336"/>
      <c r="S29" s="8" t="s">
        <v>3</v>
      </c>
      <c r="T29" s="337">
        <f t="shared" si="1"/>
        <v>0</v>
      </c>
      <c r="U29" s="338"/>
      <c r="V29" s="339"/>
      <c r="W29" s="339"/>
      <c r="X29" s="7" t="s">
        <v>5</v>
      </c>
      <c r="Y29" s="353"/>
      <c r="Z29" s="354"/>
      <c r="AA29" s="354"/>
      <c r="AB29" s="354"/>
      <c r="AC29" s="355"/>
      <c r="AD29" s="353"/>
      <c r="AE29" s="354"/>
      <c r="AF29" s="354"/>
      <c r="AG29" s="354"/>
      <c r="AH29" s="359"/>
      <c r="AQ29" s="1"/>
      <c r="AR29" s="1"/>
      <c r="AS29" s="1"/>
    </row>
    <row r="30" spans="2:45" ht="18" customHeight="1" x14ac:dyDescent="0.2">
      <c r="B30" s="340">
        <f>$G$16+1</f>
        <v>1</v>
      </c>
      <c r="C30" s="341"/>
      <c r="D30" s="341"/>
      <c r="E30" s="6" t="s">
        <v>2</v>
      </c>
      <c r="F30" s="6"/>
      <c r="G30" s="341">
        <f>200*$N$4</f>
        <v>0</v>
      </c>
      <c r="H30" s="341"/>
      <c r="I30" s="341"/>
      <c r="J30" s="7" t="s">
        <v>3</v>
      </c>
      <c r="K30" s="361"/>
      <c r="L30" s="342">
        <v>145</v>
      </c>
      <c r="M30" s="343"/>
      <c r="N30" s="40" t="s">
        <v>5</v>
      </c>
      <c r="O30" s="334">
        <f>IF($I$6&gt;$G$17,$G$17-$B$17+1,IF($I$6-$B$17+1&lt;0,0,$I$6-$B$17+1))</f>
        <v>0</v>
      </c>
      <c r="P30" s="335"/>
      <c r="Q30" s="336"/>
      <c r="R30" s="336"/>
      <c r="S30" s="8" t="s">
        <v>3</v>
      </c>
      <c r="T30" s="337">
        <f t="shared" si="1"/>
        <v>0</v>
      </c>
      <c r="U30" s="338"/>
      <c r="V30" s="339"/>
      <c r="W30" s="339"/>
      <c r="X30" s="7" t="s">
        <v>5</v>
      </c>
      <c r="Y30" s="353"/>
      <c r="Z30" s="354"/>
      <c r="AA30" s="354"/>
      <c r="AB30" s="354"/>
      <c r="AC30" s="355"/>
      <c r="AD30" s="353"/>
      <c r="AE30" s="354"/>
      <c r="AF30" s="354"/>
      <c r="AG30" s="354"/>
      <c r="AH30" s="359"/>
      <c r="AQ30" s="1"/>
      <c r="AR30" s="1"/>
      <c r="AS30" s="1"/>
    </row>
    <row r="31" spans="2:45" ht="18" customHeight="1" x14ac:dyDescent="0.2">
      <c r="B31" s="340">
        <f>$G$17+1</f>
        <v>1</v>
      </c>
      <c r="C31" s="341"/>
      <c r="D31" s="341"/>
      <c r="E31" s="6" t="s">
        <v>2</v>
      </c>
      <c r="F31" s="6"/>
      <c r="G31" s="341">
        <f>1000*$N$4</f>
        <v>0</v>
      </c>
      <c r="H31" s="341"/>
      <c r="I31" s="341"/>
      <c r="J31" s="7" t="s">
        <v>3</v>
      </c>
      <c r="K31" s="361"/>
      <c r="L31" s="342">
        <v>168</v>
      </c>
      <c r="M31" s="343"/>
      <c r="N31" s="40" t="s">
        <v>5</v>
      </c>
      <c r="O31" s="334">
        <f>IF($I$6&gt;$G$18,$G$18-$B$18+1,IF($I$6-$B$18+1&lt;0,0,$I$6-$B$18+1))</f>
        <v>0</v>
      </c>
      <c r="P31" s="335"/>
      <c r="Q31" s="336"/>
      <c r="R31" s="336"/>
      <c r="S31" s="8" t="s">
        <v>3</v>
      </c>
      <c r="T31" s="337">
        <f t="shared" si="1"/>
        <v>0</v>
      </c>
      <c r="U31" s="338"/>
      <c r="V31" s="339"/>
      <c r="W31" s="339"/>
      <c r="X31" s="7" t="s">
        <v>5</v>
      </c>
      <c r="Y31" s="353"/>
      <c r="Z31" s="354"/>
      <c r="AA31" s="354"/>
      <c r="AB31" s="354"/>
      <c r="AC31" s="355"/>
      <c r="AD31" s="353"/>
      <c r="AE31" s="354"/>
      <c r="AF31" s="354"/>
      <c r="AG31" s="354"/>
      <c r="AH31" s="359"/>
      <c r="AQ31" s="1"/>
      <c r="AR31" s="1"/>
      <c r="AS31" s="1"/>
    </row>
    <row r="32" spans="2:45" ht="18" customHeight="1" x14ac:dyDescent="0.2">
      <c r="B32" s="340">
        <f>$G$18+1</f>
        <v>1</v>
      </c>
      <c r="C32" s="341"/>
      <c r="D32" s="341"/>
      <c r="E32" s="6" t="s">
        <v>2</v>
      </c>
      <c r="F32" s="6"/>
      <c r="G32" s="341">
        <f>5000*$N$4</f>
        <v>0</v>
      </c>
      <c r="H32" s="341"/>
      <c r="I32" s="341"/>
      <c r="J32" s="7" t="s">
        <v>3</v>
      </c>
      <c r="K32" s="361"/>
      <c r="L32" s="342">
        <v>199</v>
      </c>
      <c r="M32" s="343"/>
      <c r="N32" s="40" t="s">
        <v>5</v>
      </c>
      <c r="O32" s="334">
        <f>IF($I$6&gt;$G$19,$G$19-$B$19+1,IF($I$6-$B$19+1&lt;0,0,$I$6-$B$19+1))</f>
        <v>0</v>
      </c>
      <c r="P32" s="335"/>
      <c r="Q32" s="336"/>
      <c r="R32" s="336"/>
      <c r="S32" s="8" t="s">
        <v>3</v>
      </c>
      <c r="T32" s="337">
        <f t="shared" si="1"/>
        <v>0</v>
      </c>
      <c r="U32" s="338"/>
      <c r="V32" s="339"/>
      <c r="W32" s="339"/>
      <c r="X32" s="7" t="s">
        <v>5</v>
      </c>
      <c r="Y32" s="353"/>
      <c r="Z32" s="354"/>
      <c r="AA32" s="354"/>
      <c r="AB32" s="354"/>
      <c r="AC32" s="355"/>
      <c r="AD32" s="353"/>
      <c r="AE32" s="354"/>
      <c r="AF32" s="354"/>
      <c r="AG32" s="354"/>
      <c r="AH32" s="359"/>
      <c r="AQ32" s="1"/>
      <c r="AR32" s="1"/>
      <c r="AS32" s="1"/>
    </row>
    <row r="33" spans="2:45" ht="18" customHeight="1" thickBot="1" x14ac:dyDescent="0.25">
      <c r="B33" s="317">
        <f>$G$19+1</f>
        <v>1</v>
      </c>
      <c r="C33" s="318"/>
      <c r="D33" s="318"/>
      <c r="E33" s="9" t="s">
        <v>4</v>
      </c>
      <c r="F33" s="9"/>
      <c r="G33" s="9"/>
      <c r="H33" s="9"/>
      <c r="I33" s="9"/>
      <c r="J33" s="10"/>
      <c r="K33" s="362"/>
      <c r="L33" s="319">
        <v>237</v>
      </c>
      <c r="M33" s="320"/>
      <c r="N33" s="41" t="s">
        <v>5</v>
      </c>
      <c r="O33" s="321">
        <f>IF(I6-B20+1&lt;0,0,I6-B20+1)</f>
        <v>0</v>
      </c>
      <c r="P33" s="322"/>
      <c r="Q33" s="323"/>
      <c r="R33" s="323"/>
      <c r="S33" s="11" t="s">
        <v>3</v>
      </c>
      <c r="T33" s="324">
        <f t="shared" si="1"/>
        <v>0</v>
      </c>
      <c r="U33" s="325"/>
      <c r="V33" s="326"/>
      <c r="W33" s="326"/>
      <c r="X33" s="12" t="s">
        <v>5</v>
      </c>
      <c r="Y33" s="356"/>
      <c r="Z33" s="357"/>
      <c r="AA33" s="357"/>
      <c r="AB33" s="357"/>
      <c r="AC33" s="358"/>
      <c r="AD33" s="356"/>
      <c r="AE33" s="357"/>
      <c r="AF33" s="357"/>
      <c r="AG33" s="357"/>
      <c r="AH33" s="360"/>
      <c r="AQ33" s="1"/>
      <c r="AR33" s="1"/>
      <c r="AS33" s="1"/>
    </row>
    <row r="34" spans="2:45" ht="18" customHeight="1" thickTop="1" thickBot="1" x14ac:dyDescent="0.25">
      <c r="B34" s="327" t="s">
        <v>11</v>
      </c>
      <c r="C34" s="328"/>
      <c r="D34" s="328"/>
      <c r="E34" s="328"/>
      <c r="F34" s="328"/>
      <c r="G34" s="328"/>
      <c r="H34" s="328"/>
      <c r="I34" s="328"/>
      <c r="J34" s="328"/>
      <c r="K34" s="328"/>
      <c r="L34" s="328"/>
      <c r="M34" s="328"/>
      <c r="N34" s="329"/>
      <c r="O34" s="330">
        <f>SUM(O26:R33)</f>
        <v>0</v>
      </c>
      <c r="P34" s="331"/>
      <c r="Q34" s="332"/>
      <c r="R34" s="332"/>
      <c r="S34" s="13" t="s">
        <v>3</v>
      </c>
      <c r="T34" s="333">
        <f>SUM(T26:W33)</f>
        <v>0</v>
      </c>
      <c r="U34" s="315"/>
      <c r="V34" s="316"/>
      <c r="W34" s="316"/>
      <c r="X34" s="42" t="s">
        <v>5</v>
      </c>
      <c r="Y34" s="315">
        <f>ROUNDDOWN(T34*0.1,0)</f>
        <v>0</v>
      </c>
      <c r="Z34" s="315"/>
      <c r="AA34" s="316"/>
      <c r="AB34" s="316"/>
      <c r="AC34" s="43" t="s">
        <v>5</v>
      </c>
      <c r="AD34" s="315">
        <f>T34+Y34</f>
        <v>0</v>
      </c>
      <c r="AE34" s="315"/>
      <c r="AF34" s="315"/>
      <c r="AG34" s="316"/>
      <c r="AH34" s="44" t="s">
        <v>5</v>
      </c>
      <c r="AQ34" s="1"/>
      <c r="AR34" s="1"/>
      <c r="AS34" s="1"/>
    </row>
  </sheetData>
  <mergeCells count="127">
    <mergeCell ref="B6:C6"/>
    <mergeCell ref="D6:H6"/>
    <mergeCell ref="I6:L6"/>
    <mergeCell ref="V6:AA6"/>
    <mergeCell ref="V7:AA7"/>
    <mergeCell ref="B8:C8"/>
    <mergeCell ref="D8:H8"/>
    <mergeCell ref="I8:L8"/>
    <mergeCell ref="B1:AH2"/>
    <mergeCell ref="B4:C4"/>
    <mergeCell ref="D4:H4"/>
    <mergeCell ref="I4:J4"/>
    <mergeCell ref="P4:U5"/>
    <mergeCell ref="V4:AA5"/>
    <mergeCell ref="AB4:AB5"/>
    <mergeCell ref="Y13:AC20"/>
    <mergeCell ref="AD13:AH20"/>
    <mergeCell ref="B14:D14"/>
    <mergeCell ref="G14:I14"/>
    <mergeCell ref="K14:K20"/>
    <mergeCell ref="L14:M14"/>
    <mergeCell ref="B10:J12"/>
    <mergeCell ref="K10:N12"/>
    <mergeCell ref="O10:S12"/>
    <mergeCell ref="T10:AH10"/>
    <mergeCell ref="T11:X11"/>
    <mergeCell ref="Y11:AC11"/>
    <mergeCell ref="AD11:AH11"/>
    <mergeCell ref="T12:X12"/>
    <mergeCell ref="Y12:AC12"/>
    <mergeCell ref="AD12:AH12"/>
    <mergeCell ref="O14:R14"/>
    <mergeCell ref="T14:W14"/>
    <mergeCell ref="B15:D15"/>
    <mergeCell ref="G15:I15"/>
    <mergeCell ref="L15:M15"/>
    <mergeCell ref="O15:R15"/>
    <mergeCell ref="T15:W15"/>
    <mergeCell ref="B13:D13"/>
    <mergeCell ref="L13:M13"/>
    <mergeCell ref="O13:R13"/>
    <mergeCell ref="T13:W13"/>
    <mergeCell ref="B16:D16"/>
    <mergeCell ref="G16:I16"/>
    <mergeCell ref="L16:M16"/>
    <mergeCell ref="O16:R16"/>
    <mergeCell ref="T16:W16"/>
    <mergeCell ref="B17:D17"/>
    <mergeCell ref="G17:I17"/>
    <mergeCell ref="L17:M17"/>
    <mergeCell ref="O17:R17"/>
    <mergeCell ref="T17:W17"/>
    <mergeCell ref="B20:D20"/>
    <mergeCell ref="L20:M20"/>
    <mergeCell ref="O20:R20"/>
    <mergeCell ref="T20:W20"/>
    <mergeCell ref="B21:N21"/>
    <mergeCell ref="O21:R21"/>
    <mergeCell ref="T21:W21"/>
    <mergeCell ref="B18:D18"/>
    <mergeCell ref="G18:I18"/>
    <mergeCell ref="L18:M18"/>
    <mergeCell ref="O18:R18"/>
    <mergeCell ref="T18:W18"/>
    <mergeCell ref="B19:D19"/>
    <mergeCell ref="G19:I19"/>
    <mergeCell ref="L19:M19"/>
    <mergeCell ref="O19:R19"/>
    <mergeCell ref="T19:W19"/>
    <mergeCell ref="Y21:AB21"/>
    <mergeCell ref="AD21:AG21"/>
    <mergeCell ref="B23:J25"/>
    <mergeCell ref="K23:N25"/>
    <mergeCell ref="O23:S25"/>
    <mergeCell ref="T23:AH23"/>
    <mergeCell ref="T24:X24"/>
    <mergeCell ref="Y24:AC24"/>
    <mergeCell ref="AD24:AH24"/>
    <mergeCell ref="T25:X25"/>
    <mergeCell ref="Y25:AC25"/>
    <mergeCell ref="AD25:AH25"/>
    <mergeCell ref="B26:D26"/>
    <mergeCell ref="L26:M26"/>
    <mergeCell ref="O26:R26"/>
    <mergeCell ref="T26:W26"/>
    <mergeCell ref="Y26:AC33"/>
    <mergeCell ref="AD26:AH33"/>
    <mergeCell ref="B27:D27"/>
    <mergeCell ref="G27:I27"/>
    <mergeCell ref="G29:I29"/>
    <mergeCell ref="L29:M29"/>
    <mergeCell ref="O29:R29"/>
    <mergeCell ref="T29:W29"/>
    <mergeCell ref="B30:D30"/>
    <mergeCell ref="G30:I30"/>
    <mergeCell ref="L30:M30"/>
    <mergeCell ref="O30:R30"/>
    <mergeCell ref="T30:W30"/>
    <mergeCell ref="K27:K33"/>
    <mergeCell ref="L27:M27"/>
    <mergeCell ref="O27:R27"/>
    <mergeCell ref="T27:W27"/>
    <mergeCell ref="B28:D28"/>
    <mergeCell ref="G28:I28"/>
    <mergeCell ref="L28:M28"/>
    <mergeCell ref="O28:R28"/>
    <mergeCell ref="T28:W28"/>
    <mergeCell ref="B29:D29"/>
    <mergeCell ref="B31:D31"/>
    <mergeCell ref="G31:I31"/>
    <mergeCell ref="L31:M31"/>
    <mergeCell ref="O31:R31"/>
    <mergeCell ref="T31:W31"/>
    <mergeCell ref="B32:D32"/>
    <mergeCell ref="G32:I32"/>
    <mergeCell ref="L32:M32"/>
    <mergeCell ref="O32:R32"/>
    <mergeCell ref="T32:W32"/>
    <mergeCell ref="Y34:AB34"/>
    <mergeCell ref="AD34:AG34"/>
    <mergeCell ref="B33:D33"/>
    <mergeCell ref="L33:M33"/>
    <mergeCell ref="O33:R33"/>
    <mergeCell ref="T33:W33"/>
    <mergeCell ref="B34:N34"/>
    <mergeCell ref="O34:R34"/>
    <mergeCell ref="T34:W34"/>
  </mergeCells>
  <phoneticPr fontId="2"/>
  <printOptions horizontalCentered="1"/>
  <pageMargins left="0.11811023622047245" right="0.11811023622047245" top="0.74803149606299213" bottom="0.74803149606299213" header="0.31496062992125984" footer="0.31496062992125984"/>
  <pageSetup paperSize="9" orientation="landscape" blackAndWhite="1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通常計算</vt:lpstr>
      <vt:lpstr>従前料金</vt:lpstr>
      <vt:lpstr>通常計算!Print_Area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242.浦田　弘幸</dc:creator>
  <cp:lastModifiedBy>本井 優恵</cp:lastModifiedBy>
  <cp:lastPrinted>2026-09-28T07:41:37Z</cp:lastPrinted>
  <dcterms:created xsi:type="dcterms:W3CDTF">2017-03-21T04:49:32Z</dcterms:created>
  <dcterms:modified xsi:type="dcterms:W3CDTF">2026-10-22T00:21:27Z</dcterms:modified>
</cp:coreProperties>
</file>