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12675" tabRatio="771" activeTab="0"/>
  </bookViews>
  <sheets>
    <sheet name="チェックリスト" sheetId="1" r:id="rId1"/>
    <sheet name="様式１" sheetId="2" r:id="rId2"/>
    <sheet name="別紙１" sheetId="3" r:id="rId3"/>
    <sheet name="別紙２" sheetId="4" r:id="rId4"/>
    <sheet name="別紙３" sheetId="5" r:id="rId5"/>
    <sheet name="別紙４" sheetId="6" r:id="rId6"/>
  </sheets>
  <definedNames>
    <definedName name="_xlfn.IFERROR" hidden="1">#NAME?</definedName>
    <definedName name="_xlnm.Print_Area" localSheetId="0">'チェックリスト'!$A$1:$CE$23</definedName>
    <definedName name="_xlnm.Print_Area" localSheetId="2">'別紙１'!$A$1:$X$51</definedName>
    <definedName name="_xlnm.Print_Area" localSheetId="3">'別紙２'!$A$1:$AA$95</definedName>
    <definedName name="_xlnm.Print_Area" localSheetId="4">'別紙３'!$C$1:$AA$60</definedName>
    <definedName name="_xlnm.Print_Area" localSheetId="5">'別紙４'!$C$1:$AL$50</definedName>
    <definedName name="_xlnm.Print_Area" localSheetId="1">'様式１'!$A$1:$X$42</definedName>
  </definedNames>
  <calcPr fullCalcOnLoad="1"/>
</workbook>
</file>

<file path=xl/comments2.xml><?xml version="1.0" encoding="utf-8"?>
<comments xmlns="http://schemas.openxmlformats.org/spreadsheetml/2006/main">
  <authors>
    <author> </author>
    <author>126.三上　真治</author>
  </authors>
  <commentList>
    <comment ref="M24" authorId="0">
      <text>
        <r>
          <rPr>
            <b/>
            <sz val="9"/>
            <rFont val="ＭＳ Ｐゴシック"/>
            <family val="3"/>
          </rPr>
          <t>日中一時を初めて開始した年度（初めて補助金決定を受けた年度）の4月1日
注）平成18年度の場合は10月１日</t>
        </r>
      </text>
    </comment>
    <comment ref="O10" authorId="0">
      <text>
        <r>
          <rPr>
            <b/>
            <sz val="9"/>
            <rFont val="ＭＳ Ｐゴシック"/>
            <family val="3"/>
          </rPr>
          <t>法人名称は省略しないでください。
×特非）
○特定非営利活動法人</t>
        </r>
      </text>
    </comment>
    <comment ref="X5" authorId="1">
      <text>
        <r>
          <rPr>
            <b/>
            <sz val="9"/>
            <rFont val="MS P ゴシック"/>
            <family val="3"/>
          </rPr>
          <t>令和３年４月１日から令和２年４月９日までの日付。
※このコメントは印刷されません</t>
        </r>
        <r>
          <rPr>
            <sz val="9"/>
            <rFont val="MS P ゴシック"/>
            <family val="3"/>
          </rPr>
          <t xml:space="preserve">
</t>
        </r>
      </text>
    </comment>
  </commentList>
</comments>
</file>

<file path=xl/comments4.xml><?xml version="1.0" encoding="utf-8"?>
<comments xmlns="http://schemas.openxmlformats.org/spreadsheetml/2006/main">
  <authors>
    <author> </author>
    <author>126.三上　真治</author>
  </authors>
  <commentList>
    <comment ref="Z52" authorId="0">
      <text>
        <r>
          <rPr>
            <b/>
            <sz val="9"/>
            <rFont val="ＭＳ Ｐゴシック"/>
            <family val="3"/>
          </rPr>
          <t>法人の代表者印を押印</t>
        </r>
      </text>
    </comment>
    <comment ref="L28" authorId="1">
      <text>
        <r>
          <rPr>
            <b/>
            <sz val="9"/>
            <rFont val="MS P ゴシック"/>
            <family val="3"/>
          </rPr>
          <t>定員数を越えていることを確認してください。</t>
        </r>
      </text>
    </comment>
    <comment ref="W34" authorId="1">
      <text>
        <r>
          <rPr>
            <b/>
            <sz val="9"/>
            <rFont val="MS P ゴシック"/>
            <family val="3"/>
          </rPr>
          <t>以下のいずれかを記載（●は要資格）
●管理者、●生活支援員、●介護職員、その他、調理員</t>
        </r>
        <r>
          <rPr>
            <sz val="9"/>
            <rFont val="MS P ゴシック"/>
            <family val="3"/>
          </rPr>
          <t xml:space="preserve">
</t>
        </r>
      </text>
    </comment>
  </commentList>
</comments>
</file>

<file path=xl/comments5.xml><?xml version="1.0" encoding="utf-8"?>
<comments xmlns="http://schemas.openxmlformats.org/spreadsheetml/2006/main">
  <authors>
    <author> </author>
  </authors>
  <commentList>
    <comment ref="E24" authorId="0">
      <text>
        <r>
          <rPr>
            <b/>
            <sz val="9"/>
            <rFont val="ＭＳ Ｐゴシック"/>
            <family val="3"/>
          </rPr>
          <t>これらの項目は原則変更しないでください。</t>
        </r>
      </text>
    </comment>
    <comment ref="I4" authorId="0">
      <text>
        <r>
          <rPr>
            <b/>
            <sz val="9"/>
            <rFont val="ＭＳ Ｐゴシック"/>
            <family val="3"/>
          </rPr>
          <t>今年度新規開始の場合は、(a)列 は記載不要です。</t>
        </r>
      </text>
    </comment>
  </commentList>
</comments>
</file>

<file path=xl/comments6.xml><?xml version="1.0" encoding="utf-8"?>
<comments xmlns="http://schemas.openxmlformats.org/spreadsheetml/2006/main">
  <authors>
    <author>146.阿部　拓磨</author>
  </authors>
  <commentList>
    <comment ref="AK12" authorId="0">
      <text>
        <r>
          <rPr>
            <b/>
            <sz val="8"/>
            <rFont val="ＭＳ Ｐゴシック"/>
            <family val="3"/>
          </rPr>
          <t>法人の代表者印を押印</t>
        </r>
      </text>
    </comment>
  </commentList>
</comments>
</file>

<file path=xl/sharedStrings.xml><?xml version="1.0" encoding="utf-8"?>
<sst xmlns="http://schemas.openxmlformats.org/spreadsheetml/2006/main" count="524" uniqueCount="374">
  <si>
    <t>（様式１）</t>
  </si>
  <si>
    <t>（あて先）　　札幌市長</t>
  </si>
  <si>
    <t>（申請者）</t>
  </si>
  <si>
    <t>所在地</t>
  </si>
  <si>
    <t>法人・団体等名称</t>
  </si>
  <si>
    <t>印</t>
  </si>
  <si>
    <t>記</t>
  </si>
  <si>
    <t>（1)　所在地</t>
  </si>
  <si>
    <t>（3)　電話</t>
  </si>
  <si>
    <t>（4)　ＦＡＸ</t>
  </si>
  <si>
    <t>（5)　Ｅ－Ｍａｉｌ</t>
  </si>
  <si>
    <t>名</t>
  </si>
  <si>
    <t>２　補助金交付申請額</t>
  </si>
  <si>
    <t>金</t>
  </si>
  <si>
    <t>円</t>
  </si>
  <si>
    <t>３　添付書類</t>
  </si>
  <si>
    <t>(捨て印)   印</t>
  </si>
  <si>
    <t>(別紙1)</t>
  </si>
  <si>
    <t>職員給料</t>
  </si>
  <si>
    <t>職員手当</t>
  </si>
  <si>
    <t>報酬</t>
  </si>
  <si>
    <t>共済費</t>
  </si>
  <si>
    <t>福利厚生費</t>
  </si>
  <si>
    <t>報償費</t>
  </si>
  <si>
    <t>旅費交通費</t>
  </si>
  <si>
    <t>通信運搬費</t>
  </si>
  <si>
    <t>研修費</t>
  </si>
  <si>
    <t>消耗品費</t>
  </si>
  <si>
    <t>器具什器費</t>
  </si>
  <si>
    <t>修繕費</t>
  </si>
  <si>
    <t>印刷製本費</t>
  </si>
  <si>
    <t>水道光熱費</t>
  </si>
  <si>
    <t>燃料費</t>
  </si>
  <si>
    <t>賃借料</t>
  </si>
  <si>
    <t>地代家賃</t>
  </si>
  <si>
    <t>手数料</t>
  </si>
  <si>
    <t>車両費</t>
  </si>
  <si>
    <t>業務委託費</t>
  </si>
  <si>
    <t>負担金</t>
  </si>
  <si>
    <t>教養娯楽費</t>
  </si>
  <si>
    <t>項　　　　　　目</t>
  </si>
  <si>
    <t>金　　　　　額</t>
  </si>
  <si>
    <t>摘　　　　　　　要</t>
  </si>
  <si>
    <t>事　　業　　計　　画　　書</t>
  </si>
  <si>
    <t>日</t>
  </si>
  <si>
    <t>午前</t>
  </si>
  <si>
    <t>時</t>
  </si>
  <si>
    <t>分</t>
  </si>
  <si>
    <t>午後</t>
  </si>
  <si>
    <t>生年月日</t>
  </si>
  <si>
    <t>年齢</t>
  </si>
  <si>
    <t>障がい種別</t>
  </si>
  <si>
    <t>氏　　名</t>
  </si>
  <si>
    <t>程度</t>
  </si>
  <si>
    <t>住　　　所</t>
  </si>
  <si>
    <t>登録年月</t>
  </si>
  <si>
    <t>建物</t>
  </si>
  <si>
    <t>土地</t>
  </si>
  <si>
    <t>所有関係</t>
  </si>
  <si>
    <t>月額</t>
  </si>
  <si>
    <t>年額</t>
  </si>
  <si>
    <t>１　自己所有
２　賃貸借
３　使用貸借</t>
  </si>
  <si>
    <t>面　積（㎡）</t>
  </si>
  <si>
    <t>賃　借　料</t>
  </si>
  <si>
    <t>名　　称</t>
  </si>
  <si>
    <t>主　な　設　備　</t>
  </si>
  <si>
    <t>各室の面積、設備の状況（全室）</t>
  </si>
  <si>
    <t>常勤</t>
  </si>
  <si>
    <t>常勤・
非常勤</t>
  </si>
  <si>
    <t>１日の勤務時間</t>
  </si>
  <si>
    <t>１週間の勤務時間</t>
  </si>
  <si>
    <t>住　　　　　所</t>
  </si>
  <si>
    <t>資格・経歴等</t>
  </si>
  <si>
    <t>非常勤</t>
  </si>
  <si>
    <t>「１日の勤務時間」欄について、非常勤職員で曜日により異なる場合は、余白等にその旨記入すること。</t>
  </si>
  <si>
    <t>収　　入</t>
  </si>
  <si>
    <t>札幌市補助金</t>
  </si>
  <si>
    <t>その他補助金</t>
  </si>
  <si>
    <t>補助金等収入</t>
  </si>
  <si>
    <t>寄附金収入</t>
  </si>
  <si>
    <t>利用者負担金収入</t>
  </si>
  <si>
    <t>利用料</t>
  </si>
  <si>
    <t>その他</t>
  </si>
  <si>
    <t>借入金収入</t>
  </si>
  <si>
    <t>雑収入</t>
  </si>
  <si>
    <t>その他収入</t>
  </si>
  <si>
    <t>支　　出</t>
  </si>
  <si>
    <t>事務費</t>
  </si>
  <si>
    <t>うち補助対象経費</t>
  </si>
  <si>
    <t>摘　　要</t>
  </si>
  <si>
    <t>事業費</t>
  </si>
  <si>
    <t>予備費</t>
  </si>
  <si>
    <t>合計</t>
  </si>
  <si>
    <t>小計</t>
  </si>
  <si>
    <t>給食費</t>
  </si>
  <si>
    <t>合計</t>
  </si>
  <si>
    <t>(1)　補助金算出調書（別紙１）</t>
  </si>
  <si>
    <t>(2)  事業計画書（別紙２）</t>
  </si>
  <si>
    <t>(3)  収支予算書（別紙３）</t>
  </si>
  <si>
    <t>写し、借用の場合は、契約書の写しを添付すること。</t>
  </si>
  <si>
    <t>代表者肩書氏名</t>
  </si>
  <si>
    <t>保険料</t>
  </si>
  <si>
    <t>公租公課</t>
  </si>
  <si>
    <t>年</t>
  </si>
  <si>
    <t>月</t>
  </si>
  <si>
    <t>)</t>
  </si>
  <si>
    <t>)</t>
  </si>
  <si>
    <t>(</t>
  </si>
  <si>
    <t>(</t>
  </si>
  <si>
    <t>～</t>
  </si>
  <si>
    <t>※１　</t>
  </si>
  <si>
    <t>※１</t>
  </si>
  <si>
    <t>　土地、建物について、自己所有の場合は登記簿謄本の</t>
  </si>
  <si>
    <t>※２</t>
  </si>
  <si>
    <t>※３</t>
  </si>
  <si>
    <t>※１</t>
  </si>
  <si>
    <t>差額（b－a）</t>
  </si>
  <si>
    <t>(別紙３)</t>
  </si>
  <si>
    <t>（別紙２）</t>
  </si>
  <si>
    <t>札幌市日中一時支援事業運営費補助金交付申請書</t>
  </si>
  <si>
    <t>年度の日中一時支援事業運営費補助金の交付を受けたいので、関係書類を添えて申請いたします。</t>
  </si>
  <si>
    <t>１　補助対象事業所の概要</t>
  </si>
  <si>
    <t>（6)　管理者氏名</t>
  </si>
  <si>
    <t>（2)　事業所の名称</t>
  </si>
  <si>
    <t>（7） 主な利用対象者（児・者別）</t>
  </si>
  <si>
    <t>障がい児・障がい者・両方の受入可（いずれかひとつに○をすること）</t>
  </si>
  <si>
    <t>（8） 利用者の主な障がい種別</t>
  </si>
  <si>
    <t>日中一時支援事業運営費補助金算出調書</t>
  </si>
  <si>
    <t>事業所名</t>
  </si>
  <si>
    <t>円×　　　　</t>
  </si>
  <si>
    <t>基　　　　本　　　　額</t>
  </si>
  <si>
    <t>①～４Ｈ</t>
  </si>
  <si>
    <t>②4～８Ｈ</t>
  </si>
  <si>
    <t>③８Ｈ～</t>
  </si>
  <si>
    <t>運　　営　　費</t>
  </si>
  <si>
    <t>補助単価</t>
  </si>
  <si>
    <t>営業日</t>
  </si>
  <si>
    <t>臨時休業日：</t>
  </si>
  <si>
    <t>（曜日・時間帯により異なる場合は以下余白に記入）　</t>
  </si>
  <si>
    <t>実費の徴収の有無</t>
  </si>
  <si>
    <t>有の場合</t>
  </si>
  <si>
    <t>１　事業所の活動内容等</t>
  </si>
  <si>
    <t>営業時間</t>
  </si>
  <si>
    <t>※支出予定額は、職員給料・水道光熱費など同一敷地内の他事業の予算により支出している経費は記入しないこと。但し、日中一時支援事業の実施により追加が必要な経費については、追加分を記入すること。</t>
  </si>
  <si>
    <t>活動の内容</t>
  </si>
  <si>
    <t>１月</t>
  </si>
  <si>
    <t>２月</t>
  </si>
  <si>
    <t>３月</t>
  </si>
  <si>
    <t>利用者が過ごす場所</t>
  </si>
  <si>
    <t>専任・　　　兼務</t>
  </si>
  <si>
    <t>専任</t>
  </si>
  <si>
    <t>兼務</t>
  </si>
  <si>
    <t>「資格・経歴等」欄は、日中一時支援運営に関連する資格・経歴があれば記入すること。</t>
  </si>
  <si>
    <t>※２</t>
  </si>
  <si>
    <t>実費</t>
  </si>
  <si>
    <t>事業所名(</t>
  </si>
  <si>
    <t xml:space="preserve"> (9) 定員</t>
  </si>
  <si>
    <t>回＝</t>
  </si>
  <si>
    <t>２　事業所建物等の状況</t>
  </si>
  <si>
    <t>洗面所</t>
  </si>
  <si>
    <t>浴室又はシャワー</t>
  </si>
  <si>
    <t>便所</t>
  </si>
  <si>
    <t>調理室</t>
  </si>
  <si>
    <t>　食堂等について、利用者が過ごす場所と兼用している</t>
  </si>
  <si>
    <t>場合は、その旨記入すること。</t>
  </si>
  <si>
    <t>こと。</t>
  </si>
  <si>
    <t>※運営規定については、以下の項目が記載されていること。</t>
  </si>
  <si>
    <t>①事業の目的及び運営の方針、②従業者の職種、員数及び職務の内容、③営業日及び営業時間、④利用定員、</t>
  </si>
  <si>
    <t>延べ利用回数</t>
  </si>
  <si>
    <t>４　利用計画回数</t>
  </si>
  <si>
    <t>⑤利用者から受領する費用の額、⑥通常の事業の実施地域、⑦虐待の防止に関すること、⑧苦情に対する対応、</t>
  </si>
  <si>
    <t>⑨秘密保持、⑩緊急時における対応、⑪非常災害対策、⑫その他運営に関する重要事項</t>
  </si>
  <si>
    <t>⑤4～８Ｈ</t>
  </si>
  <si>
    <t>　</t>
  </si>
  <si>
    <t>職名</t>
  </si>
  <si>
    <t>※２　</t>
  </si>
  <si>
    <t>※３　</t>
  </si>
  <si>
    <t>番号</t>
  </si>
  <si>
    <t>４月</t>
  </si>
  <si>
    <t>５月</t>
  </si>
  <si>
    <t>６月</t>
  </si>
  <si>
    <t>７月</t>
  </si>
  <si>
    <t>８月</t>
  </si>
  <si>
    <t>９月</t>
  </si>
  <si>
    <t>　無　・　有　（いずれかに○をすること）</t>
  </si>
  <si>
    <t>④４Ｈ</t>
  </si>
  <si>
    <t>⑥８Ｈ～</t>
  </si>
  <si>
    <t>⑦～４Ｈ</t>
  </si>
  <si>
    <t>⑧4～８Ｈ</t>
  </si>
  <si>
    <t>⑨８Ｈ～</t>
  </si>
  <si>
    <t>⑩～４Ｈ</t>
  </si>
  <si>
    <t>⑪4～８Ｈ</t>
  </si>
  <si>
    <t>⑫８Ｈ～</t>
  </si>
  <si>
    <t>⑬</t>
  </si>
  <si>
    <t>小　　　　計　⑭</t>
  </si>
  <si>
    <t>利用者負担金収入　</t>
  </si>
  <si>
    <t>利用料・実費・その他　⑮</t>
  </si>
  <si>
    <t>差　引　後　合　計（⑭－⑮）⑯</t>
  </si>
  <si>
    <t>値が、当該事業所の定員を上回るよう定員数を設定する</t>
  </si>
  <si>
    <t>⑮</t>
  </si>
  <si>
    <t>⑭</t>
  </si>
  <si>
    <t>児区分１、者区分１・２</t>
  </si>
  <si>
    <t>児区分２、者区分３・４</t>
  </si>
  <si>
    <t>児区分３、者区分５・６</t>
  </si>
  <si>
    <t>療養介護、遷延性意識障害児・者</t>
  </si>
  <si>
    <t>※２</t>
  </si>
  <si>
    <t>※２　同一敷地内での他事業の予算により支出される経費は予算として計上しないこと。但し、日中一時支援事業の実施により追加が必要な経費については、追加分を計上できることとする。</t>
  </si>
  <si>
    <t>燃料費</t>
  </si>
  <si>
    <t>保険料</t>
  </si>
  <si>
    <t>利用時間</t>
  </si>
  <si>
    <t>A</t>
  </si>
  <si>
    <t>B</t>
  </si>
  <si>
    <t>C</t>
  </si>
  <si>
    <t>児区分2　　　者区分3・4</t>
  </si>
  <si>
    <t>児区分3　　　　　　　　者区分5・6</t>
  </si>
  <si>
    <t>児区分1　　　者区分1・2</t>
  </si>
  <si>
    <t>療養介護　　　　　　　遷延性意識障害対象児・者</t>
  </si>
  <si>
    <t>※４</t>
  </si>
  <si>
    <t>補助額</t>
  </si>
  <si>
    <t>計</t>
  </si>
  <si>
    <t>負担額</t>
  </si>
  <si>
    <t>※１</t>
  </si>
  <si>
    <t>負担基準</t>
  </si>
  <si>
    <t xml:space="preserve"> (10) 本体施設の種別</t>
  </si>
  <si>
    <t>負担額計</t>
  </si>
  <si>
    <t>①～③合計</t>
  </si>
  <si>
    <t>総計</t>
  </si>
  <si>
    <t>④～⑥合計</t>
  </si>
  <si>
    <t>⑦～⑨合計</t>
  </si>
  <si>
    <t>⑩～⑫合計</t>
  </si>
  <si>
    <t>札幌市日中一時支援事業交付申請時チェックリスト</t>
  </si>
  <si>
    <t>電話番号</t>
  </si>
  <si>
    <t>管理者は要件を満たしている</t>
  </si>
  <si>
    <t>生活支援員又は介護職員は要件を満たしている</t>
  </si>
  <si>
    <t>生活支援員又は介護職員は、利用者7.5人に1人以上配置している。</t>
  </si>
  <si>
    <t>また、緊急時は管理者含め2名以上確保できる</t>
  </si>
  <si>
    <t>日中過ごすスペースは利用者一人当たり２.5㎡を確保している</t>
  </si>
  <si>
    <t>事業所は建物に関する基準及びその他要綱に規定する基準を満たしている</t>
  </si>
  <si>
    <t>土地・建物の登記簿謄本を添付した（自己所有の場合。写し可）</t>
  </si>
  <si>
    <t>土地・建物の賃貸契約書写しを添付した（賃貸の場合）</t>
  </si>
  <si>
    <t>事業所建物図面を添付した</t>
  </si>
  <si>
    <t>運営法人の定款を添付した。また、日中一時に関する内容又はこれを含んだ内容の記載がある</t>
  </si>
  <si>
    <t>補助金算出調書及び収支予算書の金額又は内容を確認した</t>
  </si>
  <si>
    <t>Ｅメールアドレス</t>
  </si>
  <si>
    <t>交付申請額は、（補助基準を元に算出した金額）と（収支予算書の補助対象経費－利用者負担額）のどちらか低い額である</t>
  </si>
  <si>
    <t>運営規程を添付した。また、事業計画書（別紙２）の内容と相違がない（営業日・営業時間・実費徴収等）</t>
  </si>
  <si>
    <t>印鑑（代表者印）の押し忘れが無いか確認した</t>
  </si>
  <si>
    <t>担当者名（ふりがな）</t>
  </si>
  <si>
    <t>（下にご記入ください。例：児童発達支援、生活介護など）</t>
  </si>
  <si>
    <t>（内訳　別紙補助金算出調書のとおり。⑬と⑯の少ない方の額を記入）</t>
  </si>
  <si>
    <t>（別紙４）</t>
  </si>
  <si>
    <t>雇　　用　　証　　明　　書</t>
  </si>
  <si>
    <t>以下の者を雇用していることを証明します。</t>
  </si>
  <si>
    <t>代表者肩書氏名</t>
  </si>
  <si>
    <t>　事業所名</t>
  </si>
  <si>
    <t>被雇用者氏名</t>
  </si>
  <si>
    <t>住所</t>
  </si>
  <si>
    <t>職種</t>
  </si>
  <si>
    <t>資格等</t>
  </si>
  <si>
    <t>雇用年月日</t>
  </si>
  <si>
    <t>生年月日</t>
  </si>
  <si>
    <t>社会福祉事業
及び介護実務
の経験年数</t>
  </si>
  <si>
    <t xml:space="preserve">      及び介護実務の経験年数」欄に記載すること。</t>
  </si>
  <si>
    <t>　※４　欄が不足した場合は、別に一覧を作成し提出すること。</t>
  </si>
  <si>
    <t>補助基準による算出金額（12カ月分）</t>
  </si>
  <si>
    <t>補助対象経費の支出予定額（12カ月分）</t>
  </si>
  <si>
    <r>
      <t>利用者の場所面積÷2.5㎡</t>
    </r>
    <r>
      <rPr>
        <sz val="6"/>
        <rFont val="ＭＳ Ｐゴシック"/>
        <family val="3"/>
      </rPr>
      <t>（少数第１位まで）</t>
    </r>
  </si>
  <si>
    <t>　利用者が過ごす場所の床面積÷2.5㎡により算出した</t>
  </si>
  <si>
    <t>10月</t>
  </si>
  <si>
    <t>11月</t>
  </si>
  <si>
    <t>12月</t>
  </si>
  <si>
    <t>A：４時間未満の利用</t>
  </si>
  <si>
    <t>B：４時間以上８時間未満の利用</t>
  </si>
  <si>
    <t>C：８時間以上</t>
  </si>
  <si>
    <t>「番号」欄は、障害者福祉サービス受給者証、手帳番号、自立支援医療第58条等の医療受給者証の番号等を記入すること。</t>
  </si>
  <si>
    <t>契約者欄が不足の場合は、別に一覧を作成し提出すること。</t>
  </si>
  <si>
    <t>事業開始年月日</t>
  </si>
  <si>
    <t>(4)　雇用証明書（別紙４）</t>
  </si>
  <si>
    <t>(5)  事業所建物図面及び賃貸契約書</t>
  </si>
  <si>
    <t>(6)  運営法人・団体の定款、運営規程等</t>
  </si>
  <si>
    <t>※重心対象については、療養介護施設、重心施設の事業所に限ります。</t>
  </si>
  <si>
    <t>３　職員の状況（管理者、生活支援員、介護職員、保健師及び調理員については別紙４に再掲し、資格証明書の写しを添付すること。）</t>
  </si>
  <si>
    <t>障害支援区分</t>
  </si>
  <si>
    <t>「障がい種別」欄は身体障がいは「身体」等と記入すること。重複している場合は、主な障がいを記入すること。</t>
  </si>
  <si>
    <t>「程度」欄は、障害者福祉サービス受給者証所持者は障害支援区分、障害支援区分がない利用者は手帳の等級等を記入すること。</t>
  </si>
  <si>
    <t>※１　この欄には、補助金交付申請額（補助金算出調書の⑬と⑯の少ない方の額）を記入すること。</t>
  </si>
  <si>
    <t>)</t>
  </si>
  <si>
    <t>申請時チェックリスト（交付決定を受けるには以下の全てが満たされる必要があります。）</t>
  </si>
  <si>
    <t>管理者、生活支援員、介護職員、保育士及び調理師について雇用証明書に記載し、資格証明書を添付した</t>
  </si>
  <si>
    <t>難病</t>
  </si>
  <si>
    <t>給食費</t>
  </si>
  <si>
    <t>令和</t>
  </si>
  <si>
    <t>代として</t>
  </si>
  <si>
    <t>（</t>
  </si>
  <si>
    <t>（</t>
  </si>
  <si>
    <t>）</t>
  </si>
  <si>
    <t>）</t>
  </si>
  <si>
    <t>身体障がい</t>
  </si>
  <si>
    <t>知的障がい</t>
  </si>
  <si>
    <t>精神障がい</t>
  </si>
  <si>
    <t>区分１</t>
  </si>
  <si>
    <t>区分２</t>
  </si>
  <si>
    <t>区分３</t>
  </si>
  <si>
    <t>区分４</t>
  </si>
  <si>
    <t>区分５</t>
  </si>
  <si>
    <t>区分６</t>
  </si>
  <si>
    <t>1級</t>
  </si>
  <si>
    <t>2級</t>
  </si>
  <si>
    <t>3級</t>
  </si>
  <si>
    <t>4級</t>
  </si>
  <si>
    <t>5級</t>
  </si>
  <si>
    <t>6級</t>
  </si>
  <si>
    <t>B</t>
  </si>
  <si>
    <t>B-</t>
  </si>
  <si>
    <t>５　利用契約者（当該年度４月１日現在の状況）</t>
  </si>
  <si>
    <t>今年度予算
（ｂ）</t>
  </si>
  <si>
    <t>管理者</t>
  </si>
  <si>
    <t>生活支援員</t>
  </si>
  <si>
    <t>保育士</t>
  </si>
  <si>
    <t>調理員</t>
  </si>
  <si>
    <t>　※１　この表には、日中一時支援事業所に係る職員について記載すること。</t>
  </si>
  <si>
    <t>　※２　管理者については社会福祉事業の従事年数を、介護職員については介護実務の従事年数を、それぞれ「社会福祉事業</t>
  </si>
  <si>
    <t>　※３　有資格者の場合、資格証明書も添付すること。</t>
  </si>
  <si>
    <t>身体障がい・知的障がい・精神障がい・難病（該当するもの複数可）</t>
  </si>
  <si>
    <t>昨年度決算
（ａ）</t>
  </si>
  <si>
    <t>札幌市中央区北1条西2丁目1-29</t>
  </si>
  <si>
    <t>特定非営利活動法人　さっぽろ</t>
  </si>
  <si>
    <t>理事長　札幌　太郎</t>
  </si>
  <si>
    <t>　札幌市中央区北1条西2丁目1-29</t>
  </si>
  <si>
    <t>　日中一時支援事業所さっぽろ</t>
  </si>
  <si>
    <t>　011-211-2936</t>
  </si>
  <si>
    <t>　011-218-5181</t>
  </si>
  <si>
    <t>　abcd@sapporo.jp</t>
  </si>
  <si>
    <t>札幌　次郎</t>
  </si>
  <si>
    <t>施設長</t>
  </si>
  <si>
    <t>　短期入所、生活介護</t>
  </si>
  <si>
    <t>　月　・　火　・　水　・　木　・　金　・　土　・　日　（営業日に○をすること）　【週　　　４日間営業】</t>
  </si>
  <si>
    <t>年末年始</t>
  </si>
  <si>
    <t>社会適応のための指導</t>
  </si>
  <si>
    <t>食事・入浴の提供</t>
  </si>
  <si>
    <t>食事代</t>
  </si>
  <si>
    <t>入浴代</t>
  </si>
  <si>
    <t>1食　350</t>
  </si>
  <si>
    <t>1回　200</t>
  </si>
  <si>
    <t>机、椅子、本棚</t>
  </si>
  <si>
    <t>車いす対応</t>
  </si>
  <si>
    <t>てすり</t>
  </si>
  <si>
    <t>○○　××</t>
  </si>
  <si>
    <t>××　△△</t>
  </si>
  <si>
    <t>▲▲　○○</t>
  </si>
  <si>
    <t>◆◆　○○</t>
  </si>
  <si>
    <t>□□　▲▲</t>
  </si>
  <si>
    <t>札幌市中央区○×△□</t>
  </si>
  <si>
    <t>札幌市豊平区××△△</t>
  </si>
  <si>
    <t>札幌市北区○●△▲</t>
  </si>
  <si>
    <t>札幌市清田区○●△▲</t>
  </si>
  <si>
    <t>札幌市南区▲□×○</t>
  </si>
  <si>
    <t>8</t>
  </si>
  <si>
    <t>32</t>
  </si>
  <si>
    <t>清田　豊子</t>
  </si>
  <si>
    <t>中央　花子</t>
  </si>
  <si>
    <t>札幌市中央区南○条西○丁目</t>
  </si>
  <si>
    <t>札幌市南区真駒内○○番地○</t>
  </si>
  <si>
    <t>1234567</t>
  </si>
  <si>
    <t>2345678</t>
  </si>
  <si>
    <t>札幌市中央区○×△□</t>
  </si>
  <si>
    <t>札幌市豊平区××△△</t>
  </si>
  <si>
    <t>札幌市北区○●△▲</t>
  </si>
  <si>
    <t>30年</t>
  </si>
  <si>
    <t>10年</t>
  </si>
  <si>
    <t>3年</t>
  </si>
  <si>
    <t>介護職員</t>
  </si>
  <si>
    <t>社会福祉士</t>
  </si>
  <si>
    <t>ホームヘルパー2級</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</si>
</sst>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_ "/>
    <numFmt numFmtId="180" formatCode="0_ "/>
    <numFmt numFmtId="181" formatCode="#,##0.00_ "/>
    <numFmt numFmtId="182" formatCode="#,##0.0_ "/>
    <numFmt numFmtId="183" formatCode="0.0_);[Red]\(0.0\)"/>
    <numFmt numFmtId="184" formatCode="0_);[Red]\(0\)"/>
    <numFmt numFmtId="185" formatCode="#,##0_);[Red]\(#,##0\)"/>
    <numFmt numFmtId="186" formatCode="#,##0.00_);[Red]\(#,##0.00\)"/>
    <numFmt numFmtId="187" formatCode="[$-411]ggge&quot;年&quot;m&quot;月&quot;d&quot;日&quot;;@"/>
    <numFmt numFmtId="188" formatCode="#,##0;[Red]#,##0"/>
    <numFmt numFmtId="189" formatCode="#,##0_ ;[Red]\-#,##0\ "/>
    <numFmt numFmtId="190" formatCode="#,##0;&quot;△ &quot;#,##0"/>
    <numFmt numFmtId="191" formatCode="#,##0.0_);[Red]\(#,##0.0\)"/>
    <numFmt numFmtId="192" formatCode="[$-411]ge\.m\.d;@"/>
    <numFmt numFmtId="193" formatCode="0&quot;年&quot;"/>
    <numFmt numFmtId="194" formatCode="#,##0&quot;円&quot;"/>
    <numFmt numFmtId="195" formatCode="0&quot;日&quot;"/>
    <numFmt numFmtId="196" formatCode="[$]ggge&quot;年&quot;m&quot;月&quot;d&quot;日&quot;;@"/>
    <numFmt numFmtId="197" formatCode="[$-411]gge&quot;年&quot;m&quot;月&quot;d&quot;日&quot;;@"/>
    <numFmt numFmtId="198" formatCode="[$]gge&quot;年&quot;m&quot;月&quot;d&quot;日&quot;;@"/>
  </numFmts>
  <fonts count="68">
    <font>
      <sz val="11"/>
      <name val="ＭＳ Ｐゴシック"/>
      <family val="3"/>
    </font>
    <font>
      <sz val="6"/>
      <name val="ＭＳ Ｐゴシック"/>
      <family val="3"/>
    </font>
    <font>
      <sz val="10"/>
      <name val="ＭＳ ゴシック"/>
      <family val="3"/>
    </font>
    <font>
      <b/>
      <sz val="12"/>
      <name val="ＭＳ ゴシック"/>
      <family val="3"/>
    </font>
    <font>
      <sz val="9"/>
      <name val="ＭＳ ゴシック"/>
      <family val="3"/>
    </font>
    <font>
      <b/>
      <sz val="11"/>
      <name val="ＭＳ ゴシック"/>
      <family val="3"/>
    </font>
    <font>
      <sz val="6"/>
      <name val="ＭＳ Ｐ明朝"/>
      <family val="1"/>
    </font>
    <font>
      <b/>
      <sz val="9"/>
      <name val="ＭＳ ゴシック"/>
      <family val="3"/>
    </font>
    <font>
      <sz val="9"/>
      <name val="ＭＳ Ｐゴシック"/>
      <family val="3"/>
    </font>
    <font>
      <b/>
      <sz val="9"/>
      <name val="ＭＳ Ｐゴシック"/>
      <family val="3"/>
    </font>
    <font>
      <b/>
      <sz val="12"/>
      <name val="ＭＳ Ｐゴシック"/>
      <family val="3"/>
    </font>
    <font>
      <sz val="8"/>
      <name val="ＭＳ Ｐゴシック"/>
      <family val="3"/>
    </font>
    <font>
      <sz val="8"/>
      <name val="ＭＳ ゴシック"/>
      <family val="3"/>
    </font>
    <font>
      <b/>
      <sz val="10"/>
      <name val="ＭＳ Ｐゴシック"/>
      <family val="3"/>
    </font>
    <font>
      <sz val="11"/>
      <name val="ＭＳ ゴシック"/>
      <family val="3"/>
    </font>
    <font>
      <b/>
      <sz val="10"/>
      <name val="ＭＳ ゴシック"/>
      <family val="3"/>
    </font>
    <font>
      <i/>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name val="ＭＳ ゴシック"/>
      <family val="3"/>
    </font>
    <font>
      <b/>
      <sz val="14"/>
      <name val="ＭＳ Ｐゴシック"/>
      <family val="3"/>
    </font>
    <font>
      <sz val="9"/>
      <name val="MS UI Gothic"/>
      <family val="3"/>
    </font>
    <font>
      <sz val="7"/>
      <name val="ＭＳ Ｐゴシック"/>
      <family val="3"/>
    </font>
    <font>
      <b/>
      <sz val="8"/>
      <name val="ＭＳ Ｐゴシック"/>
      <family val="3"/>
    </font>
    <font>
      <sz val="9"/>
      <name val="MS P ゴシック"/>
      <family val="3"/>
    </font>
    <font>
      <b/>
      <sz val="9"/>
      <name val="MS P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9"/>
      <name val="Meiryo UI"/>
      <family val="3"/>
    </font>
    <font>
      <sz val="28"/>
      <color indexed="10"/>
      <name val="ＭＳ Ｐゴシック"/>
      <family val="3"/>
    </font>
    <font>
      <sz val="18"/>
      <color indexed="8"/>
      <name val="HG丸ｺﾞｼｯｸM-PRO"/>
      <family val="3"/>
    </font>
    <font>
      <b/>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medium"/>
      <bottom style="medium"/>
    </border>
    <border>
      <left>
        <color indexed="63"/>
      </left>
      <right style="medium"/>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style="medium"/>
      <top style="thin"/>
      <bottom>
        <color indexed="63"/>
      </bottom>
    </border>
    <border>
      <left style="medium"/>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color indexed="63"/>
      </right>
      <top style="medium"/>
      <bottom style="medium"/>
    </border>
    <border>
      <left>
        <color indexed="63"/>
      </left>
      <right style="thin"/>
      <top style="thin"/>
      <bottom style="dotted"/>
    </border>
    <border>
      <left>
        <color indexed="63"/>
      </left>
      <right style="thin"/>
      <top style="medium"/>
      <bottom style="thin"/>
    </border>
    <border>
      <left>
        <color indexed="63"/>
      </left>
      <right style="thin"/>
      <top style="thin"/>
      <bottom style="medium"/>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style="thin"/>
      <right style="medium"/>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dotted"/>
    </border>
    <border>
      <left>
        <color indexed="63"/>
      </left>
      <right>
        <color indexed="63"/>
      </right>
      <top style="thin"/>
      <bottom style="dotted"/>
    </border>
    <border>
      <left style="thin"/>
      <right style="thin"/>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thin"/>
      <top style="dotted"/>
      <bottom style="dotted"/>
    </border>
    <border diagonalUp="1">
      <left style="thin"/>
      <right>
        <color indexed="63"/>
      </right>
      <top style="dotted"/>
      <bottom style="dotted"/>
      <diagonal style="dotted"/>
    </border>
    <border diagonalUp="1">
      <left>
        <color indexed="63"/>
      </left>
      <right>
        <color indexed="63"/>
      </right>
      <top style="dotted"/>
      <bottom style="dotted"/>
      <diagonal style="dotted"/>
    </border>
    <border diagonalUp="1">
      <left>
        <color indexed="63"/>
      </left>
      <right style="thin"/>
      <top style="dotted"/>
      <bottom style="dotted"/>
      <diagonal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dotted"/>
    </border>
    <border diagonalUp="1">
      <left style="thin"/>
      <right>
        <color indexed="63"/>
      </right>
      <top style="thin"/>
      <bottom style="dotted"/>
      <diagonal style="dotted"/>
    </border>
    <border diagonalUp="1">
      <left>
        <color indexed="63"/>
      </left>
      <right>
        <color indexed="63"/>
      </right>
      <top style="thin"/>
      <bottom style="dotted"/>
      <diagonal style="dotted"/>
    </border>
    <border diagonalUp="1">
      <left>
        <color indexed="63"/>
      </left>
      <right style="thin"/>
      <top style="thin"/>
      <bottom style="dotted"/>
      <diagonal style="dotted"/>
    </border>
    <border>
      <left>
        <color indexed="63"/>
      </left>
      <right style="thin"/>
      <top style="dotted"/>
      <bottom style="thin"/>
    </border>
    <border diagonalUp="1">
      <left style="thin"/>
      <right>
        <color indexed="63"/>
      </right>
      <top style="thin"/>
      <bottom style="thin"/>
      <diagonal style="dotted"/>
    </border>
    <border diagonalUp="1">
      <left>
        <color indexed="63"/>
      </left>
      <right>
        <color indexed="63"/>
      </right>
      <top style="thin"/>
      <bottom style="thin"/>
      <diagonal style="dotted"/>
    </border>
    <border diagonalUp="1">
      <left>
        <color indexed="63"/>
      </left>
      <right style="thin"/>
      <top style="thin"/>
      <bottom style="thin"/>
      <diagonal style="dotted"/>
    </border>
    <border diagonalUp="1">
      <left style="thin"/>
      <right>
        <color indexed="63"/>
      </right>
      <top style="dotted"/>
      <bottom style="thin"/>
      <diagonal style="dotted"/>
    </border>
    <border diagonalUp="1">
      <left>
        <color indexed="63"/>
      </left>
      <right>
        <color indexed="63"/>
      </right>
      <top style="dotted"/>
      <bottom style="thin"/>
      <diagonal style="dotted"/>
    </border>
    <border diagonalUp="1">
      <left>
        <color indexed="63"/>
      </left>
      <right style="thin"/>
      <top style="dotted"/>
      <bottom style="thin"/>
      <diagonal style="dotted"/>
    </border>
    <border>
      <left>
        <color indexed="63"/>
      </left>
      <right style="medium"/>
      <top style="thin"/>
      <bottom style="medium"/>
    </border>
    <border diagonalUp="1">
      <left style="thin"/>
      <right>
        <color indexed="63"/>
      </right>
      <top style="thin"/>
      <bottom style="medium"/>
      <diagonal style="dotted"/>
    </border>
    <border diagonalUp="1">
      <left>
        <color indexed="63"/>
      </left>
      <right>
        <color indexed="63"/>
      </right>
      <top style="thin"/>
      <bottom style="medium"/>
      <diagonal style="dotted"/>
    </border>
    <border diagonalUp="1">
      <left>
        <color indexed="63"/>
      </left>
      <right style="thin"/>
      <top style="thin"/>
      <bottom style="medium"/>
      <diagonal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19" fillId="0" borderId="0" applyNumberFormat="0" applyFill="0" applyBorder="0" applyAlignment="0" applyProtection="0"/>
    <xf numFmtId="0" fontId="66" fillId="32" borderId="0" applyNumberFormat="0" applyBorder="0" applyAlignment="0" applyProtection="0"/>
  </cellStyleXfs>
  <cellXfs count="739">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center" vertical="center" wrapText="1"/>
    </xf>
    <xf numFmtId="176" fontId="2" fillId="0" borderId="0" xfId="0" applyNumberFormat="1"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horizontal="left" vertical="center"/>
    </xf>
    <xf numFmtId="0" fontId="9" fillId="0" borderId="0" xfId="0" applyFont="1" applyAlignment="1">
      <alignment horizontal="left" vertical="center"/>
    </xf>
    <xf numFmtId="176" fontId="15"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12" fillId="0" borderId="0" xfId="0" applyFont="1" applyBorder="1" applyAlignment="1">
      <alignment horizontal="left" vertical="center"/>
    </xf>
    <xf numFmtId="185" fontId="12" fillId="0" borderId="15" xfId="0" applyNumberFormat="1" applyFont="1" applyBorder="1" applyAlignment="1">
      <alignment horizontal="right" vertical="center"/>
    </xf>
    <xf numFmtId="0" fontId="4" fillId="0" borderId="0" xfId="0" applyFont="1" applyAlignment="1">
      <alignment horizontal="left" vertical="center" shrinkToFit="1"/>
    </xf>
    <xf numFmtId="0" fontId="12" fillId="0" borderId="0" xfId="0" applyFont="1" applyBorder="1" applyAlignment="1">
      <alignment vertical="center"/>
    </xf>
    <xf numFmtId="185" fontId="12" fillId="0" borderId="10" xfId="0" applyNumberFormat="1" applyFont="1" applyBorder="1" applyAlignment="1">
      <alignment horizontal="right" vertical="center"/>
    </xf>
    <xf numFmtId="185" fontId="20" fillId="0" borderId="0" xfId="0" applyNumberFormat="1" applyFont="1" applyBorder="1" applyAlignment="1">
      <alignment horizontal="left"/>
    </xf>
    <xf numFmtId="0" fontId="4" fillId="0" borderId="0" xfId="0" applyFont="1" applyAlignment="1">
      <alignment horizontal="left" vertical="center" wrapText="1"/>
    </xf>
    <xf numFmtId="0" fontId="4" fillId="0" borderId="0" xfId="0" applyFont="1" applyBorder="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xf>
    <xf numFmtId="176" fontId="4" fillId="0" borderId="16" xfId="0" applyNumberFormat="1" applyFont="1" applyBorder="1" applyAlignment="1">
      <alignment horizontal="center" vertical="center"/>
    </xf>
    <xf numFmtId="176" fontId="4" fillId="0" borderId="0" xfId="0" applyNumberFormat="1" applyFont="1" applyAlignment="1">
      <alignment vertical="center"/>
    </xf>
    <xf numFmtId="176" fontId="4" fillId="0" borderId="16" xfId="0" applyNumberFormat="1" applyFont="1" applyBorder="1" applyAlignment="1">
      <alignment vertical="center"/>
    </xf>
    <xf numFmtId="0" fontId="4" fillId="0" borderId="0" xfId="0" applyFont="1" applyBorder="1" applyAlignment="1">
      <alignment vertical="top" wrapText="1"/>
    </xf>
    <xf numFmtId="185" fontId="4" fillId="0" borderId="0" xfId="0" applyNumberFormat="1" applyFont="1" applyAlignment="1">
      <alignment horizontal="center" vertical="center"/>
    </xf>
    <xf numFmtId="185" fontId="4" fillId="0" borderId="0" xfId="0" applyNumberFormat="1" applyFont="1" applyAlignment="1">
      <alignment horizontal="right" vertical="center"/>
    </xf>
    <xf numFmtId="185" fontId="4" fillId="0" borderId="17" xfId="0" applyNumberFormat="1" applyFont="1" applyBorder="1" applyAlignment="1">
      <alignment vertical="center"/>
    </xf>
    <xf numFmtId="185" fontId="4" fillId="0" borderId="18" xfId="0" applyNumberFormat="1" applyFont="1" applyBorder="1" applyAlignment="1">
      <alignment vertical="center"/>
    </xf>
    <xf numFmtId="185" fontId="4" fillId="0" borderId="19" xfId="0" applyNumberFormat="1" applyFont="1" applyBorder="1" applyAlignment="1">
      <alignment vertical="center"/>
    </xf>
    <xf numFmtId="185" fontId="4" fillId="0" borderId="20" xfId="0" applyNumberFormat="1" applyFont="1" applyBorder="1" applyAlignment="1">
      <alignment vertical="center"/>
    </xf>
    <xf numFmtId="185" fontId="4" fillId="0" borderId="21" xfId="0" applyNumberFormat="1" applyFont="1" applyBorder="1" applyAlignment="1">
      <alignment horizontal="center" vertical="center"/>
    </xf>
    <xf numFmtId="185" fontId="14" fillId="0" borderId="22" xfId="0" applyNumberFormat="1" applyFont="1" applyBorder="1" applyAlignment="1">
      <alignment vertical="center"/>
    </xf>
    <xf numFmtId="185" fontId="14" fillId="0" borderId="21" xfId="0" applyNumberFormat="1" applyFont="1" applyBorder="1" applyAlignment="1">
      <alignment vertical="center"/>
    </xf>
    <xf numFmtId="185" fontId="14" fillId="0" borderId="23" xfId="0" applyNumberFormat="1" applyFont="1" applyBorder="1" applyAlignment="1">
      <alignment vertical="center"/>
    </xf>
    <xf numFmtId="185" fontId="12" fillId="0" borderId="22" xfId="0" applyNumberFormat="1" applyFont="1" applyBorder="1" applyAlignment="1">
      <alignment vertical="center"/>
    </xf>
    <xf numFmtId="185" fontId="20" fillId="0" borderId="21" xfId="0" applyNumberFormat="1" applyFont="1" applyBorder="1" applyAlignment="1">
      <alignment horizontal="center" vertical="center"/>
    </xf>
    <xf numFmtId="185" fontId="12" fillId="0" borderId="21" xfId="0" applyNumberFormat="1" applyFont="1" applyBorder="1" applyAlignment="1">
      <alignment vertical="center"/>
    </xf>
    <xf numFmtId="185" fontId="12" fillId="0" borderId="24" xfId="0" applyNumberFormat="1" applyFont="1" applyBorder="1" applyAlignment="1">
      <alignment vertical="center"/>
    </xf>
    <xf numFmtId="185" fontId="14" fillId="0" borderId="25" xfId="0" applyNumberFormat="1" applyFont="1" applyBorder="1" applyAlignment="1">
      <alignment vertical="center"/>
    </xf>
    <xf numFmtId="185" fontId="14" fillId="0" borderId="0" xfId="0" applyNumberFormat="1" applyFont="1" applyBorder="1" applyAlignment="1">
      <alignment vertical="center"/>
    </xf>
    <xf numFmtId="185" fontId="14" fillId="0" borderId="26" xfId="0" applyNumberFormat="1" applyFont="1" applyBorder="1" applyAlignment="1">
      <alignment vertical="center"/>
    </xf>
    <xf numFmtId="185" fontId="12" fillId="0" borderId="25" xfId="0" applyNumberFormat="1" applyFont="1" applyBorder="1" applyAlignment="1">
      <alignment vertical="center"/>
    </xf>
    <xf numFmtId="185" fontId="12" fillId="0" borderId="0" xfId="0" applyNumberFormat="1" applyFont="1" applyBorder="1" applyAlignment="1">
      <alignment vertical="center"/>
    </xf>
    <xf numFmtId="185" fontId="20" fillId="0" borderId="0" xfId="0" applyNumberFormat="1" applyFont="1" applyBorder="1" applyAlignment="1">
      <alignment horizontal="center" vertical="center"/>
    </xf>
    <xf numFmtId="185" fontId="12" fillId="0" borderId="27" xfId="0" applyNumberFormat="1" applyFont="1" applyBorder="1" applyAlignment="1">
      <alignment vertical="center"/>
    </xf>
    <xf numFmtId="185" fontId="12" fillId="0" borderId="0" xfId="0" applyNumberFormat="1" applyFont="1" applyBorder="1" applyAlignment="1">
      <alignment horizontal="left" vertical="center"/>
    </xf>
    <xf numFmtId="185" fontId="12" fillId="0" borderId="27" xfId="0" applyNumberFormat="1" applyFont="1" applyBorder="1" applyAlignment="1">
      <alignment horizontal="left" vertical="center"/>
    </xf>
    <xf numFmtId="185" fontId="12" fillId="0" borderId="25" xfId="0" applyNumberFormat="1" applyFont="1" applyBorder="1" applyAlignment="1">
      <alignment horizontal="left" vertical="center"/>
    </xf>
    <xf numFmtId="185" fontId="14" fillId="0" borderId="25" xfId="0" applyNumberFormat="1" applyFont="1" applyBorder="1" applyAlignment="1">
      <alignment horizontal="center" vertical="center"/>
    </xf>
    <xf numFmtId="185" fontId="14" fillId="0" borderId="0" xfId="0" applyNumberFormat="1" applyFont="1" applyBorder="1" applyAlignment="1">
      <alignment horizontal="center" vertical="center"/>
    </xf>
    <xf numFmtId="185" fontId="14" fillId="0" borderId="26" xfId="0" applyNumberFormat="1" applyFont="1" applyBorder="1" applyAlignment="1">
      <alignment horizontal="center" vertical="center"/>
    </xf>
    <xf numFmtId="185" fontId="4" fillId="0" borderId="28" xfId="0" applyNumberFormat="1" applyFont="1" applyBorder="1" applyAlignment="1">
      <alignment vertical="center"/>
    </xf>
    <xf numFmtId="185" fontId="14" fillId="0" borderId="29" xfId="0" applyNumberFormat="1" applyFont="1" applyBorder="1" applyAlignment="1">
      <alignment vertical="center"/>
    </xf>
    <xf numFmtId="185" fontId="14" fillId="0" borderId="30" xfId="0" applyNumberFormat="1" applyFont="1" applyBorder="1" applyAlignment="1">
      <alignment vertical="center"/>
    </xf>
    <xf numFmtId="185" fontId="14" fillId="0" borderId="31" xfId="0" applyNumberFormat="1" applyFont="1" applyBorder="1" applyAlignment="1">
      <alignment vertical="center"/>
    </xf>
    <xf numFmtId="185" fontId="12" fillId="0" borderId="29" xfId="0" applyNumberFormat="1" applyFont="1" applyBorder="1" applyAlignment="1">
      <alignment horizontal="left" vertical="center"/>
    </xf>
    <xf numFmtId="185" fontId="12" fillId="0" borderId="30" xfId="0" applyNumberFormat="1" applyFont="1" applyBorder="1" applyAlignment="1">
      <alignment horizontal="left" vertical="center"/>
    </xf>
    <xf numFmtId="185" fontId="12" fillId="0" borderId="32" xfId="0" applyNumberFormat="1" applyFont="1" applyBorder="1" applyAlignment="1">
      <alignment horizontal="left" vertical="center"/>
    </xf>
    <xf numFmtId="185" fontId="4" fillId="0" borderId="33" xfId="0" applyNumberFormat="1" applyFont="1" applyBorder="1" applyAlignment="1">
      <alignment vertical="center"/>
    </xf>
    <xf numFmtId="185" fontId="14" fillId="0" borderId="33" xfId="0" applyNumberFormat="1" applyFont="1" applyBorder="1" applyAlignment="1">
      <alignment horizontal="right" vertical="center"/>
    </xf>
    <xf numFmtId="185" fontId="4" fillId="0" borderId="34" xfId="0" applyNumberFormat="1" applyFont="1" applyBorder="1" applyAlignment="1">
      <alignment vertical="center"/>
    </xf>
    <xf numFmtId="185" fontId="4" fillId="0" borderId="22" xfId="0" applyNumberFormat="1" applyFont="1" applyBorder="1" applyAlignment="1">
      <alignment vertical="center"/>
    </xf>
    <xf numFmtId="185" fontId="4" fillId="0" borderId="15" xfId="0" applyNumberFormat="1" applyFont="1" applyBorder="1" applyAlignment="1">
      <alignment vertical="center"/>
    </xf>
    <xf numFmtId="185" fontId="14" fillId="0" borderId="15" xfId="0" applyNumberFormat="1" applyFont="1" applyBorder="1" applyAlignment="1">
      <alignment horizontal="right" vertical="center"/>
    </xf>
    <xf numFmtId="185" fontId="4" fillId="0" borderId="35" xfId="0" applyNumberFormat="1" applyFont="1" applyBorder="1" applyAlignment="1">
      <alignment vertical="center"/>
    </xf>
    <xf numFmtId="185" fontId="4" fillId="0" borderId="25" xfId="0" applyNumberFormat="1" applyFont="1" applyBorder="1" applyAlignment="1">
      <alignment vertical="center"/>
    </xf>
    <xf numFmtId="185" fontId="4" fillId="0" borderId="24" xfId="0" applyNumberFormat="1" applyFont="1" applyBorder="1" applyAlignment="1">
      <alignment horizontal="center" vertical="center"/>
    </xf>
    <xf numFmtId="185" fontId="4" fillId="0" borderId="22" xfId="0" applyNumberFormat="1" applyFont="1" applyBorder="1" applyAlignment="1">
      <alignment horizontal="left" vertical="center"/>
    </xf>
    <xf numFmtId="185" fontId="14" fillId="0" borderId="36" xfId="0" applyNumberFormat="1" applyFont="1" applyBorder="1" applyAlignment="1">
      <alignment vertical="center"/>
    </xf>
    <xf numFmtId="185" fontId="4" fillId="0" borderId="0" xfId="0" applyNumberFormat="1" applyFont="1" applyAlignment="1">
      <alignment vertical="center"/>
    </xf>
    <xf numFmtId="185" fontId="4" fillId="0" borderId="16" xfId="0" applyNumberFormat="1" applyFont="1" applyBorder="1" applyAlignment="1">
      <alignment vertical="center"/>
    </xf>
    <xf numFmtId="185" fontId="8" fillId="0" borderId="0" xfId="0" applyNumberFormat="1" applyFont="1" applyAlignment="1">
      <alignment vertical="center"/>
    </xf>
    <xf numFmtId="185" fontId="15" fillId="0" borderId="0" xfId="0" applyNumberFormat="1" applyFont="1" applyAlignment="1">
      <alignment horizontal="left" vertical="center"/>
    </xf>
    <xf numFmtId="185" fontId="8" fillId="0" borderId="0" xfId="0" applyNumberFormat="1" applyFont="1" applyAlignment="1">
      <alignment horizontal="right" vertical="center"/>
    </xf>
    <xf numFmtId="185" fontId="8" fillId="0" borderId="0" xfId="0" applyNumberFormat="1" applyFont="1" applyAlignment="1">
      <alignment horizontal="center" vertical="center"/>
    </xf>
    <xf numFmtId="185" fontId="7" fillId="0" borderId="0" xfId="0" applyNumberFormat="1" applyFont="1" applyAlignment="1">
      <alignment vertical="center"/>
    </xf>
    <xf numFmtId="185" fontId="9" fillId="0" borderId="0" xfId="0" applyNumberFormat="1" applyFont="1" applyAlignment="1">
      <alignment vertical="center"/>
    </xf>
    <xf numFmtId="185" fontId="8" fillId="0" borderId="18" xfId="0" applyNumberFormat="1" applyFont="1" applyBorder="1" applyAlignment="1">
      <alignment horizontal="center" vertical="center"/>
    </xf>
    <xf numFmtId="185" fontId="8" fillId="0" borderId="14" xfId="0" applyNumberFormat="1" applyFont="1" applyBorder="1" applyAlignment="1">
      <alignment horizontal="center" vertical="center"/>
    </xf>
    <xf numFmtId="185" fontId="8" fillId="0" borderId="21" xfId="0" applyNumberFormat="1" applyFont="1" applyBorder="1" applyAlignment="1">
      <alignment horizontal="center" vertical="center"/>
    </xf>
    <xf numFmtId="185" fontId="8" fillId="0" borderId="22" xfId="0" applyNumberFormat="1" applyFont="1" applyBorder="1" applyAlignment="1">
      <alignment horizontal="center" vertical="center"/>
    </xf>
    <xf numFmtId="185" fontId="8" fillId="0" borderId="21" xfId="0" applyNumberFormat="1" applyFont="1" applyBorder="1" applyAlignment="1">
      <alignment vertical="center"/>
    </xf>
    <xf numFmtId="185" fontId="8" fillId="0" borderId="24" xfId="0" applyNumberFormat="1" applyFont="1" applyBorder="1" applyAlignment="1">
      <alignment vertical="center"/>
    </xf>
    <xf numFmtId="185" fontId="8" fillId="0" borderId="0" xfId="0" applyNumberFormat="1" applyFont="1" applyBorder="1" applyAlignment="1">
      <alignment horizontal="center" vertical="center"/>
    </xf>
    <xf numFmtId="185" fontId="8" fillId="0" borderId="25" xfId="0" applyNumberFormat="1" applyFont="1" applyBorder="1" applyAlignment="1">
      <alignment horizontal="center" vertical="center"/>
    </xf>
    <xf numFmtId="185" fontId="8" fillId="0" borderId="0" xfId="0" applyNumberFormat="1" applyFont="1" applyBorder="1" applyAlignment="1">
      <alignment vertical="center"/>
    </xf>
    <xf numFmtId="185" fontId="8" fillId="0" borderId="27" xfId="0" applyNumberFormat="1" applyFont="1" applyBorder="1" applyAlignment="1">
      <alignment vertical="center"/>
    </xf>
    <xf numFmtId="185" fontId="8" fillId="0" borderId="10" xfId="0" applyNumberFormat="1" applyFont="1" applyBorder="1" applyAlignment="1">
      <alignment horizontal="center" vertical="center"/>
    </xf>
    <xf numFmtId="185" fontId="8" fillId="0" borderId="10" xfId="0" applyNumberFormat="1" applyFont="1" applyBorder="1" applyAlignment="1">
      <alignment horizontal="left" vertical="center"/>
    </xf>
    <xf numFmtId="185" fontId="8" fillId="0" borderId="10" xfId="0" applyNumberFormat="1" applyFont="1" applyBorder="1" applyAlignment="1">
      <alignment vertical="center"/>
    </xf>
    <xf numFmtId="185" fontId="8" fillId="0" borderId="37" xfId="0" applyNumberFormat="1" applyFont="1" applyBorder="1" applyAlignment="1">
      <alignment vertical="center"/>
    </xf>
    <xf numFmtId="185" fontId="8" fillId="0" borderId="22" xfId="0" applyNumberFormat="1" applyFont="1" applyBorder="1" applyAlignment="1">
      <alignment horizontal="left" vertical="center"/>
    </xf>
    <xf numFmtId="185" fontId="8" fillId="0" borderId="21" xfId="0" applyNumberFormat="1" applyFont="1" applyBorder="1" applyAlignment="1">
      <alignment horizontal="left" vertical="center"/>
    </xf>
    <xf numFmtId="185" fontId="8" fillId="0" borderId="25" xfId="0" applyNumberFormat="1" applyFont="1" applyBorder="1" applyAlignment="1">
      <alignment horizontal="left" vertical="center"/>
    </xf>
    <xf numFmtId="185" fontId="8" fillId="0" borderId="0" xfId="0" applyNumberFormat="1" applyFont="1" applyBorder="1" applyAlignment="1">
      <alignment horizontal="left" vertical="center"/>
    </xf>
    <xf numFmtId="185" fontId="8" fillId="0" borderId="29" xfId="0" applyNumberFormat="1" applyFont="1" applyBorder="1" applyAlignment="1">
      <alignment horizontal="left" vertical="center"/>
    </xf>
    <xf numFmtId="185" fontId="8" fillId="0" borderId="30" xfId="0" applyNumberFormat="1" applyFont="1" applyBorder="1" applyAlignment="1">
      <alignment vertical="center"/>
    </xf>
    <xf numFmtId="185" fontId="8" fillId="0" borderId="30" xfId="0" applyNumberFormat="1" applyFont="1" applyBorder="1" applyAlignment="1">
      <alignment horizontal="left" vertical="center"/>
    </xf>
    <xf numFmtId="185" fontId="8" fillId="0" borderId="32" xfId="0" applyNumberFormat="1" applyFont="1" applyBorder="1" applyAlignment="1">
      <alignment vertical="center"/>
    </xf>
    <xf numFmtId="185" fontId="9" fillId="0" borderId="0" xfId="0" applyNumberFormat="1" applyFont="1" applyAlignment="1">
      <alignment horizontal="left" vertical="center"/>
    </xf>
    <xf numFmtId="185" fontId="8" fillId="0" borderId="22" xfId="0" applyNumberFormat="1" applyFont="1" applyBorder="1" applyAlignment="1">
      <alignmen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29" xfId="0" applyNumberFormat="1" applyFont="1" applyBorder="1" applyAlignment="1">
      <alignment vertical="center"/>
    </xf>
    <xf numFmtId="185" fontId="8" fillId="0" borderId="31"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0" xfId="0" applyNumberFormat="1" applyFont="1" applyAlignment="1">
      <alignment horizontal="left" vertical="center"/>
    </xf>
    <xf numFmtId="185" fontId="11" fillId="0" borderId="38" xfId="0" applyNumberFormat="1" applyFont="1" applyBorder="1" applyAlignment="1">
      <alignment horizontal="center" vertical="center"/>
    </xf>
    <xf numFmtId="185" fontId="11" fillId="0" borderId="38" xfId="0" applyNumberFormat="1" applyFont="1" applyBorder="1" applyAlignment="1">
      <alignment horizontal="center" vertical="center" wrapText="1"/>
    </xf>
    <xf numFmtId="185" fontId="8" fillId="0" borderId="19" xfId="0" applyNumberFormat="1" applyFont="1" applyBorder="1" applyAlignment="1">
      <alignment horizontal="center" vertical="center"/>
    </xf>
    <xf numFmtId="185" fontId="8" fillId="0" borderId="39" xfId="0" applyNumberFormat="1" applyFont="1" applyBorder="1" applyAlignment="1">
      <alignment horizontal="center" vertical="center"/>
    </xf>
    <xf numFmtId="185" fontId="8" fillId="0" borderId="16" xfId="0" applyNumberFormat="1" applyFont="1" applyBorder="1" applyAlignment="1">
      <alignment horizontal="center" vertical="center"/>
    </xf>
    <xf numFmtId="185" fontId="8" fillId="0" borderId="40" xfId="0" applyNumberFormat="1" applyFont="1" applyBorder="1" applyAlignment="1">
      <alignment horizontal="center" vertical="center"/>
    </xf>
    <xf numFmtId="185" fontId="8" fillId="0" borderId="41" xfId="0" applyNumberFormat="1" applyFont="1" applyBorder="1" applyAlignment="1">
      <alignment horizontal="center" vertical="center"/>
    </xf>
    <xf numFmtId="185" fontId="11" fillId="0" borderId="0" xfId="0" applyNumberFormat="1" applyFont="1" applyAlignment="1">
      <alignment vertical="center"/>
    </xf>
    <xf numFmtId="185" fontId="11" fillId="0" borderId="42" xfId="0" applyNumberFormat="1" applyFont="1" applyBorder="1" applyAlignment="1">
      <alignment horizontal="center" vertical="center" wrapText="1"/>
    </xf>
    <xf numFmtId="185" fontId="11" fillId="0" borderId="43" xfId="0" applyNumberFormat="1" applyFont="1" applyBorder="1" applyAlignment="1">
      <alignment horizontal="center" vertical="center" wrapText="1"/>
    </xf>
    <xf numFmtId="185" fontId="8" fillId="0" borderId="44" xfId="0" applyNumberFormat="1" applyFont="1" applyBorder="1" applyAlignment="1">
      <alignment horizontal="center" vertical="center"/>
    </xf>
    <xf numFmtId="185" fontId="8" fillId="0" borderId="45" xfId="0" applyNumberFormat="1" applyFont="1" applyBorder="1" applyAlignment="1">
      <alignment vertical="center"/>
    </xf>
    <xf numFmtId="185" fontId="11" fillId="0" borderId="16" xfId="0" applyNumberFormat="1" applyFont="1" applyBorder="1" applyAlignment="1">
      <alignment horizontal="center" vertical="center" wrapText="1"/>
    </xf>
    <xf numFmtId="185" fontId="8" fillId="0" borderId="46" xfId="0" applyNumberFormat="1" applyFont="1" applyBorder="1" applyAlignment="1">
      <alignment vertical="center"/>
    </xf>
    <xf numFmtId="185" fontId="11" fillId="0" borderId="41" xfId="0" applyNumberFormat="1" applyFont="1" applyBorder="1" applyAlignment="1">
      <alignment horizontal="center" vertical="center" wrapText="1"/>
    </xf>
    <xf numFmtId="185" fontId="8" fillId="0" borderId="47" xfId="0" applyNumberFormat="1" applyFont="1" applyBorder="1" applyAlignment="1">
      <alignment vertical="center"/>
    </xf>
    <xf numFmtId="185" fontId="8" fillId="0" borderId="48" xfId="0" applyNumberFormat="1" applyFont="1" applyBorder="1" applyAlignment="1">
      <alignment vertical="center"/>
    </xf>
    <xf numFmtId="185" fontId="8" fillId="0" borderId="49" xfId="0" applyNumberFormat="1" applyFont="1" applyBorder="1" applyAlignment="1">
      <alignment vertical="center"/>
    </xf>
    <xf numFmtId="185" fontId="1" fillId="0" borderId="0" xfId="0" applyNumberFormat="1" applyFont="1" applyBorder="1" applyAlignment="1">
      <alignment horizontal="center" vertical="top" textRotation="255" wrapText="1"/>
    </xf>
    <xf numFmtId="185" fontId="11" fillId="0" borderId="50" xfId="0" applyNumberFormat="1" applyFont="1" applyBorder="1" applyAlignment="1">
      <alignment vertical="center"/>
    </xf>
    <xf numFmtId="185" fontId="16" fillId="0" borderId="0" xfId="0" applyNumberFormat="1" applyFont="1" applyAlignment="1">
      <alignment vertical="center"/>
    </xf>
    <xf numFmtId="185" fontId="8" fillId="0" borderId="51" xfId="0" applyNumberFormat="1" applyFont="1" applyBorder="1" applyAlignment="1">
      <alignment vertical="center"/>
    </xf>
    <xf numFmtId="185" fontId="8" fillId="0" borderId="52" xfId="0" applyNumberFormat="1" applyFont="1" applyBorder="1" applyAlignment="1">
      <alignment vertical="center"/>
    </xf>
    <xf numFmtId="185" fontId="8" fillId="0" borderId="53" xfId="0" applyNumberFormat="1" applyFont="1" applyBorder="1" applyAlignment="1">
      <alignment vertical="center"/>
    </xf>
    <xf numFmtId="185" fontId="8" fillId="0" borderId="54" xfId="0" applyNumberFormat="1" applyFont="1" applyBorder="1" applyAlignment="1">
      <alignment vertical="center"/>
    </xf>
    <xf numFmtId="185" fontId="8" fillId="0" borderId="48" xfId="0" applyNumberFormat="1" applyFont="1" applyBorder="1" applyAlignment="1">
      <alignment horizontal="center" vertical="center"/>
    </xf>
    <xf numFmtId="185" fontId="11" fillId="0" borderId="55" xfId="0" applyNumberFormat="1" applyFont="1" applyBorder="1" applyAlignment="1">
      <alignment vertical="center"/>
    </xf>
    <xf numFmtId="185" fontId="11" fillId="0" borderId="44" xfId="0" applyNumberFormat="1" applyFont="1" applyBorder="1" applyAlignment="1">
      <alignment vertical="center"/>
    </xf>
    <xf numFmtId="185" fontId="12" fillId="0" borderId="0" xfId="0" applyNumberFormat="1" applyFont="1" applyBorder="1" applyAlignment="1">
      <alignment horizontal="right" vertical="center"/>
    </xf>
    <xf numFmtId="176" fontId="4" fillId="0" borderId="0" xfId="0" applyNumberFormat="1" applyFont="1" applyBorder="1" applyAlignment="1">
      <alignment vertical="center"/>
    </xf>
    <xf numFmtId="185" fontId="4" fillId="0" borderId="0" xfId="0" applyNumberFormat="1" applyFont="1" applyBorder="1" applyAlignment="1">
      <alignment vertical="center"/>
    </xf>
    <xf numFmtId="185" fontId="4" fillId="0" borderId="0" xfId="0" applyNumberFormat="1" applyFont="1" applyBorder="1" applyAlignment="1">
      <alignment horizontal="right" vertical="center"/>
    </xf>
    <xf numFmtId="185" fontId="14" fillId="0" borderId="21" xfId="0" applyNumberFormat="1" applyFont="1" applyBorder="1" applyAlignment="1">
      <alignment horizontal="right" vertical="center"/>
    </xf>
    <xf numFmtId="0" fontId="0" fillId="0" borderId="0" xfId="61">
      <alignment vertical="center"/>
      <protection/>
    </xf>
    <xf numFmtId="0" fontId="0" fillId="0" borderId="0" xfId="61" applyBorder="1" applyAlignment="1">
      <alignment vertical="center"/>
      <protection/>
    </xf>
    <xf numFmtId="0" fontId="0" fillId="0" borderId="0" xfId="61" applyBorder="1">
      <alignment vertical="center"/>
      <protection/>
    </xf>
    <xf numFmtId="0" fontId="0" fillId="0" borderId="0" xfId="61" applyAlignment="1">
      <alignment vertical="center"/>
      <protection/>
    </xf>
    <xf numFmtId="0" fontId="8" fillId="0" borderId="0" xfId="0" applyFont="1" applyAlignment="1" applyProtection="1">
      <alignment vertical="center"/>
      <protection locked="0"/>
    </xf>
    <xf numFmtId="0" fontId="4"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0" fontId="9" fillId="0" borderId="2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20" xfId="0" applyFont="1" applyBorder="1" applyAlignment="1" applyProtection="1">
      <alignment horizontal="distributed" vertical="center"/>
      <protection locked="0"/>
    </xf>
    <xf numFmtId="0" fontId="8" fillId="0" borderId="25" xfId="0" applyFont="1" applyBorder="1" applyAlignment="1" applyProtection="1">
      <alignment horizontal="distributed" vertical="center"/>
      <protection locked="0"/>
    </xf>
    <xf numFmtId="176" fontId="17" fillId="0" borderId="56" xfId="0" applyNumberFormat="1" applyFont="1" applyBorder="1" applyAlignment="1" applyProtection="1">
      <alignment vertical="center"/>
      <protection locked="0"/>
    </xf>
    <xf numFmtId="0" fontId="8" fillId="0" borderId="14" xfId="0" applyFont="1" applyBorder="1" applyAlignment="1" applyProtection="1">
      <alignment horizontal="distributed" vertical="center"/>
      <protection locked="0"/>
    </xf>
    <xf numFmtId="176" fontId="17" fillId="0" borderId="12" xfId="0" applyNumberFormat="1" applyFont="1" applyBorder="1" applyAlignment="1" applyProtection="1">
      <alignment horizontal="right" vertical="center"/>
      <protection locked="0"/>
    </xf>
    <xf numFmtId="0" fontId="9" fillId="0" borderId="17" xfId="0" applyFont="1" applyBorder="1" applyAlignment="1" applyProtection="1">
      <alignment vertical="center"/>
      <protection locked="0"/>
    </xf>
    <xf numFmtId="0" fontId="8" fillId="0" borderId="18" xfId="0" applyFont="1" applyBorder="1" applyAlignment="1" applyProtection="1">
      <alignment vertical="center"/>
      <protection locked="0"/>
    </xf>
    <xf numFmtId="176" fontId="17" fillId="0" borderId="57" xfId="0" applyNumberFormat="1" applyFont="1" applyBorder="1" applyAlignment="1" applyProtection="1">
      <alignment horizontal="right" vertical="center"/>
      <protection locked="0"/>
    </xf>
    <xf numFmtId="0" fontId="8" fillId="0" borderId="20" xfId="0" applyFont="1" applyBorder="1" applyAlignment="1" applyProtection="1">
      <alignment vertical="center"/>
      <protection locked="0"/>
    </xf>
    <xf numFmtId="0" fontId="4" fillId="0" borderId="25" xfId="0" applyFont="1" applyBorder="1" applyAlignment="1" applyProtection="1">
      <alignment horizontal="distributed" vertical="center"/>
      <protection locked="0"/>
    </xf>
    <xf numFmtId="0" fontId="4" fillId="0" borderId="14" xfId="0" applyFont="1" applyBorder="1" applyAlignment="1" applyProtection="1">
      <alignment horizontal="distributed" vertical="center"/>
      <protection locked="0"/>
    </xf>
    <xf numFmtId="176" fontId="17" fillId="0" borderId="58" xfId="0" applyNumberFormat="1" applyFont="1" applyBorder="1" applyAlignment="1" applyProtection="1">
      <alignment horizontal="right" vertical="center"/>
      <protection locked="0"/>
    </xf>
    <xf numFmtId="0" fontId="4" fillId="0" borderId="0" xfId="0" applyFont="1" applyAlignment="1" quotePrefix="1">
      <alignment vertical="center"/>
    </xf>
    <xf numFmtId="0" fontId="0" fillId="0" borderId="0" xfId="0" applyBorder="1" applyAlignment="1">
      <alignment/>
    </xf>
    <xf numFmtId="0" fontId="0" fillId="0" borderId="21"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15" xfId="0" applyBorder="1" applyAlignment="1">
      <alignment/>
    </xf>
    <xf numFmtId="0" fontId="8" fillId="0" borderId="15" xfId="0" applyFont="1" applyBorder="1" applyAlignment="1">
      <alignment/>
    </xf>
    <xf numFmtId="0" fontId="17" fillId="0" borderId="0" xfId="0" applyFont="1" applyBorder="1" applyAlignment="1">
      <alignment/>
    </xf>
    <xf numFmtId="0" fontId="8" fillId="0" borderId="21" xfId="0"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0" fillId="0" borderId="0" xfId="61" applyFont="1">
      <alignment vertical="center"/>
      <protection/>
    </xf>
    <xf numFmtId="185" fontId="8" fillId="0" borderId="30" xfId="0" applyNumberFormat="1" applyFont="1" applyBorder="1" applyAlignment="1">
      <alignment horizontal="center" vertical="center"/>
    </xf>
    <xf numFmtId="192" fontId="8" fillId="0" borderId="0" xfId="0" applyNumberFormat="1" applyFont="1" applyAlignment="1">
      <alignment vertical="center"/>
    </xf>
    <xf numFmtId="0" fontId="0" fillId="0" borderId="0" xfId="0" applyAlignment="1">
      <alignment horizontal="center" vertical="center"/>
    </xf>
    <xf numFmtId="0" fontId="17" fillId="0" borderId="0" xfId="0" applyFont="1" applyAlignment="1">
      <alignment horizontal="center" vertical="center"/>
    </xf>
    <xf numFmtId="0" fontId="17" fillId="0" borderId="25" xfId="0" applyFont="1" applyBorder="1" applyAlignment="1">
      <alignment horizontal="center" vertical="center"/>
    </xf>
    <xf numFmtId="0" fontId="17" fillId="0" borderId="0" xfId="0" applyFont="1" applyBorder="1" applyAlignment="1">
      <alignment horizontal="center" vertical="center"/>
    </xf>
    <xf numFmtId="0" fontId="0" fillId="0" borderId="16" xfId="61" applyBorder="1" applyAlignment="1">
      <alignment vertical="center"/>
      <protection/>
    </xf>
    <xf numFmtId="0" fontId="0" fillId="0" borderId="16" xfId="61" applyBorder="1" applyAlignment="1">
      <alignment horizontal="left" vertical="center"/>
      <protection/>
    </xf>
    <xf numFmtId="0" fontId="0" fillId="0" borderId="10" xfId="61" applyBorder="1" applyAlignment="1">
      <alignment horizontal="center" vertical="center"/>
      <protection/>
    </xf>
    <xf numFmtId="0" fontId="0" fillId="0" borderId="12" xfId="61" applyBorder="1" applyAlignment="1">
      <alignment horizontal="center" vertical="center"/>
      <protection/>
    </xf>
    <xf numFmtId="0" fontId="0" fillId="0" borderId="16" xfId="61" applyFont="1" applyBorder="1" applyAlignment="1">
      <alignment horizontal="left" vertical="center"/>
      <protection/>
    </xf>
    <xf numFmtId="0" fontId="0" fillId="0" borderId="16" xfId="61" applyFont="1" applyBorder="1" applyAlignment="1">
      <alignment vertical="center"/>
      <protection/>
    </xf>
    <xf numFmtId="0" fontId="0" fillId="0" borderId="11" xfId="61" applyBorder="1" applyAlignment="1">
      <alignment horizontal="center" vertical="center"/>
      <protection/>
    </xf>
    <xf numFmtId="0" fontId="0" fillId="0" borderId="21" xfId="61" applyBorder="1" applyAlignment="1">
      <alignment horizontal="center" vertical="center"/>
      <protection/>
    </xf>
    <xf numFmtId="0" fontId="0" fillId="0" borderId="23" xfId="61" applyBorder="1" applyAlignment="1">
      <alignment horizontal="center" vertical="center"/>
      <protection/>
    </xf>
    <xf numFmtId="0" fontId="0" fillId="0" borderId="15" xfId="61" applyBorder="1" applyAlignment="1">
      <alignment horizontal="center" vertical="center"/>
      <protection/>
    </xf>
    <xf numFmtId="0" fontId="0" fillId="0" borderId="13" xfId="61" applyBorder="1" applyAlignment="1">
      <alignment horizontal="center" vertical="center"/>
      <protection/>
    </xf>
    <xf numFmtId="0" fontId="21" fillId="0" borderId="0" xfId="61" applyFont="1" applyAlignment="1">
      <alignment horizontal="center" vertical="center"/>
      <protection/>
    </xf>
    <xf numFmtId="0" fontId="0" fillId="0" borderId="22" xfId="61" applyBorder="1" applyAlignment="1">
      <alignment horizontal="center" vertical="center"/>
      <protection/>
    </xf>
    <xf numFmtId="0" fontId="0" fillId="0" borderId="14" xfId="61" applyBorder="1" applyAlignment="1">
      <alignment horizontal="center" vertical="center"/>
      <protection/>
    </xf>
    <xf numFmtId="0" fontId="0" fillId="0" borderId="16" xfId="61" applyBorder="1" applyAlignment="1">
      <alignment horizontal="center" vertical="center"/>
      <protection/>
    </xf>
    <xf numFmtId="0" fontId="0" fillId="0" borderId="59" xfId="61" applyBorder="1" applyAlignment="1">
      <alignment horizontal="left" vertical="center"/>
      <protection/>
    </xf>
    <xf numFmtId="0" fontId="0" fillId="0" borderId="16" xfId="61" applyFont="1" applyBorder="1" applyAlignment="1">
      <alignment horizontal="center" vertical="center"/>
      <protection/>
    </xf>
    <xf numFmtId="0" fontId="0" fillId="0" borderId="60" xfId="61" applyBorder="1" applyAlignment="1">
      <alignment horizontal="left" vertical="center"/>
      <protection/>
    </xf>
    <xf numFmtId="0" fontId="0" fillId="0" borderId="11" xfId="61" applyFont="1" applyBorder="1" applyAlignment="1">
      <alignment vertical="center" shrinkToFit="1"/>
      <protection/>
    </xf>
    <xf numFmtId="0" fontId="0" fillId="0" borderId="10" xfId="61" applyBorder="1" applyAlignment="1">
      <alignment vertical="center" shrinkToFit="1"/>
      <protection/>
    </xf>
    <xf numFmtId="0" fontId="0" fillId="0" borderId="12" xfId="61" applyBorder="1" applyAlignment="1">
      <alignment vertical="center" shrinkToFit="1"/>
      <protection/>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distributed" vertical="center"/>
    </xf>
    <xf numFmtId="0" fontId="4" fillId="0" borderId="15" xfId="0" applyFont="1" applyBorder="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righ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center" vertical="center"/>
    </xf>
    <xf numFmtId="176" fontId="5" fillId="0" borderId="1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187" fontId="4" fillId="0" borderId="11" xfId="0" applyNumberFormat="1" applyFont="1" applyBorder="1" applyAlignment="1">
      <alignment horizontal="center" vertical="center"/>
    </xf>
    <xf numFmtId="187" fontId="4" fillId="0" borderId="10"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185" fontId="14" fillId="0" borderId="15" xfId="0" applyNumberFormat="1" applyFont="1" applyBorder="1" applyAlignment="1">
      <alignment horizontal="right" vertical="center"/>
    </xf>
    <xf numFmtId="185" fontId="4" fillId="0" borderId="55" xfId="0" applyNumberFormat="1" applyFont="1" applyBorder="1" applyAlignment="1">
      <alignment horizontal="right" vertical="center"/>
    </xf>
    <xf numFmtId="185" fontId="4" fillId="0" borderId="61" xfId="0" applyNumberFormat="1" applyFont="1" applyBorder="1" applyAlignment="1">
      <alignment horizontal="right" vertical="center"/>
    </xf>
    <xf numFmtId="185" fontId="4" fillId="0" borderId="55" xfId="0" applyNumberFormat="1" applyFont="1" applyBorder="1" applyAlignment="1">
      <alignment horizontal="center" vertical="center"/>
    </xf>
    <xf numFmtId="185" fontId="4" fillId="0" borderId="61" xfId="0" applyNumberFormat="1" applyFont="1" applyBorder="1" applyAlignment="1">
      <alignment horizontal="center" vertical="center"/>
    </xf>
    <xf numFmtId="185" fontId="4" fillId="0" borderId="16" xfId="0" applyNumberFormat="1" applyFont="1" applyBorder="1" applyAlignment="1">
      <alignment horizontal="distributed" vertical="center"/>
    </xf>
    <xf numFmtId="185" fontId="4" fillId="0" borderId="22" xfId="0" applyNumberFormat="1" applyFont="1" applyBorder="1" applyAlignment="1">
      <alignment horizontal="center" vertical="center"/>
    </xf>
    <xf numFmtId="185" fontId="4" fillId="0" borderId="21" xfId="0" applyNumberFormat="1" applyFont="1" applyBorder="1" applyAlignment="1">
      <alignment horizontal="center" vertical="center"/>
    </xf>
    <xf numFmtId="185" fontId="4" fillId="0" borderId="23" xfId="0" applyNumberFormat="1" applyFont="1" applyBorder="1" applyAlignment="1">
      <alignment horizontal="center" vertical="center"/>
    </xf>
    <xf numFmtId="185" fontId="4" fillId="0" borderId="25" xfId="0" applyNumberFormat="1" applyFont="1" applyBorder="1" applyAlignment="1">
      <alignment horizontal="center" vertical="center"/>
    </xf>
    <xf numFmtId="185" fontId="4" fillId="0" borderId="0" xfId="0" applyNumberFormat="1" applyFont="1" applyBorder="1" applyAlignment="1">
      <alignment horizontal="center" vertical="center"/>
    </xf>
    <xf numFmtId="185" fontId="4" fillId="0" borderId="26" xfId="0" applyNumberFormat="1" applyFont="1" applyBorder="1" applyAlignment="1">
      <alignment horizontal="center" vertical="center"/>
    </xf>
    <xf numFmtId="185" fontId="4" fillId="0" borderId="29" xfId="0" applyNumberFormat="1" applyFont="1" applyBorder="1" applyAlignment="1">
      <alignment horizontal="center" vertical="center"/>
    </xf>
    <xf numFmtId="185" fontId="4" fillId="0" borderId="30" xfId="0" applyNumberFormat="1" applyFont="1" applyBorder="1" applyAlignment="1">
      <alignment horizontal="center" vertical="center"/>
    </xf>
    <xf numFmtId="185" fontId="4" fillId="0" borderId="31" xfId="0" applyNumberFormat="1" applyFont="1" applyBorder="1" applyAlignment="1">
      <alignment horizontal="center" vertical="center"/>
    </xf>
    <xf numFmtId="185" fontId="14" fillId="0" borderId="11" xfId="0" applyNumberFormat="1" applyFont="1" applyBorder="1" applyAlignment="1">
      <alignment horizontal="right" vertical="center"/>
    </xf>
    <xf numFmtId="185" fontId="14" fillId="0" borderId="10" xfId="0" applyNumberFormat="1" applyFont="1" applyBorder="1" applyAlignment="1">
      <alignment horizontal="right" vertical="center"/>
    </xf>
    <xf numFmtId="185" fontId="14" fillId="0" borderId="12" xfId="0" applyNumberFormat="1" applyFont="1" applyBorder="1" applyAlignment="1">
      <alignment horizontal="right" vertical="center"/>
    </xf>
    <xf numFmtId="185" fontId="4" fillId="0" borderId="59" xfId="0" applyNumberFormat="1" applyFont="1" applyBorder="1" applyAlignment="1">
      <alignment horizontal="center" vertical="center"/>
    </xf>
    <xf numFmtId="185" fontId="4" fillId="0" borderId="62" xfId="0" applyNumberFormat="1" applyFont="1" applyBorder="1" applyAlignment="1">
      <alignment horizontal="center" vertical="center"/>
    </xf>
    <xf numFmtId="0" fontId="7" fillId="0" borderId="0" xfId="0" applyFont="1" applyAlignment="1">
      <alignment horizontal="center" vertical="center"/>
    </xf>
    <xf numFmtId="185" fontId="4" fillId="0" borderId="17" xfId="0" applyNumberFormat="1" applyFont="1" applyBorder="1" applyAlignment="1">
      <alignment horizontal="center" vertical="center"/>
    </xf>
    <xf numFmtId="185" fontId="4" fillId="0" borderId="18" xfId="0" applyNumberFormat="1" applyFont="1" applyBorder="1" applyAlignment="1">
      <alignment horizontal="center" vertical="center"/>
    </xf>
    <xf numFmtId="185" fontId="4" fillId="0" borderId="63" xfId="0" applyNumberFormat="1" applyFont="1" applyBorder="1" applyAlignment="1">
      <alignment horizontal="center" vertical="center"/>
    </xf>
    <xf numFmtId="185" fontId="4" fillId="0" borderId="64" xfId="0" applyNumberFormat="1" applyFont="1" applyBorder="1" applyAlignment="1">
      <alignment horizontal="center" vertical="center"/>
    </xf>
    <xf numFmtId="185" fontId="4" fillId="0" borderId="19" xfId="0" applyNumberFormat="1" applyFont="1" applyBorder="1" applyAlignment="1">
      <alignment horizontal="center" vertical="center"/>
    </xf>
    <xf numFmtId="185" fontId="14" fillId="0" borderId="25" xfId="0" applyNumberFormat="1" applyFont="1" applyBorder="1" applyAlignment="1">
      <alignment horizontal="left" vertical="center"/>
    </xf>
    <xf numFmtId="185" fontId="14" fillId="0" borderId="0" xfId="0" applyNumberFormat="1" applyFont="1" applyBorder="1" applyAlignment="1">
      <alignment horizontal="left" vertical="center"/>
    </xf>
    <xf numFmtId="185" fontId="4" fillId="0" borderId="16" xfId="0" applyNumberFormat="1" applyFont="1" applyBorder="1" applyAlignment="1">
      <alignment horizontal="center" vertical="center"/>
    </xf>
    <xf numFmtId="185" fontId="4" fillId="0" borderId="65" xfId="0" applyNumberFormat="1" applyFont="1" applyBorder="1" applyAlignment="1">
      <alignment horizontal="center" vertical="center"/>
    </xf>
    <xf numFmtId="185" fontId="4" fillId="0" borderId="0" xfId="0" applyNumberFormat="1" applyFont="1" applyAlignment="1">
      <alignment horizontal="left" vertical="center" wrapText="1"/>
    </xf>
    <xf numFmtId="185" fontId="4" fillId="0" borderId="11"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37" xfId="0" applyNumberFormat="1" applyFont="1" applyBorder="1" applyAlignment="1">
      <alignment horizontal="center" vertical="center"/>
    </xf>
    <xf numFmtId="185" fontId="4" fillId="0" borderId="60" xfId="0" applyNumberFormat="1" applyFont="1" applyBorder="1" applyAlignment="1">
      <alignment horizontal="center" vertical="center"/>
    </xf>
    <xf numFmtId="185" fontId="4" fillId="0" borderId="66" xfId="0" applyNumberFormat="1" applyFont="1" applyBorder="1" applyAlignment="1">
      <alignment horizontal="center" vertical="center"/>
    </xf>
    <xf numFmtId="185" fontId="4" fillId="0" borderId="67" xfId="0" applyNumberFormat="1" applyFont="1" applyBorder="1" applyAlignment="1">
      <alignment horizontal="left" vertical="center"/>
    </xf>
    <xf numFmtId="185" fontId="4" fillId="0" borderId="68" xfId="0" applyNumberFormat="1" applyFont="1" applyBorder="1" applyAlignment="1">
      <alignment horizontal="left" vertical="center"/>
    </xf>
    <xf numFmtId="185" fontId="4" fillId="0" borderId="61" xfId="0" applyNumberFormat="1" applyFont="1" applyBorder="1" applyAlignment="1">
      <alignment horizontal="left" vertical="center"/>
    </xf>
    <xf numFmtId="185" fontId="4" fillId="0" borderId="42" xfId="0" applyNumberFormat="1" applyFont="1" applyBorder="1" applyAlignment="1">
      <alignment horizontal="center" vertical="center"/>
    </xf>
    <xf numFmtId="185" fontId="4" fillId="0" borderId="43" xfId="0" applyNumberFormat="1" applyFont="1" applyBorder="1" applyAlignment="1">
      <alignment horizontal="center" vertical="center"/>
    </xf>
    <xf numFmtId="176" fontId="14" fillId="0" borderId="67" xfId="0" applyNumberFormat="1" applyFont="1" applyBorder="1" applyAlignment="1">
      <alignment horizontal="right" vertical="center"/>
    </xf>
    <xf numFmtId="176" fontId="14" fillId="0" borderId="68" xfId="0" applyNumberFormat="1" applyFont="1" applyBorder="1" applyAlignment="1">
      <alignment horizontal="right" vertical="center"/>
    </xf>
    <xf numFmtId="185" fontId="14" fillId="0" borderId="69" xfId="0" applyNumberFormat="1" applyFont="1" applyBorder="1" applyAlignment="1">
      <alignment horizontal="right" vertical="center"/>
    </xf>
    <xf numFmtId="185" fontId="14" fillId="0" borderId="70" xfId="0" applyNumberFormat="1" applyFont="1" applyBorder="1" applyAlignment="1">
      <alignment horizontal="right" vertical="center"/>
    </xf>
    <xf numFmtId="185" fontId="4" fillId="0" borderId="22" xfId="0" applyNumberFormat="1" applyFont="1" applyBorder="1" applyAlignment="1">
      <alignment horizontal="left" vertical="center"/>
    </xf>
    <xf numFmtId="185" fontId="4" fillId="0" borderId="21" xfId="0" applyNumberFormat="1" applyFont="1" applyBorder="1" applyAlignment="1">
      <alignment horizontal="left" vertical="center"/>
    </xf>
    <xf numFmtId="185" fontId="4" fillId="0" borderId="23" xfId="0" applyNumberFormat="1" applyFont="1" applyBorder="1" applyAlignment="1">
      <alignment horizontal="left" vertical="center"/>
    </xf>
    <xf numFmtId="185" fontId="4" fillId="0" borderId="60" xfId="0" applyNumberFormat="1" applyFont="1" applyBorder="1" applyAlignment="1">
      <alignment horizontal="distributed" vertical="center"/>
    </xf>
    <xf numFmtId="185" fontId="4" fillId="0" borderId="24" xfId="0" applyNumberFormat="1" applyFont="1" applyBorder="1" applyAlignment="1">
      <alignment horizontal="center" vertical="center"/>
    </xf>
    <xf numFmtId="185" fontId="10" fillId="0" borderId="0" xfId="0" applyNumberFormat="1" applyFont="1" applyAlignment="1">
      <alignment horizontal="center" vertical="center"/>
    </xf>
    <xf numFmtId="0" fontId="0" fillId="0" borderId="0" xfId="0" applyAlignment="1">
      <alignment vertical="center"/>
    </xf>
    <xf numFmtId="185" fontId="8" fillId="0" borderId="28" xfId="0" applyNumberFormat="1" applyFont="1" applyBorder="1" applyAlignment="1">
      <alignment horizontal="center" vertical="center"/>
    </xf>
    <xf numFmtId="185" fontId="8" fillId="0" borderId="32" xfId="0" applyNumberFormat="1" applyFont="1" applyBorder="1" applyAlignment="1">
      <alignment horizontal="center" vertical="center"/>
    </xf>
    <xf numFmtId="185" fontId="8" fillId="0" borderId="16" xfId="0" applyNumberFormat="1" applyFont="1" applyBorder="1" applyAlignment="1">
      <alignment horizontal="center" vertical="center"/>
    </xf>
    <xf numFmtId="185" fontId="8" fillId="0" borderId="41" xfId="0" applyNumberFormat="1" applyFont="1" applyBorder="1" applyAlignment="1">
      <alignment horizontal="center" vertical="center"/>
    </xf>
    <xf numFmtId="185" fontId="8" fillId="0" borderId="64" xfId="0" applyNumberFormat="1" applyFont="1" applyBorder="1" applyAlignment="1">
      <alignment horizontal="left" vertical="center"/>
    </xf>
    <xf numFmtId="185" fontId="8" fillId="0" borderId="18" xfId="0" applyNumberFormat="1" applyFont="1" applyBorder="1" applyAlignment="1">
      <alignment horizontal="left" vertical="center"/>
    </xf>
    <xf numFmtId="185" fontId="8" fillId="0" borderId="19" xfId="0" applyNumberFormat="1" applyFont="1" applyBorder="1" applyAlignment="1">
      <alignment horizontal="left" vertical="center"/>
    </xf>
    <xf numFmtId="185" fontId="8" fillId="0" borderId="15" xfId="0" applyNumberFormat="1" applyFont="1" applyBorder="1" applyAlignment="1">
      <alignment horizontal="left" vertical="center"/>
    </xf>
    <xf numFmtId="185" fontId="8" fillId="0" borderId="35" xfId="0" applyNumberFormat="1" applyFont="1" applyBorder="1" applyAlignment="1">
      <alignment horizontal="left" vertical="center"/>
    </xf>
    <xf numFmtId="185" fontId="8" fillId="0" borderId="11" xfId="0" applyNumberFormat="1" applyFont="1" applyBorder="1" applyAlignment="1">
      <alignment horizontal="center" vertical="center"/>
    </xf>
    <xf numFmtId="185" fontId="8" fillId="0" borderId="69" xfId="0" applyNumberFormat="1" applyFont="1" applyBorder="1" applyAlignment="1">
      <alignment horizontal="center" vertical="center"/>
    </xf>
    <xf numFmtId="185" fontId="8" fillId="0" borderId="38" xfId="0" applyNumberFormat="1" applyFont="1" applyBorder="1" applyAlignment="1">
      <alignment horizontal="center" vertical="center"/>
    </xf>
    <xf numFmtId="185" fontId="11" fillId="0" borderId="0" xfId="0" applyNumberFormat="1" applyFont="1" applyBorder="1" applyAlignment="1">
      <alignment horizontal="left" vertical="center" wrapText="1"/>
    </xf>
    <xf numFmtId="185" fontId="11" fillId="0" borderId="18" xfId="0" applyNumberFormat="1" applyFont="1" applyBorder="1" applyAlignment="1">
      <alignment horizontal="left" vertical="center" wrapText="1"/>
    </xf>
    <xf numFmtId="185" fontId="8" fillId="0" borderId="71" xfId="0" applyNumberFormat="1" applyFont="1" applyBorder="1" applyAlignment="1">
      <alignment horizontal="center" vertical="center"/>
    </xf>
    <xf numFmtId="185" fontId="1" fillId="0" borderId="72" xfId="0" applyNumberFormat="1" applyFont="1" applyBorder="1" applyAlignment="1">
      <alignment horizontal="center" vertical="top" textRotation="255" wrapText="1"/>
    </xf>
    <xf numFmtId="185" fontId="1" fillId="0" borderId="73" xfId="0" applyNumberFormat="1" applyFont="1" applyBorder="1" applyAlignment="1">
      <alignment horizontal="center" vertical="top" textRotation="255" wrapText="1"/>
    </xf>
    <xf numFmtId="185" fontId="1" fillId="0" borderId="74" xfId="0" applyNumberFormat="1" applyFont="1" applyBorder="1" applyAlignment="1">
      <alignment horizontal="center" vertical="top" textRotation="255" wrapText="1"/>
    </xf>
    <xf numFmtId="185" fontId="11" fillId="0" borderId="72" xfId="0" applyNumberFormat="1" applyFont="1" applyBorder="1" applyAlignment="1">
      <alignment horizontal="center" vertical="top" textRotation="255" wrapText="1"/>
    </xf>
    <xf numFmtId="185" fontId="11" fillId="0" borderId="73" xfId="0" applyNumberFormat="1" applyFont="1" applyBorder="1" applyAlignment="1">
      <alignment horizontal="center" vertical="top" textRotation="255" wrapText="1"/>
    </xf>
    <xf numFmtId="185" fontId="11" fillId="0" borderId="74" xfId="0" applyNumberFormat="1" applyFont="1" applyBorder="1" applyAlignment="1">
      <alignment horizontal="center" vertical="top" textRotation="255" wrapText="1"/>
    </xf>
    <xf numFmtId="185" fontId="8" fillId="0" borderId="43" xfId="0" applyNumberFormat="1" applyFont="1" applyBorder="1" applyAlignment="1">
      <alignment horizontal="center" vertical="center"/>
    </xf>
    <xf numFmtId="185" fontId="8" fillId="0" borderId="67"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8" fillId="0" borderId="16" xfId="0" applyNumberFormat="1" applyFont="1" applyBorder="1" applyAlignment="1">
      <alignment horizontal="center" vertical="center"/>
    </xf>
    <xf numFmtId="185" fontId="8" fillId="0" borderId="10" xfId="0" applyNumberFormat="1" applyFont="1" applyBorder="1" applyAlignment="1">
      <alignment horizontal="center" vertical="center"/>
    </xf>
    <xf numFmtId="185" fontId="8" fillId="0" borderId="12" xfId="0" applyNumberFormat="1" applyFont="1" applyBorder="1" applyAlignment="1">
      <alignment horizontal="center" vertical="center"/>
    </xf>
    <xf numFmtId="187" fontId="1" fillId="0" borderId="16" xfId="0" applyNumberFormat="1" applyFont="1" applyBorder="1" applyAlignment="1">
      <alignment horizontal="center" vertical="center"/>
    </xf>
    <xf numFmtId="187" fontId="1" fillId="0" borderId="65"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8" fillId="0" borderId="41" xfId="0" applyNumberFormat="1" applyFont="1" applyBorder="1" applyAlignment="1">
      <alignment horizontal="center" vertical="center"/>
    </xf>
    <xf numFmtId="185" fontId="8" fillId="0" borderId="70" xfId="0" applyNumberFormat="1" applyFont="1" applyBorder="1" applyAlignment="1">
      <alignment horizontal="center" vertical="center"/>
    </xf>
    <xf numFmtId="185" fontId="8" fillId="0" borderId="58" xfId="0" applyNumberFormat="1" applyFont="1" applyBorder="1" applyAlignment="1">
      <alignment horizontal="center" vertical="center"/>
    </xf>
    <xf numFmtId="187" fontId="1" fillId="0" borderId="41" xfId="0" applyNumberFormat="1" applyFont="1" applyBorder="1" applyAlignment="1">
      <alignment horizontal="center" vertical="center"/>
    </xf>
    <xf numFmtId="187" fontId="1" fillId="0" borderId="75"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185" fontId="8" fillId="0" borderId="16" xfId="0" applyNumberFormat="1" applyFont="1" applyBorder="1" applyAlignment="1">
      <alignment horizontal="center" vertical="center" shrinkToFit="1"/>
    </xf>
    <xf numFmtId="185" fontId="8" fillId="0" borderId="41" xfId="0" applyNumberFormat="1" applyFont="1" applyBorder="1" applyAlignment="1">
      <alignment horizontal="center" vertical="center" shrinkToFit="1"/>
    </xf>
    <xf numFmtId="185" fontId="8" fillId="0" borderId="11" xfId="0" applyNumberFormat="1" applyFont="1" applyBorder="1" applyAlignment="1">
      <alignment horizontal="left" vertical="center" shrinkToFit="1"/>
    </xf>
    <xf numFmtId="185" fontId="8" fillId="0" borderId="10" xfId="0" applyNumberFormat="1" applyFont="1" applyBorder="1" applyAlignment="1">
      <alignment horizontal="left" vertical="center" shrinkToFit="1"/>
    </xf>
    <xf numFmtId="185" fontId="8" fillId="0" borderId="12" xfId="0" applyNumberFormat="1" applyFont="1" applyBorder="1" applyAlignment="1">
      <alignment horizontal="left" vertical="center" shrinkToFit="1"/>
    </xf>
    <xf numFmtId="187" fontId="1" fillId="0" borderId="11" xfId="0" applyNumberFormat="1" applyFont="1" applyBorder="1" applyAlignment="1">
      <alignment horizontal="center" vertical="center"/>
    </xf>
    <xf numFmtId="187" fontId="1" fillId="0" borderId="10" xfId="0" applyNumberFormat="1" applyFont="1" applyBorder="1" applyAlignment="1">
      <alignment horizontal="center" vertical="center"/>
    </xf>
    <xf numFmtId="187" fontId="1" fillId="0" borderId="12" xfId="0" applyNumberFormat="1" applyFont="1" applyBorder="1" applyAlignment="1">
      <alignment horizontal="center" vertical="center"/>
    </xf>
    <xf numFmtId="187" fontId="1" fillId="0" borderId="37"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185" fontId="8" fillId="0" borderId="0" xfId="0" applyNumberFormat="1" applyFont="1" applyAlignment="1">
      <alignment horizontal="center" vertical="center"/>
    </xf>
    <xf numFmtId="185" fontId="8" fillId="0" borderId="21" xfId="0" applyNumberFormat="1" applyFont="1" applyBorder="1" applyAlignment="1">
      <alignment horizontal="right" vertical="center"/>
    </xf>
    <xf numFmtId="185" fontId="11" fillId="0" borderId="71" xfId="0" applyNumberFormat="1" applyFont="1" applyBorder="1" applyAlignment="1">
      <alignment horizontal="center" vertical="center"/>
    </xf>
    <xf numFmtId="185" fontId="11" fillId="0" borderId="57" xfId="0" applyNumberFormat="1" applyFont="1" applyBorder="1" applyAlignment="1">
      <alignment horizontal="center" vertical="center"/>
    </xf>
    <xf numFmtId="185" fontId="11" fillId="0" borderId="33" xfId="0" applyNumberFormat="1" applyFont="1" applyBorder="1" applyAlignment="1">
      <alignment horizontal="center" vertical="center"/>
    </xf>
    <xf numFmtId="185" fontId="8" fillId="0" borderId="11" xfId="0" applyNumberFormat="1" applyFont="1" applyBorder="1" applyAlignment="1">
      <alignment horizontal="left" vertical="center"/>
    </xf>
    <xf numFmtId="185" fontId="8" fillId="0" borderId="10" xfId="0" applyNumberFormat="1" applyFont="1" applyBorder="1" applyAlignment="1">
      <alignment horizontal="left" vertical="center"/>
    </xf>
    <xf numFmtId="185" fontId="8" fillId="0" borderId="12" xfId="0" applyNumberFormat="1" applyFont="1" applyBorder="1" applyAlignment="1">
      <alignment horizontal="left" vertical="center"/>
    </xf>
    <xf numFmtId="185" fontId="8" fillId="0" borderId="33" xfId="0" applyNumberFormat="1" applyFont="1" applyBorder="1" applyAlignment="1">
      <alignment horizontal="center" vertical="center"/>
    </xf>
    <xf numFmtId="185" fontId="8" fillId="0" borderId="34" xfId="0" applyNumberFormat="1" applyFont="1" applyBorder="1" applyAlignment="1">
      <alignment horizontal="center" vertical="center"/>
    </xf>
    <xf numFmtId="185" fontId="11" fillId="0" borderId="22" xfId="0" applyNumberFormat="1" applyFont="1" applyBorder="1" applyAlignment="1">
      <alignment horizontal="left" vertical="center" wrapText="1"/>
    </xf>
    <xf numFmtId="185" fontId="11" fillId="0" borderId="21" xfId="0" applyNumberFormat="1" applyFont="1" applyBorder="1" applyAlignment="1">
      <alignment horizontal="left" vertical="center" wrapText="1"/>
    </xf>
    <xf numFmtId="185" fontId="11" fillId="0" borderId="23" xfId="0" applyNumberFormat="1" applyFont="1" applyBorder="1" applyAlignment="1">
      <alignment horizontal="left" vertical="center" wrapText="1"/>
    </xf>
    <xf numFmtId="185" fontId="11" fillId="0" borderId="29" xfId="0" applyNumberFormat="1" applyFont="1" applyBorder="1" applyAlignment="1">
      <alignment horizontal="left" vertical="center" wrapText="1"/>
    </xf>
    <xf numFmtId="185" fontId="11" fillId="0" borderId="30" xfId="0" applyNumberFormat="1" applyFont="1" applyBorder="1" applyAlignment="1">
      <alignment horizontal="left" vertical="center" wrapText="1"/>
    </xf>
    <xf numFmtId="185" fontId="11" fillId="0" borderId="31" xfId="0" applyNumberFormat="1" applyFont="1" applyBorder="1" applyAlignment="1">
      <alignment horizontal="left" vertical="center" wrapText="1"/>
    </xf>
    <xf numFmtId="185" fontId="8" fillId="0" borderId="22"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17" xfId="0" applyNumberFormat="1" applyFont="1" applyBorder="1" applyAlignment="1">
      <alignment horizontal="center" vertical="center"/>
    </xf>
    <xf numFmtId="185" fontId="8" fillId="0" borderId="18" xfId="0" applyNumberFormat="1" applyFont="1" applyBorder="1" applyAlignment="1">
      <alignment horizontal="center" vertical="center"/>
    </xf>
    <xf numFmtId="185" fontId="8" fillId="0" borderId="63" xfId="0" applyNumberFormat="1" applyFont="1" applyBorder="1" applyAlignment="1">
      <alignment horizontal="center" vertical="center"/>
    </xf>
    <xf numFmtId="185" fontId="8" fillId="0" borderId="76" xfId="0" applyNumberFormat="1" applyFont="1" applyBorder="1" applyAlignment="1">
      <alignment horizontal="center" vertical="center"/>
    </xf>
    <xf numFmtId="185" fontId="8" fillId="0" borderId="15" xfId="0" applyNumberFormat="1" applyFont="1" applyBorder="1" applyAlignment="1">
      <alignment horizontal="center" vertical="center"/>
    </xf>
    <xf numFmtId="185" fontId="8" fillId="0" borderId="13" xfId="0" applyNumberFormat="1" applyFont="1" applyBorder="1" applyAlignment="1">
      <alignment horizontal="center" vertical="center"/>
    </xf>
    <xf numFmtId="185" fontId="8" fillId="0" borderId="57" xfId="0" applyNumberFormat="1" applyFont="1" applyBorder="1" applyAlignment="1">
      <alignment horizontal="center" vertical="center"/>
    </xf>
    <xf numFmtId="185" fontId="8" fillId="0" borderId="14" xfId="0" applyNumberFormat="1" applyFont="1" applyBorder="1" applyAlignment="1">
      <alignment horizontal="center" vertical="center"/>
    </xf>
    <xf numFmtId="185" fontId="8" fillId="0" borderId="77" xfId="0" applyNumberFormat="1" applyFont="1" applyBorder="1" applyAlignment="1">
      <alignment horizontal="center" vertical="center"/>
    </xf>
    <xf numFmtId="185" fontId="8" fillId="0" borderId="21" xfId="0" applyNumberFormat="1" applyFont="1" applyBorder="1" applyAlignment="1">
      <alignment horizontal="center" vertical="center"/>
    </xf>
    <xf numFmtId="185" fontId="8" fillId="0" borderId="23" xfId="0" applyNumberFormat="1" applyFont="1" applyBorder="1" applyAlignment="1">
      <alignment horizontal="center" vertical="center"/>
    </xf>
    <xf numFmtId="185" fontId="8" fillId="0" borderId="20" xfId="0" applyNumberFormat="1" applyFont="1" applyBorder="1" applyAlignment="1">
      <alignment horizontal="center" vertical="center"/>
    </xf>
    <xf numFmtId="185" fontId="8" fillId="0" borderId="0" xfId="0" applyNumberFormat="1" applyFont="1" applyBorder="1" applyAlignment="1">
      <alignment horizontal="center" vertical="center"/>
    </xf>
    <xf numFmtId="185" fontId="8" fillId="0" borderId="26" xfId="0" applyNumberFormat="1" applyFont="1" applyBorder="1" applyAlignment="1">
      <alignment horizontal="center" vertical="center"/>
    </xf>
    <xf numFmtId="185" fontId="8" fillId="0" borderId="30" xfId="0" applyNumberFormat="1" applyFont="1" applyBorder="1" applyAlignment="1">
      <alignment horizontal="center" vertical="center"/>
    </xf>
    <xf numFmtId="185" fontId="8" fillId="0" borderId="31" xfId="0" applyNumberFormat="1" applyFont="1" applyBorder="1" applyAlignment="1">
      <alignment horizontal="center" vertical="center"/>
    </xf>
    <xf numFmtId="185" fontId="8" fillId="0" borderId="52" xfId="0" applyNumberFormat="1" applyFont="1" applyBorder="1" applyAlignment="1">
      <alignment horizontal="center" vertical="center"/>
    </xf>
    <xf numFmtId="185" fontId="8" fillId="0" borderId="22" xfId="0" applyNumberFormat="1" applyFont="1" applyBorder="1" applyAlignment="1">
      <alignment horizontal="center" vertical="center"/>
    </xf>
    <xf numFmtId="185" fontId="8" fillId="0" borderId="25" xfId="0" applyNumberFormat="1" applyFont="1" applyBorder="1" applyAlignment="1">
      <alignment horizontal="center" vertical="center"/>
    </xf>
    <xf numFmtId="185" fontId="9" fillId="0" borderId="21" xfId="0" applyNumberFormat="1" applyFont="1" applyBorder="1" applyAlignment="1">
      <alignment horizontal="center" vertical="center"/>
    </xf>
    <xf numFmtId="185" fontId="9" fillId="0" borderId="0" xfId="0" applyNumberFormat="1" applyFont="1" applyBorder="1" applyAlignment="1">
      <alignment horizontal="center" vertical="center"/>
    </xf>
    <xf numFmtId="185" fontId="9" fillId="0" borderId="15" xfId="0" applyNumberFormat="1" applyFont="1" applyBorder="1" applyAlignment="1">
      <alignment horizontal="center" vertical="center"/>
    </xf>
    <xf numFmtId="185" fontId="8" fillId="0" borderId="25" xfId="0"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26" xfId="0" applyNumberFormat="1" applyFont="1" applyBorder="1" applyAlignment="1">
      <alignment horizontal="right" vertical="center"/>
    </xf>
    <xf numFmtId="185" fontId="8" fillId="0" borderId="27" xfId="0" applyNumberFormat="1" applyFont="1" applyBorder="1" applyAlignment="1">
      <alignment horizontal="center" vertical="center"/>
    </xf>
    <xf numFmtId="185" fontId="8" fillId="0" borderId="25" xfId="0" applyNumberFormat="1" applyFont="1" applyBorder="1" applyAlignment="1">
      <alignment horizontal="left" vertical="center"/>
    </xf>
    <xf numFmtId="185" fontId="8" fillId="0" borderId="0" xfId="0" applyNumberFormat="1" applyFont="1" applyBorder="1" applyAlignment="1">
      <alignment horizontal="left" vertical="center"/>
    </xf>
    <xf numFmtId="185" fontId="8" fillId="0" borderId="27" xfId="0" applyNumberFormat="1" applyFont="1" applyBorder="1" applyAlignment="1">
      <alignment horizontal="left" vertical="center"/>
    </xf>
    <xf numFmtId="185" fontId="8" fillId="0" borderId="64" xfId="0" applyNumberFormat="1" applyFont="1" applyBorder="1" applyAlignment="1">
      <alignment horizontal="center" vertical="center"/>
    </xf>
    <xf numFmtId="185" fontId="8" fillId="0" borderId="29" xfId="0" applyNumberFormat="1" applyFont="1" applyBorder="1" applyAlignment="1">
      <alignment horizontal="center" vertical="center"/>
    </xf>
    <xf numFmtId="185" fontId="9" fillId="0" borderId="72" xfId="0" applyNumberFormat="1" applyFont="1" applyBorder="1" applyAlignment="1">
      <alignment horizontal="center" vertical="center" textRotation="255" shrinkToFit="1"/>
    </xf>
    <xf numFmtId="185" fontId="9" fillId="0" borderId="73" xfId="0" applyNumberFormat="1" applyFont="1" applyBorder="1" applyAlignment="1">
      <alignment horizontal="center" vertical="center" textRotation="255" shrinkToFit="1"/>
    </xf>
    <xf numFmtId="185" fontId="9" fillId="0" borderId="74" xfId="0" applyNumberFormat="1" applyFont="1" applyBorder="1" applyAlignment="1">
      <alignment horizontal="center" vertical="center" textRotation="255" shrinkToFit="1"/>
    </xf>
    <xf numFmtId="185" fontId="8" fillId="0" borderId="22" xfId="0" applyNumberFormat="1" applyFont="1" applyBorder="1" applyAlignment="1">
      <alignment horizontal="left" vertical="center"/>
    </xf>
    <xf numFmtId="185" fontId="8" fillId="0" borderId="21" xfId="0" applyNumberFormat="1" applyFont="1" applyBorder="1" applyAlignment="1">
      <alignment horizontal="left" vertical="center"/>
    </xf>
    <xf numFmtId="185" fontId="8" fillId="0" borderId="24" xfId="0" applyNumberFormat="1" applyFont="1" applyBorder="1" applyAlignment="1">
      <alignment horizontal="left" vertical="center"/>
    </xf>
    <xf numFmtId="185" fontId="8" fillId="0" borderId="14" xfId="0" applyNumberFormat="1" applyFont="1" applyBorder="1" applyAlignment="1">
      <alignment horizontal="right" vertical="center"/>
    </xf>
    <xf numFmtId="185" fontId="8" fillId="0" borderId="15" xfId="0" applyNumberFormat="1" applyFont="1" applyBorder="1" applyAlignment="1">
      <alignment horizontal="right" vertical="center"/>
    </xf>
    <xf numFmtId="185" fontId="8" fillId="0" borderId="13" xfId="0" applyNumberFormat="1" applyFont="1" applyBorder="1" applyAlignment="1">
      <alignment horizontal="right" vertical="center"/>
    </xf>
    <xf numFmtId="185" fontId="8" fillId="0" borderId="35" xfId="0" applyNumberFormat="1" applyFont="1" applyBorder="1" applyAlignment="1">
      <alignment horizontal="center" vertical="center"/>
    </xf>
    <xf numFmtId="185" fontId="11" fillId="0" borderId="38" xfId="0" applyNumberFormat="1" applyFont="1" applyBorder="1" applyAlignment="1">
      <alignment horizontal="center" vertical="center"/>
    </xf>
    <xf numFmtId="185" fontId="11" fillId="0" borderId="16" xfId="0" applyNumberFormat="1" applyFont="1" applyBorder="1" applyAlignment="1">
      <alignment horizontal="center" vertical="center"/>
    </xf>
    <xf numFmtId="185" fontId="8" fillId="0" borderId="29" xfId="0" applyNumberFormat="1" applyFont="1" applyBorder="1" applyAlignment="1">
      <alignment horizontal="left" vertical="center"/>
    </xf>
    <xf numFmtId="185" fontId="8" fillId="0" borderId="30" xfId="0" applyNumberFormat="1" applyFont="1" applyBorder="1" applyAlignment="1">
      <alignment horizontal="left" vertical="center"/>
    </xf>
    <xf numFmtId="185" fontId="11" fillId="0" borderId="11" xfId="0" applyNumberFormat="1" applyFont="1" applyBorder="1" applyAlignment="1">
      <alignment horizontal="center" vertical="center"/>
    </xf>
    <xf numFmtId="191" fontId="8" fillId="0" borderId="11" xfId="0" applyNumberFormat="1" applyFont="1" applyBorder="1" applyAlignment="1">
      <alignment horizontal="center" vertical="center"/>
    </xf>
    <xf numFmtId="191" fontId="8" fillId="0" borderId="10" xfId="0" applyNumberFormat="1" applyFont="1" applyBorder="1" applyAlignment="1">
      <alignment horizontal="center" vertical="center"/>
    </xf>
    <xf numFmtId="191" fontId="8" fillId="0" borderId="37" xfId="0" applyNumberFormat="1" applyFont="1" applyBorder="1" applyAlignment="1">
      <alignment horizontal="center" vertical="center"/>
    </xf>
    <xf numFmtId="185" fontId="11" fillId="0" borderId="38" xfId="0" applyNumberFormat="1" applyFont="1" applyBorder="1" applyAlignment="1">
      <alignment horizontal="center" vertical="center" wrapText="1"/>
    </xf>
    <xf numFmtId="185" fontId="11" fillId="0" borderId="64" xfId="0" applyNumberFormat="1" applyFont="1" applyBorder="1" applyAlignment="1">
      <alignment horizontal="center" vertical="center"/>
    </xf>
    <xf numFmtId="185" fontId="11" fillId="0" borderId="63" xfId="0" applyNumberFormat="1" applyFont="1" applyBorder="1" applyAlignment="1">
      <alignment horizontal="center" vertical="center"/>
    </xf>
    <xf numFmtId="185" fontId="11" fillId="0" borderId="14" xfId="0" applyNumberFormat="1" applyFont="1" applyBorder="1" applyAlignment="1">
      <alignment horizontal="center" vertical="center"/>
    </xf>
    <xf numFmtId="185" fontId="11" fillId="0" borderId="13" xfId="0" applyNumberFormat="1" applyFont="1" applyBorder="1" applyAlignment="1">
      <alignment horizontal="center" vertical="center"/>
    </xf>
    <xf numFmtId="185" fontId="11" fillId="0" borderId="50" xfId="0" applyNumberFormat="1" applyFont="1" applyBorder="1" applyAlignment="1">
      <alignment horizontal="center" vertical="center"/>
    </xf>
    <xf numFmtId="185" fontId="11" fillId="0" borderId="39" xfId="0" applyNumberFormat="1" applyFont="1" applyBorder="1" applyAlignment="1">
      <alignment horizontal="center" vertical="center"/>
    </xf>
    <xf numFmtId="185" fontId="11" fillId="0" borderId="78" xfId="0" applyNumberFormat="1" applyFont="1" applyBorder="1" applyAlignment="1">
      <alignment horizontal="center" vertical="center"/>
    </xf>
    <xf numFmtId="185" fontId="11" fillId="0" borderId="79" xfId="0" applyNumberFormat="1" applyFont="1" applyBorder="1" applyAlignment="1">
      <alignment horizontal="center" vertical="center"/>
    </xf>
    <xf numFmtId="185" fontId="11" fillId="0" borderId="80" xfId="0" applyNumberFormat="1" applyFont="1" applyBorder="1" applyAlignment="1">
      <alignment horizontal="center" vertical="center"/>
    </xf>
    <xf numFmtId="185" fontId="8" fillId="0" borderId="19" xfId="0" applyNumberFormat="1" applyFont="1" applyBorder="1" applyAlignment="1">
      <alignment horizontal="center" vertical="center"/>
    </xf>
    <xf numFmtId="185" fontId="11"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1" xfId="0" applyNumberFormat="1" applyFont="1" applyBorder="1" applyAlignment="1">
      <alignment horizontal="center" vertical="center"/>
    </xf>
    <xf numFmtId="49" fontId="8" fillId="0" borderId="82" xfId="0" applyNumberFormat="1" applyFont="1" applyBorder="1" applyAlignment="1">
      <alignment horizontal="center" vertical="center"/>
    </xf>
    <xf numFmtId="49" fontId="8" fillId="0" borderId="56" xfId="0" applyNumberFormat="1" applyFont="1" applyBorder="1" applyAlignment="1">
      <alignment horizontal="center" vertical="center"/>
    </xf>
    <xf numFmtId="185" fontId="8" fillId="0" borderId="65" xfId="0" applyNumberFormat="1" applyFont="1" applyBorder="1" applyAlignment="1">
      <alignment horizontal="center" vertical="center"/>
    </xf>
    <xf numFmtId="185" fontId="8" fillId="0" borderId="60" xfId="0" applyNumberFormat="1" applyFont="1" applyBorder="1" applyAlignment="1">
      <alignment horizontal="center" vertical="center" wrapText="1"/>
    </xf>
    <xf numFmtId="185" fontId="8" fillId="0" borderId="60" xfId="0" applyNumberFormat="1" applyFont="1" applyBorder="1" applyAlignment="1">
      <alignment horizontal="center" vertical="center"/>
    </xf>
    <xf numFmtId="185" fontId="8" fillId="0" borderId="59" xfId="0" applyNumberFormat="1" applyFont="1" applyBorder="1" applyAlignment="1">
      <alignment horizontal="center" vertical="center"/>
    </xf>
    <xf numFmtId="185" fontId="8" fillId="0" borderId="39" xfId="0" applyNumberFormat="1" applyFont="1" applyBorder="1" applyAlignment="1">
      <alignment horizontal="center" vertical="center"/>
    </xf>
    <xf numFmtId="185" fontId="8" fillId="0" borderId="23" xfId="0" applyNumberFormat="1" applyFont="1" applyBorder="1" applyAlignment="1">
      <alignment horizontal="left" vertical="center"/>
    </xf>
    <xf numFmtId="185" fontId="8" fillId="0" borderId="14" xfId="0" applyNumberFormat="1" applyFont="1" applyBorder="1" applyAlignment="1">
      <alignment horizontal="left" vertical="center"/>
    </xf>
    <xf numFmtId="185" fontId="8" fillId="0" borderId="13" xfId="0" applyNumberFormat="1" applyFont="1" applyBorder="1" applyAlignment="1">
      <alignment horizontal="left" vertical="center"/>
    </xf>
    <xf numFmtId="185" fontId="8" fillId="0" borderId="16" xfId="0" applyNumberFormat="1" applyFont="1" applyBorder="1" applyAlignment="1">
      <alignment horizontal="left" vertical="center"/>
    </xf>
    <xf numFmtId="185" fontId="8" fillId="0" borderId="40" xfId="0" applyNumberFormat="1" applyFont="1" applyBorder="1" applyAlignment="1">
      <alignment horizontal="center" vertical="center"/>
    </xf>
    <xf numFmtId="185" fontId="8" fillId="0" borderId="83"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center" vertical="center"/>
    </xf>
    <xf numFmtId="185" fontId="8" fillId="0" borderId="75" xfId="0" applyNumberFormat="1" applyFont="1" applyBorder="1" applyAlignment="1">
      <alignment horizontal="center" vertical="center"/>
    </xf>
    <xf numFmtId="185" fontId="11" fillId="0" borderId="34" xfId="0" applyNumberFormat="1" applyFont="1" applyBorder="1" applyAlignment="1">
      <alignment horizontal="center" vertical="center"/>
    </xf>
    <xf numFmtId="185" fontId="9" fillId="0" borderId="21" xfId="0" applyNumberFormat="1" applyFont="1" applyBorder="1" applyAlignment="1">
      <alignment horizontal="left" vertical="center"/>
    </xf>
    <xf numFmtId="185" fontId="9" fillId="0" borderId="24" xfId="0" applyNumberFormat="1" applyFont="1" applyBorder="1" applyAlignment="1">
      <alignment horizontal="left" vertical="center"/>
    </xf>
    <xf numFmtId="185" fontId="9" fillId="0" borderId="0" xfId="0" applyNumberFormat="1" applyFont="1" applyBorder="1" applyAlignment="1">
      <alignment horizontal="left" vertical="center"/>
    </xf>
    <xf numFmtId="185" fontId="9" fillId="0" borderId="27" xfId="0" applyNumberFormat="1" applyFont="1" applyBorder="1" applyAlignment="1">
      <alignment horizontal="left" vertical="center"/>
    </xf>
    <xf numFmtId="192" fontId="67" fillId="0" borderId="30" xfId="0" applyNumberFormat="1" applyFont="1" applyFill="1" applyBorder="1" applyAlignment="1">
      <alignment horizontal="center" vertical="center"/>
    </xf>
    <xf numFmtId="185" fontId="9" fillId="0" borderId="15" xfId="0" applyNumberFormat="1" applyFont="1" applyBorder="1" applyAlignment="1">
      <alignment horizontal="left" vertical="center"/>
    </xf>
    <xf numFmtId="185" fontId="9" fillId="0" borderId="35" xfId="0" applyNumberFormat="1" applyFont="1" applyBorder="1" applyAlignment="1">
      <alignment horizontal="left" vertical="center"/>
    </xf>
    <xf numFmtId="0" fontId="17" fillId="0" borderId="84" xfId="0" applyFont="1" applyBorder="1" applyAlignment="1" applyProtection="1">
      <alignment horizontal="right" vertical="center"/>
      <protection locked="0"/>
    </xf>
    <xf numFmtId="0" fontId="17" fillId="0" borderId="85" xfId="0" applyFont="1" applyBorder="1" applyAlignment="1" applyProtection="1">
      <alignment horizontal="right" vertical="center"/>
      <protection locked="0"/>
    </xf>
    <xf numFmtId="0" fontId="17" fillId="0" borderId="86" xfId="0" applyFont="1" applyBorder="1" applyAlignment="1" applyProtection="1">
      <alignment horizontal="right" vertical="center"/>
      <protection locked="0"/>
    </xf>
    <xf numFmtId="0" fontId="4" fillId="0" borderId="84" xfId="0" applyFont="1" applyBorder="1" applyAlignment="1" applyProtection="1">
      <alignment horizontal="distributed" vertical="center"/>
      <protection locked="0"/>
    </xf>
    <xf numFmtId="0" fontId="4" fillId="0" borderId="85" xfId="0" applyFont="1" applyBorder="1" applyAlignment="1" applyProtection="1">
      <alignment horizontal="distributed" vertical="center"/>
      <protection locked="0"/>
    </xf>
    <xf numFmtId="0" fontId="4" fillId="0" borderId="87" xfId="0" applyFont="1" applyBorder="1" applyAlignment="1" applyProtection="1">
      <alignment horizontal="distributed" vertical="center"/>
      <protection locked="0"/>
    </xf>
    <xf numFmtId="176" fontId="17" fillId="0" borderId="84" xfId="0" applyNumberFormat="1" applyFont="1" applyBorder="1" applyAlignment="1" applyProtection="1">
      <alignment horizontal="right" vertical="center"/>
      <protection locked="0"/>
    </xf>
    <xf numFmtId="176" fontId="17" fillId="0" borderId="85" xfId="0" applyNumberFormat="1" applyFont="1" applyBorder="1" applyAlignment="1" applyProtection="1">
      <alignment horizontal="right" vertical="center"/>
      <protection locked="0"/>
    </xf>
    <xf numFmtId="176" fontId="17" fillId="0" borderId="87" xfId="0" applyNumberFormat="1" applyFont="1" applyBorder="1" applyAlignment="1" applyProtection="1">
      <alignment horizontal="right" vertical="center"/>
      <protection locked="0"/>
    </xf>
    <xf numFmtId="176" fontId="17" fillId="0" borderId="88" xfId="0" applyNumberFormat="1" applyFont="1" applyBorder="1" applyAlignment="1" applyProtection="1">
      <alignment horizontal="right" vertical="center"/>
      <protection/>
    </xf>
    <xf numFmtId="176" fontId="17" fillId="0" borderId="89" xfId="0" applyNumberFormat="1" applyFont="1" applyBorder="1" applyAlignment="1" applyProtection="1">
      <alignment horizontal="right" vertical="center"/>
      <protection/>
    </xf>
    <xf numFmtId="176" fontId="17" fillId="0" borderId="90" xfId="0" applyNumberFormat="1" applyFont="1" applyBorder="1" applyAlignment="1" applyProtection="1">
      <alignment horizontal="right" vertical="center"/>
      <protection/>
    </xf>
    <xf numFmtId="176" fontId="13" fillId="0" borderId="84" xfId="0" applyNumberFormat="1" applyFont="1" applyBorder="1" applyAlignment="1" applyProtection="1">
      <alignment horizontal="right" vertical="center"/>
      <protection/>
    </xf>
    <xf numFmtId="176" fontId="13" fillId="0" borderId="85" xfId="0" applyNumberFormat="1" applyFont="1" applyBorder="1" applyAlignment="1" applyProtection="1">
      <alignment horizontal="right" vertical="center"/>
      <protection/>
    </xf>
    <xf numFmtId="176" fontId="13" fillId="0" borderId="87" xfId="0" applyNumberFormat="1" applyFont="1" applyBorder="1" applyAlignment="1" applyProtection="1">
      <alignment horizontal="right" vertical="center"/>
      <protection/>
    </xf>
    <xf numFmtId="176" fontId="17" fillId="0" borderId="84" xfId="0" applyNumberFormat="1" applyFont="1" applyBorder="1" applyAlignment="1" applyProtection="1">
      <alignment horizontal="right" vertical="center"/>
      <protection/>
    </xf>
    <xf numFmtId="176" fontId="17" fillId="0" borderId="85" xfId="0" applyNumberFormat="1" applyFont="1" applyBorder="1" applyAlignment="1" applyProtection="1">
      <alignment horizontal="right" vertical="center"/>
      <protection/>
    </xf>
    <xf numFmtId="176" fontId="17" fillId="0" borderId="87" xfId="0" applyNumberFormat="1" applyFont="1" applyBorder="1" applyAlignment="1" applyProtection="1">
      <alignment horizontal="right" vertical="center"/>
      <protection/>
    </xf>
    <xf numFmtId="0" fontId="8" fillId="0" borderId="64"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184" fontId="17" fillId="0" borderId="84" xfId="0" applyNumberFormat="1" applyFont="1" applyBorder="1" applyAlignment="1" applyProtection="1">
      <alignment horizontal="right" vertical="center"/>
      <protection locked="0"/>
    </xf>
    <xf numFmtId="184" fontId="17" fillId="0" borderId="85" xfId="0" applyNumberFormat="1" applyFont="1" applyBorder="1" applyAlignment="1" applyProtection="1">
      <alignment horizontal="right" vertical="center"/>
      <protection locked="0"/>
    </xf>
    <xf numFmtId="184" fontId="17" fillId="0" borderId="86" xfId="0" applyNumberFormat="1" applyFont="1" applyBorder="1" applyAlignment="1" applyProtection="1">
      <alignment horizontal="right" vertical="center"/>
      <protection locked="0"/>
    </xf>
    <xf numFmtId="184" fontId="17" fillId="0" borderId="91" xfId="0" applyNumberFormat="1" applyFont="1" applyBorder="1" applyAlignment="1" applyProtection="1">
      <alignment horizontal="right" vertical="center"/>
      <protection locked="0"/>
    </xf>
    <xf numFmtId="184" fontId="17" fillId="0" borderId="92" xfId="0" applyNumberFormat="1" applyFont="1" applyBorder="1" applyAlignment="1" applyProtection="1">
      <alignment horizontal="right" vertical="center"/>
      <protection locked="0"/>
    </xf>
    <xf numFmtId="184" fontId="17" fillId="0" borderId="93" xfId="0" applyNumberFormat="1" applyFont="1" applyBorder="1" applyAlignment="1" applyProtection="1">
      <alignment horizontal="right" vertical="center"/>
      <protection locked="0"/>
    </xf>
    <xf numFmtId="184" fontId="17" fillId="0" borderId="11" xfId="0" applyNumberFormat="1" applyFont="1" applyBorder="1" applyAlignment="1" applyProtection="1">
      <alignment horizontal="right" vertical="center"/>
      <protection locked="0"/>
    </xf>
    <xf numFmtId="184" fontId="17" fillId="0" borderId="10" xfId="0" applyNumberFormat="1" applyFont="1" applyBorder="1" applyAlignment="1" applyProtection="1">
      <alignment horizontal="right" vertical="center"/>
      <protection locked="0"/>
    </xf>
    <xf numFmtId="184" fontId="17" fillId="0" borderId="37" xfId="0" applyNumberFormat="1" applyFont="1" applyBorder="1" applyAlignment="1" applyProtection="1">
      <alignment horizontal="right" vertical="center"/>
      <protection locked="0"/>
    </xf>
    <xf numFmtId="184" fontId="17" fillId="0" borderId="81" xfId="0" applyNumberFormat="1" applyFont="1" applyBorder="1" applyAlignment="1" applyProtection="1">
      <alignment horizontal="right" vertical="center"/>
      <protection locked="0"/>
    </xf>
    <xf numFmtId="184" fontId="17" fillId="0" borderId="82" xfId="0" applyNumberFormat="1" applyFont="1" applyBorder="1" applyAlignment="1" applyProtection="1">
      <alignment horizontal="right" vertical="center"/>
      <protection locked="0"/>
    </xf>
    <xf numFmtId="184" fontId="17" fillId="0" borderId="94" xfId="0" applyNumberFormat="1" applyFont="1" applyBorder="1" applyAlignment="1" applyProtection="1">
      <alignment horizontal="right" vertical="center"/>
      <protection locked="0"/>
    </xf>
    <xf numFmtId="0" fontId="8" fillId="0" borderId="64"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176" fontId="13" fillId="0" borderId="11"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176" fontId="13" fillId="0" borderId="12" xfId="0" applyNumberFormat="1" applyFont="1" applyBorder="1" applyAlignment="1" applyProtection="1">
      <alignment horizontal="right" vertical="center"/>
      <protection locked="0"/>
    </xf>
    <xf numFmtId="0" fontId="9" fillId="0" borderId="22" xfId="0" applyFont="1" applyBorder="1" applyAlignment="1" applyProtection="1">
      <alignment horizontal="distributed" vertical="center"/>
      <protection locked="0"/>
    </xf>
    <xf numFmtId="0" fontId="9" fillId="0" borderId="21" xfId="0" applyFont="1" applyBorder="1" applyAlignment="1" applyProtection="1">
      <alignment horizontal="distributed" vertical="center"/>
      <protection locked="0"/>
    </xf>
    <xf numFmtId="0" fontId="9" fillId="0" borderId="23" xfId="0" applyFont="1" applyBorder="1" applyAlignment="1" applyProtection="1">
      <alignment horizontal="distributed" vertical="center"/>
      <protection locked="0"/>
    </xf>
    <xf numFmtId="0" fontId="8" fillId="0" borderId="81" xfId="0" applyFont="1" applyBorder="1" applyAlignment="1" applyProtection="1">
      <alignment horizontal="distributed" vertical="center"/>
      <protection locked="0"/>
    </xf>
    <xf numFmtId="0" fontId="8" fillId="0" borderId="82" xfId="0" applyFont="1" applyBorder="1" applyAlignment="1" applyProtection="1">
      <alignment horizontal="distributed" vertical="center"/>
      <protection locked="0"/>
    </xf>
    <xf numFmtId="0" fontId="8" fillId="0" borderId="56" xfId="0" applyFont="1" applyBorder="1" applyAlignment="1" applyProtection="1">
      <alignment horizontal="distributed" vertical="center"/>
      <protection locked="0"/>
    </xf>
    <xf numFmtId="0" fontId="8" fillId="0" borderId="84" xfId="0" applyFont="1" applyBorder="1" applyAlignment="1" applyProtection="1">
      <alignment horizontal="distributed" vertical="center"/>
      <protection locked="0"/>
    </xf>
    <xf numFmtId="0" fontId="8" fillId="0" borderId="85" xfId="0" applyFont="1" applyBorder="1" applyAlignment="1" applyProtection="1">
      <alignment horizontal="distributed" vertical="center"/>
      <protection locked="0"/>
    </xf>
    <xf numFmtId="0" fontId="8" fillId="0" borderId="87" xfId="0" applyFont="1" applyBorder="1" applyAlignment="1" applyProtection="1">
      <alignment horizontal="distributed" vertical="center"/>
      <protection locked="0"/>
    </xf>
    <xf numFmtId="176" fontId="17" fillId="0" borderId="81" xfId="0" applyNumberFormat="1" applyFont="1" applyBorder="1" applyAlignment="1" applyProtection="1">
      <alignment horizontal="right" vertical="center"/>
      <protection locked="0"/>
    </xf>
    <xf numFmtId="176" fontId="17" fillId="0" borderId="82" xfId="0" applyNumberFormat="1" applyFont="1" applyBorder="1" applyAlignment="1" applyProtection="1">
      <alignment horizontal="right" vertical="center"/>
      <protection locked="0"/>
    </xf>
    <xf numFmtId="176" fontId="17" fillId="0" borderId="56" xfId="0" applyNumberFormat="1" applyFont="1" applyBorder="1" applyAlignment="1" applyProtection="1">
      <alignment horizontal="right" vertical="center"/>
      <protection locked="0"/>
    </xf>
    <xf numFmtId="176" fontId="17" fillId="0" borderId="81" xfId="0" applyNumberFormat="1" applyFont="1" applyBorder="1" applyAlignment="1" applyProtection="1">
      <alignment horizontal="right" vertical="center"/>
      <protection/>
    </xf>
    <xf numFmtId="176" fontId="17" fillId="0" borderId="82" xfId="0" applyNumberFormat="1" applyFont="1" applyBorder="1" applyAlignment="1" applyProtection="1">
      <alignment horizontal="right" vertical="center"/>
      <protection/>
    </xf>
    <xf numFmtId="176" fontId="17" fillId="0" borderId="95" xfId="0" applyNumberFormat="1" applyFont="1" applyBorder="1" applyAlignment="1" applyProtection="1">
      <alignment horizontal="right" vertical="center"/>
      <protection locked="0"/>
    </xf>
    <xf numFmtId="176" fontId="17" fillId="0" borderId="96" xfId="0" applyNumberFormat="1" applyFont="1" applyBorder="1" applyAlignment="1" applyProtection="1">
      <alignment horizontal="right" vertical="center"/>
      <protection locked="0"/>
    </xf>
    <xf numFmtId="176" fontId="17" fillId="0" borderId="97" xfId="0" applyNumberFormat="1" applyFont="1" applyBorder="1" applyAlignment="1" applyProtection="1">
      <alignment horizontal="right" vertical="center"/>
      <protection locked="0"/>
    </xf>
    <xf numFmtId="0" fontId="8" fillId="0" borderId="91" xfId="0" applyFont="1" applyBorder="1" applyAlignment="1" applyProtection="1">
      <alignment horizontal="distributed" vertical="center"/>
      <protection locked="0"/>
    </xf>
    <xf numFmtId="0" fontId="8" fillId="0" borderId="92" xfId="0" applyFont="1" applyBorder="1" applyAlignment="1" applyProtection="1">
      <alignment horizontal="distributed" vertical="center"/>
      <protection locked="0"/>
    </xf>
    <xf numFmtId="0" fontId="8" fillId="0" borderId="98" xfId="0" applyFont="1" applyBorder="1" applyAlignment="1" applyProtection="1">
      <alignment horizontal="distributed" vertical="center"/>
      <protection locked="0"/>
    </xf>
    <xf numFmtId="0" fontId="9" fillId="0" borderId="11" xfId="0" applyFont="1" applyBorder="1" applyAlignment="1" applyProtection="1">
      <alignment horizontal="distributed" vertical="center"/>
      <protection locked="0"/>
    </xf>
    <xf numFmtId="0" fontId="9" fillId="0" borderId="10"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176" fontId="13" fillId="0" borderId="11" xfId="0" applyNumberFormat="1" applyFont="1" applyBorder="1" applyAlignment="1" applyProtection="1">
      <alignment horizontal="right" vertical="center"/>
      <protection/>
    </xf>
    <xf numFmtId="176" fontId="13" fillId="0" borderId="10" xfId="0" applyNumberFormat="1" applyFont="1" applyBorder="1" applyAlignment="1" applyProtection="1">
      <alignment horizontal="right" vertical="center"/>
      <protection/>
    </xf>
    <xf numFmtId="176" fontId="13" fillId="0" borderId="12" xfId="0" applyNumberFormat="1" applyFont="1" applyBorder="1" applyAlignment="1" applyProtection="1">
      <alignment horizontal="right" vertical="center"/>
      <protection/>
    </xf>
    <xf numFmtId="176" fontId="17" fillId="0" borderId="99" xfId="0" applyNumberFormat="1" applyFont="1" applyBorder="1" applyAlignment="1" applyProtection="1">
      <alignment horizontal="right" vertical="center"/>
      <protection locked="0"/>
    </xf>
    <xf numFmtId="176" fontId="17" fillId="0" borderId="100" xfId="0" applyNumberFormat="1" applyFont="1" applyBorder="1" applyAlignment="1" applyProtection="1">
      <alignment horizontal="right" vertical="center"/>
      <protection locked="0"/>
    </xf>
    <xf numFmtId="176" fontId="17" fillId="0" borderId="101" xfId="0" applyNumberFormat="1" applyFont="1" applyBorder="1" applyAlignment="1" applyProtection="1">
      <alignment horizontal="right" vertical="center"/>
      <protection locked="0"/>
    </xf>
    <xf numFmtId="176" fontId="17" fillId="0" borderId="91" xfId="0" applyNumberFormat="1" applyFont="1" applyBorder="1" applyAlignment="1" applyProtection="1">
      <alignment horizontal="right" vertical="center"/>
      <protection locked="0"/>
    </xf>
    <xf numFmtId="176" fontId="17" fillId="0" borderId="92" xfId="0" applyNumberFormat="1" applyFont="1" applyBorder="1" applyAlignment="1" applyProtection="1">
      <alignment horizontal="right" vertical="center"/>
      <protection locked="0"/>
    </xf>
    <xf numFmtId="176" fontId="17" fillId="0" borderId="98" xfId="0" applyNumberFormat="1" applyFont="1" applyBorder="1" applyAlignment="1" applyProtection="1">
      <alignment horizontal="right" vertical="center"/>
      <protection locked="0"/>
    </xf>
    <xf numFmtId="0" fontId="9" fillId="0" borderId="53" xfId="0" applyFont="1" applyBorder="1" applyAlignment="1" applyProtection="1">
      <alignment horizontal="distributed" vertical="center"/>
      <protection locked="0"/>
    </xf>
    <xf numFmtId="0" fontId="9" fillId="0" borderId="70" xfId="0" applyFont="1" applyBorder="1" applyAlignment="1" applyProtection="1">
      <alignment horizontal="distributed" vertical="center"/>
      <protection locked="0"/>
    </xf>
    <xf numFmtId="0" fontId="9" fillId="0" borderId="58" xfId="0" applyFont="1" applyBorder="1" applyAlignment="1" applyProtection="1">
      <alignment horizontal="distributed" vertical="center"/>
      <protection locked="0"/>
    </xf>
    <xf numFmtId="0" fontId="4" fillId="0" borderId="81" xfId="0" applyFont="1" applyBorder="1" applyAlignment="1" applyProtection="1">
      <alignment horizontal="distributed" vertical="center"/>
      <protection locked="0"/>
    </xf>
    <xf numFmtId="0" fontId="4" fillId="0" borderId="82" xfId="0" applyFont="1" applyBorder="1" applyAlignment="1" applyProtection="1">
      <alignment horizontal="distributed" vertical="center"/>
      <protection locked="0"/>
    </xf>
    <xf numFmtId="0" fontId="4" fillId="0" borderId="56" xfId="0" applyFont="1" applyBorder="1" applyAlignment="1" applyProtection="1">
      <alignment horizontal="distributed" vertical="center"/>
      <protection locked="0"/>
    </xf>
    <xf numFmtId="0" fontId="4" fillId="0" borderId="91" xfId="0" applyFont="1" applyBorder="1" applyAlignment="1" applyProtection="1">
      <alignment horizontal="distributed" vertical="center"/>
      <protection locked="0"/>
    </xf>
    <xf numFmtId="0" fontId="4" fillId="0" borderId="92" xfId="0" applyFont="1" applyBorder="1" applyAlignment="1" applyProtection="1">
      <alignment horizontal="distributed" vertical="center"/>
      <protection locked="0"/>
    </xf>
    <xf numFmtId="0" fontId="4" fillId="0" borderId="98" xfId="0" applyFont="1" applyBorder="1" applyAlignment="1" applyProtection="1">
      <alignment horizontal="distributed" vertical="center"/>
      <protection locked="0"/>
    </xf>
    <xf numFmtId="0" fontId="7" fillId="0" borderId="22" xfId="0" applyFont="1" applyBorder="1" applyAlignment="1" applyProtection="1">
      <alignment horizontal="distributed" vertical="center"/>
      <protection locked="0"/>
    </xf>
    <xf numFmtId="0" fontId="7" fillId="0" borderId="21" xfId="0" applyFont="1" applyBorder="1" applyAlignment="1" applyProtection="1">
      <alignment horizontal="distributed" vertical="center"/>
      <protection locked="0"/>
    </xf>
    <xf numFmtId="0" fontId="7" fillId="0" borderId="23" xfId="0" applyFont="1" applyBorder="1" applyAlignment="1" applyProtection="1">
      <alignment horizontal="distributed" vertical="center"/>
      <protection locked="0"/>
    </xf>
    <xf numFmtId="0" fontId="7" fillId="0" borderId="11" xfId="0" applyFont="1" applyBorder="1" applyAlignment="1" applyProtection="1">
      <alignment horizontal="distributed" vertical="center"/>
      <protection locked="0"/>
    </xf>
    <xf numFmtId="0" fontId="7" fillId="0" borderId="10" xfId="0" applyFont="1" applyBorder="1" applyAlignment="1" applyProtection="1">
      <alignment horizontal="distributed" vertical="center"/>
      <protection locked="0"/>
    </xf>
    <xf numFmtId="0" fontId="7" fillId="0" borderId="12" xfId="0" applyFont="1" applyBorder="1" applyAlignment="1" applyProtection="1">
      <alignment horizontal="distributed" vertical="center"/>
      <protection locked="0"/>
    </xf>
    <xf numFmtId="176" fontId="13" fillId="0" borderId="81" xfId="0" applyNumberFormat="1" applyFont="1" applyBorder="1" applyAlignment="1" applyProtection="1">
      <alignment horizontal="right" vertical="center"/>
      <protection locked="0"/>
    </xf>
    <xf numFmtId="176" fontId="13" fillId="0" borderId="82" xfId="0" applyNumberFormat="1" applyFont="1" applyBorder="1" applyAlignment="1" applyProtection="1">
      <alignment horizontal="right" vertical="center"/>
      <protection locked="0"/>
    </xf>
    <xf numFmtId="176" fontId="13" fillId="0" borderId="56" xfId="0" applyNumberFormat="1" applyFont="1" applyBorder="1" applyAlignment="1" applyProtection="1">
      <alignment horizontal="right" vertical="center"/>
      <protection locked="0"/>
    </xf>
    <xf numFmtId="184" fontId="1" fillId="0" borderId="81" xfId="0" applyNumberFormat="1" applyFont="1" applyBorder="1" applyAlignment="1" applyProtection="1">
      <alignment horizontal="right" vertical="center"/>
      <protection locked="0"/>
    </xf>
    <xf numFmtId="184" fontId="1" fillId="0" borderId="82" xfId="0" applyNumberFormat="1" applyFont="1" applyBorder="1" applyAlignment="1" applyProtection="1">
      <alignment horizontal="right" vertical="center"/>
      <protection locked="0"/>
    </xf>
    <xf numFmtId="184" fontId="1" fillId="0" borderId="94" xfId="0" applyNumberFormat="1" applyFont="1" applyBorder="1" applyAlignment="1" applyProtection="1">
      <alignment horizontal="right" vertical="center"/>
      <protection locked="0"/>
    </xf>
    <xf numFmtId="176" fontId="13" fillId="0" borderId="84" xfId="0" applyNumberFormat="1" applyFont="1" applyBorder="1" applyAlignment="1" applyProtection="1">
      <alignment horizontal="right" vertical="center"/>
      <protection locked="0"/>
    </xf>
    <xf numFmtId="176" fontId="13" fillId="0" borderId="85" xfId="0" applyNumberFormat="1" applyFont="1" applyBorder="1" applyAlignment="1" applyProtection="1">
      <alignment horizontal="right" vertical="center"/>
      <protection locked="0"/>
    </xf>
    <xf numFmtId="176" fontId="13" fillId="0" borderId="87" xfId="0" applyNumberFormat="1" applyFont="1" applyBorder="1" applyAlignment="1" applyProtection="1">
      <alignment horizontal="right" vertical="center"/>
      <protection locked="0"/>
    </xf>
    <xf numFmtId="176" fontId="13" fillId="0" borderId="91" xfId="0" applyNumberFormat="1" applyFont="1" applyBorder="1" applyAlignment="1" applyProtection="1">
      <alignment horizontal="right" vertical="center"/>
      <protection locked="0"/>
    </xf>
    <xf numFmtId="176" fontId="13" fillId="0" borderId="92" xfId="0" applyNumberFormat="1" applyFont="1" applyBorder="1" applyAlignment="1" applyProtection="1">
      <alignment horizontal="right" vertical="center"/>
      <protection locked="0"/>
    </xf>
    <xf numFmtId="176" fontId="13" fillId="0" borderId="98" xfId="0" applyNumberFormat="1" applyFont="1" applyBorder="1" applyAlignment="1" applyProtection="1">
      <alignment horizontal="right" vertical="center"/>
      <protection locked="0"/>
    </xf>
    <xf numFmtId="176" fontId="17" fillId="0" borderId="56" xfId="0" applyNumberFormat="1" applyFont="1" applyBorder="1" applyAlignment="1" applyProtection="1">
      <alignment horizontal="right" vertical="center"/>
      <protection/>
    </xf>
    <xf numFmtId="176" fontId="17" fillId="0" borderId="88" xfId="0" applyNumberFormat="1" applyFont="1" applyBorder="1" applyAlignment="1" applyProtection="1">
      <alignment horizontal="right" vertical="center"/>
      <protection locked="0"/>
    </xf>
    <xf numFmtId="176" fontId="17" fillId="0" borderId="89" xfId="0" applyNumberFormat="1" applyFont="1" applyBorder="1" applyAlignment="1" applyProtection="1">
      <alignment horizontal="right" vertical="center"/>
      <protection locked="0"/>
    </xf>
    <xf numFmtId="176" fontId="17" fillId="0" borderId="90" xfId="0" applyNumberFormat="1" applyFont="1" applyBorder="1" applyAlignment="1" applyProtection="1">
      <alignment horizontal="right" vertical="center"/>
      <protection locked="0"/>
    </xf>
    <xf numFmtId="176" fontId="17" fillId="0" borderId="102" xfId="0" applyNumberFormat="1" applyFont="1" applyBorder="1" applyAlignment="1" applyProtection="1">
      <alignment horizontal="right" vertical="center"/>
      <protection locked="0"/>
    </xf>
    <xf numFmtId="176" fontId="17" fillId="0" borderId="103" xfId="0" applyNumberFormat="1" applyFont="1" applyBorder="1" applyAlignment="1" applyProtection="1">
      <alignment horizontal="right" vertical="center"/>
      <protection locked="0"/>
    </xf>
    <xf numFmtId="176" fontId="17" fillId="0" borderId="104" xfId="0" applyNumberFormat="1" applyFont="1" applyBorder="1" applyAlignment="1" applyProtection="1">
      <alignment horizontal="right" vertical="center"/>
      <protection locked="0"/>
    </xf>
    <xf numFmtId="184" fontId="17" fillId="0" borderId="69" xfId="0" applyNumberFormat="1" applyFont="1" applyBorder="1" applyAlignment="1" applyProtection="1">
      <alignment horizontal="right" vertical="center"/>
      <protection locked="0"/>
    </xf>
    <xf numFmtId="184" fontId="17" fillId="0" borderId="70" xfId="0" applyNumberFormat="1" applyFont="1" applyBorder="1" applyAlignment="1" applyProtection="1">
      <alignment horizontal="right" vertical="center"/>
      <protection locked="0"/>
    </xf>
    <xf numFmtId="184" fontId="17" fillId="0" borderId="105" xfId="0" applyNumberFormat="1" applyFont="1" applyBorder="1" applyAlignment="1" applyProtection="1">
      <alignment horizontal="right" vertical="center"/>
      <protection locked="0"/>
    </xf>
    <xf numFmtId="176" fontId="13" fillId="0" borderId="69" xfId="0" applyNumberFormat="1" applyFont="1" applyBorder="1" applyAlignment="1" applyProtection="1">
      <alignment horizontal="right" vertical="center"/>
      <protection locked="0"/>
    </xf>
    <xf numFmtId="176" fontId="13" fillId="0" borderId="70" xfId="0" applyNumberFormat="1" applyFont="1" applyBorder="1" applyAlignment="1" applyProtection="1">
      <alignment horizontal="right" vertical="center"/>
      <protection locked="0"/>
    </xf>
    <xf numFmtId="176" fontId="13" fillId="0" borderId="58" xfId="0" applyNumberFormat="1" applyFont="1" applyBorder="1" applyAlignment="1" applyProtection="1">
      <alignment horizontal="right" vertical="center"/>
      <protection locked="0"/>
    </xf>
    <xf numFmtId="176" fontId="13" fillId="0" borderId="69" xfId="0" applyNumberFormat="1" applyFont="1" applyBorder="1" applyAlignment="1" applyProtection="1">
      <alignment horizontal="right" vertical="center"/>
      <protection/>
    </xf>
    <xf numFmtId="176" fontId="13" fillId="0" borderId="70" xfId="0" applyNumberFormat="1" applyFont="1" applyBorder="1" applyAlignment="1" applyProtection="1">
      <alignment horizontal="right" vertical="center"/>
      <protection/>
    </xf>
    <xf numFmtId="176" fontId="13" fillId="0" borderId="58" xfId="0" applyNumberFormat="1" applyFont="1" applyBorder="1" applyAlignment="1" applyProtection="1">
      <alignment horizontal="right" vertical="center"/>
      <protection/>
    </xf>
    <xf numFmtId="176" fontId="17" fillId="0" borderId="106" xfId="0" applyNumberFormat="1" applyFont="1" applyBorder="1" applyAlignment="1" applyProtection="1">
      <alignment horizontal="right" vertical="center"/>
      <protection locked="0"/>
    </xf>
    <xf numFmtId="176" fontId="17" fillId="0" borderId="107" xfId="0" applyNumberFormat="1" applyFont="1" applyBorder="1" applyAlignment="1" applyProtection="1">
      <alignment horizontal="right" vertical="center"/>
      <protection locked="0"/>
    </xf>
    <xf numFmtId="176" fontId="17" fillId="0" borderId="108" xfId="0" applyNumberFormat="1" applyFont="1" applyBorder="1" applyAlignment="1" applyProtection="1">
      <alignment horizontal="right" vertical="center"/>
      <protection locked="0"/>
    </xf>
    <xf numFmtId="0" fontId="17" fillId="0" borderId="71" xfId="0" applyFont="1" applyBorder="1" applyAlignment="1" applyProtection="1">
      <alignment horizontal="right" vertical="center"/>
      <protection locked="0"/>
    </xf>
    <xf numFmtId="0" fontId="17" fillId="0" borderId="33" xfId="0" applyFont="1" applyBorder="1" applyAlignment="1" applyProtection="1">
      <alignment horizontal="right" vertical="center"/>
      <protection locked="0"/>
    </xf>
    <xf numFmtId="0" fontId="17" fillId="0" borderId="34" xfId="0" applyFont="1" applyBorder="1" applyAlignment="1" applyProtection="1">
      <alignment horizontal="right" vertical="center"/>
      <protection locked="0"/>
    </xf>
    <xf numFmtId="0" fontId="17" fillId="0" borderId="11" xfId="0" applyFont="1" applyBorder="1" applyAlignment="1" applyProtection="1">
      <alignment horizontal="right" vertical="center"/>
      <protection locked="0"/>
    </xf>
    <xf numFmtId="0" fontId="17" fillId="0" borderId="10" xfId="0" applyFont="1" applyBorder="1" applyAlignment="1" applyProtection="1">
      <alignment horizontal="right" vertical="center"/>
      <protection locked="0"/>
    </xf>
    <xf numFmtId="0" fontId="17" fillId="0" borderId="37" xfId="0" applyFont="1" applyBorder="1" applyAlignment="1" applyProtection="1">
      <alignment horizontal="right" vertical="center"/>
      <protection locked="0"/>
    </xf>
    <xf numFmtId="176" fontId="17" fillId="0" borderId="71" xfId="0" applyNumberFormat="1" applyFont="1" applyBorder="1" applyAlignment="1" applyProtection="1">
      <alignment horizontal="right" vertical="center"/>
      <protection locked="0"/>
    </xf>
    <xf numFmtId="176" fontId="17" fillId="0" borderId="33" xfId="0" applyNumberFormat="1" applyFont="1" applyBorder="1" applyAlignment="1" applyProtection="1">
      <alignment horizontal="right" vertical="center"/>
      <protection locked="0"/>
    </xf>
    <xf numFmtId="176" fontId="17" fillId="0" borderId="57" xfId="0" applyNumberFormat="1" applyFont="1" applyBorder="1" applyAlignment="1" applyProtection="1">
      <alignment horizontal="right" vertical="center"/>
      <protection locked="0"/>
    </xf>
    <xf numFmtId="176" fontId="13" fillId="0" borderId="71" xfId="0" applyNumberFormat="1" applyFont="1" applyBorder="1" applyAlignment="1" applyProtection="1">
      <alignment horizontal="right" vertical="center"/>
      <protection locked="0"/>
    </xf>
    <xf numFmtId="176" fontId="13" fillId="0" borderId="33" xfId="0" applyNumberFormat="1" applyFont="1" applyBorder="1" applyAlignment="1" applyProtection="1">
      <alignment horizontal="right" vertical="center"/>
      <protection locked="0"/>
    </xf>
    <xf numFmtId="176" fontId="13" fillId="0" borderId="57" xfId="0" applyNumberFormat="1" applyFont="1" applyBorder="1" applyAlignment="1" applyProtection="1">
      <alignment horizontal="right" vertical="center"/>
      <protection locked="0"/>
    </xf>
    <xf numFmtId="0" fontId="17" fillId="0" borderId="81" xfId="0" applyFont="1" applyBorder="1" applyAlignment="1" applyProtection="1">
      <alignment horizontal="right" vertical="center"/>
      <protection locked="0"/>
    </xf>
    <xf numFmtId="0" fontId="17" fillId="0" borderId="82" xfId="0" applyFont="1" applyBorder="1" applyAlignment="1" applyProtection="1">
      <alignment horizontal="right" vertical="center"/>
      <protection locked="0"/>
    </xf>
    <xf numFmtId="0" fontId="17" fillId="0" borderId="94" xfId="0" applyFont="1" applyBorder="1" applyAlignment="1" applyProtection="1">
      <alignment horizontal="right" vertical="center"/>
      <protection locked="0"/>
    </xf>
    <xf numFmtId="176" fontId="13" fillId="0" borderId="81" xfId="0" applyNumberFormat="1" applyFont="1" applyBorder="1" applyAlignment="1" applyProtection="1">
      <alignment horizontal="right" vertical="center"/>
      <protection/>
    </xf>
    <xf numFmtId="176" fontId="13" fillId="0" borderId="82" xfId="0" applyNumberFormat="1" applyFont="1" applyBorder="1" applyAlignment="1" applyProtection="1">
      <alignment horizontal="right" vertical="center"/>
      <protection/>
    </xf>
    <xf numFmtId="176" fontId="13" fillId="0" borderId="56" xfId="0" applyNumberFormat="1" applyFont="1" applyBorder="1" applyAlignment="1" applyProtection="1">
      <alignment horizontal="right" vertical="center"/>
      <protection/>
    </xf>
    <xf numFmtId="176" fontId="17" fillId="0" borderId="102" xfId="0" applyNumberFormat="1" applyFont="1" applyBorder="1" applyAlignment="1" applyProtection="1">
      <alignment horizontal="right" vertical="center"/>
      <protection/>
    </xf>
    <xf numFmtId="176" fontId="17" fillId="0" borderId="103" xfId="0" applyNumberFormat="1" applyFont="1" applyBorder="1" applyAlignment="1" applyProtection="1">
      <alignment horizontal="right" vertical="center"/>
      <protection/>
    </xf>
    <xf numFmtId="176" fontId="17" fillId="0" borderId="104" xfId="0" applyNumberFormat="1" applyFont="1" applyBorder="1" applyAlignment="1" applyProtection="1">
      <alignment horizontal="right" vertical="center"/>
      <protection/>
    </xf>
    <xf numFmtId="176" fontId="13" fillId="0" borderId="91" xfId="0" applyNumberFormat="1" applyFont="1" applyBorder="1" applyAlignment="1" applyProtection="1">
      <alignment horizontal="right" vertical="center"/>
      <protection/>
    </xf>
    <xf numFmtId="176" fontId="13" fillId="0" borderId="92" xfId="0" applyNumberFormat="1" applyFont="1" applyBorder="1" applyAlignment="1" applyProtection="1">
      <alignment horizontal="right" vertical="center"/>
      <protection/>
    </xf>
    <xf numFmtId="176" fontId="13" fillId="0" borderId="98" xfId="0" applyNumberFormat="1" applyFont="1" applyBorder="1" applyAlignment="1" applyProtection="1">
      <alignment horizontal="right" vertical="center"/>
      <protection/>
    </xf>
    <xf numFmtId="0" fontId="17" fillId="0" borderId="91" xfId="0" applyFont="1" applyBorder="1" applyAlignment="1" applyProtection="1">
      <alignment horizontal="right" vertical="center"/>
      <protection locked="0"/>
    </xf>
    <xf numFmtId="0" fontId="17" fillId="0" borderId="92" xfId="0" applyFont="1" applyBorder="1" applyAlignment="1" applyProtection="1">
      <alignment horizontal="right" vertical="center"/>
      <protection locked="0"/>
    </xf>
    <xf numFmtId="0" fontId="17" fillId="0" borderId="93" xfId="0" applyFont="1" applyBorder="1" applyAlignment="1" applyProtection="1">
      <alignment horizontal="right" vertical="center"/>
      <protection locked="0"/>
    </xf>
    <xf numFmtId="176" fontId="17" fillId="0" borderId="95" xfId="0" applyNumberFormat="1" applyFont="1" applyBorder="1" applyAlignment="1" applyProtection="1">
      <alignment horizontal="right" vertical="center"/>
      <protection/>
    </xf>
    <xf numFmtId="176" fontId="17" fillId="0" borderId="96" xfId="0" applyNumberFormat="1" applyFont="1" applyBorder="1" applyAlignment="1" applyProtection="1">
      <alignment horizontal="right" vertical="center"/>
      <protection/>
    </xf>
    <xf numFmtId="176" fontId="17" fillId="0" borderId="97" xfId="0" applyNumberFormat="1" applyFont="1" applyBorder="1" applyAlignment="1" applyProtection="1">
      <alignment horizontal="right" vertical="center"/>
      <protection/>
    </xf>
    <xf numFmtId="176" fontId="17" fillId="0" borderId="99" xfId="0" applyNumberFormat="1" applyFont="1" applyBorder="1" applyAlignment="1" applyProtection="1">
      <alignment horizontal="right" vertical="center"/>
      <protection/>
    </xf>
    <xf numFmtId="176" fontId="17" fillId="0" borderId="100" xfId="0" applyNumberFormat="1" applyFont="1" applyBorder="1" applyAlignment="1" applyProtection="1">
      <alignment horizontal="right" vertical="center"/>
      <protection/>
    </xf>
    <xf numFmtId="176" fontId="17" fillId="0" borderId="101" xfId="0" applyNumberFormat="1" applyFont="1" applyBorder="1" applyAlignment="1" applyProtection="1">
      <alignment horizontal="right" vertical="center"/>
      <protection/>
    </xf>
    <xf numFmtId="0" fontId="17" fillId="0" borderId="11" xfId="0" applyFont="1" applyBorder="1" applyAlignment="1" applyProtection="1">
      <alignment horizontal="right" vertical="center"/>
      <protection/>
    </xf>
    <xf numFmtId="0" fontId="17" fillId="0" borderId="10" xfId="0" applyFont="1" applyBorder="1" applyAlignment="1" applyProtection="1">
      <alignment horizontal="right" vertical="center"/>
      <protection/>
    </xf>
    <xf numFmtId="0" fontId="17" fillId="0" borderId="37" xfId="0" applyFont="1" applyBorder="1" applyAlignment="1" applyProtection="1">
      <alignment horizontal="right" vertical="center"/>
      <protection/>
    </xf>
    <xf numFmtId="176" fontId="13" fillId="0" borderId="99" xfId="0" applyNumberFormat="1" applyFont="1" applyBorder="1" applyAlignment="1" applyProtection="1">
      <alignment horizontal="right" vertical="center"/>
      <protection/>
    </xf>
    <xf numFmtId="176" fontId="13" fillId="0" borderId="100" xfId="0" applyNumberFormat="1" applyFont="1" applyBorder="1" applyAlignment="1" applyProtection="1">
      <alignment horizontal="right" vertical="center"/>
      <protection/>
    </xf>
    <xf numFmtId="176" fontId="13" fillId="0" borderId="101" xfId="0" applyNumberFormat="1" applyFont="1" applyBorder="1" applyAlignment="1" applyProtection="1">
      <alignment horizontal="right" vertical="center"/>
      <protection/>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176" fontId="8" fillId="0" borderId="22"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8" fillId="0" borderId="0" xfId="0" applyFont="1" applyBorder="1" applyAlignment="1" applyProtection="1">
      <alignment horizontal="left" vertical="center" wrapText="1"/>
      <protection locked="0"/>
    </xf>
    <xf numFmtId="176" fontId="17" fillId="0" borderId="71" xfId="0" applyNumberFormat="1" applyFont="1" applyBorder="1" applyAlignment="1" applyProtection="1">
      <alignment horizontal="right" vertical="center"/>
      <protection/>
    </xf>
    <xf numFmtId="176" fontId="17" fillId="0" borderId="33" xfId="0" applyNumberFormat="1" applyFont="1" applyBorder="1" applyAlignment="1" applyProtection="1">
      <alignment horizontal="right" vertical="center"/>
      <protection/>
    </xf>
    <xf numFmtId="0" fontId="8" fillId="0" borderId="18" xfId="0" applyFont="1" applyBorder="1" applyAlignment="1" applyProtection="1">
      <alignment horizontal="left" vertical="center" wrapText="1"/>
      <protection locked="0"/>
    </xf>
    <xf numFmtId="0" fontId="17" fillId="0" borderId="69" xfId="0" applyFont="1" applyBorder="1" applyAlignment="1" applyProtection="1">
      <alignment horizontal="right" vertical="center"/>
      <protection/>
    </xf>
    <xf numFmtId="0" fontId="17" fillId="0" borderId="70" xfId="0" applyFont="1" applyBorder="1" applyAlignment="1" applyProtection="1">
      <alignment horizontal="right" vertical="center"/>
      <protection/>
    </xf>
    <xf numFmtId="0" fontId="17" fillId="0" borderId="105" xfId="0" applyFont="1" applyBorder="1" applyAlignment="1" applyProtection="1">
      <alignment horizontal="right" vertical="center"/>
      <protection/>
    </xf>
    <xf numFmtId="0" fontId="10" fillId="0" borderId="21" xfId="0" applyFont="1" applyBorder="1" applyAlignment="1">
      <alignment horizontal="center" vertical="center"/>
    </xf>
    <xf numFmtId="0" fontId="0" fillId="0" borderId="21" xfId="0" applyBorder="1" applyAlignment="1">
      <alignment/>
    </xf>
    <xf numFmtId="0" fontId="0" fillId="0" borderId="0" xfId="0" applyAlignment="1">
      <alignment/>
    </xf>
    <xf numFmtId="0" fontId="17" fillId="0" borderId="22" xfId="0" applyFont="1" applyBorder="1" applyAlignment="1">
      <alignment horizontal="left" vertical="center" shrinkToFit="1"/>
    </xf>
    <xf numFmtId="0" fontId="17" fillId="0" borderId="21" xfId="0" applyFont="1" applyBorder="1" applyAlignment="1">
      <alignment horizontal="left" vertical="center" shrinkToFit="1"/>
    </xf>
    <xf numFmtId="0" fontId="17" fillId="0" borderId="23"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193" fontId="17" fillId="0" borderId="22" xfId="0" applyNumberFormat="1" applyFont="1" applyBorder="1" applyAlignment="1">
      <alignment horizontal="center" vertical="center" wrapText="1"/>
    </xf>
    <xf numFmtId="193" fontId="17" fillId="0" borderId="21" xfId="0" applyNumberFormat="1" applyFont="1" applyBorder="1" applyAlignment="1">
      <alignment horizontal="center" vertical="center" wrapText="1"/>
    </xf>
    <xf numFmtId="193" fontId="17" fillId="0" borderId="23" xfId="0" applyNumberFormat="1" applyFont="1" applyBorder="1" applyAlignment="1">
      <alignment horizontal="center" vertical="center" wrapText="1"/>
    </xf>
    <xf numFmtId="193" fontId="17" fillId="0" borderId="14" xfId="0" applyNumberFormat="1" applyFont="1" applyBorder="1" applyAlignment="1">
      <alignment horizontal="center" vertical="center" wrapText="1"/>
    </xf>
    <xf numFmtId="193" fontId="17" fillId="0" borderId="15" xfId="0" applyNumberFormat="1" applyFont="1" applyBorder="1" applyAlignment="1">
      <alignment horizontal="center" vertical="center" wrapText="1"/>
    </xf>
    <xf numFmtId="193" fontId="17" fillId="0" borderId="13"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27" fillId="0" borderId="22"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3" xfId="0" applyFont="1" applyBorder="1" applyAlignment="1">
      <alignment horizontal="center" vertical="center" shrinkToFit="1"/>
    </xf>
    <xf numFmtId="0" fontId="0" fillId="0" borderId="0" xfId="0" applyBorder="1" applyAlignment="1">
      <alignment horizontal="left" vertical="center"/>
    </xf>
    <xf numFmtId="0" fontId="0" fillId="0" borderId="15" xfId="0" applyBorder="1" applyAlignment="1">
      <alignment horizontal="left" vertical="center"/>
    </xf>
    <xf numFmtId="58" fontId="17" fillId="0" borderId="22" xfId="0" applyNumberFormat="1" applyFont="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7" fillId="0" borderId="25"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21" xfId="0" applyFont="1" applyBorder="1" applyAlignment="1">
      <alignment vertical="center" shrinkToFit="1"/>
    </xf>
    <xf numFmtId="0" fontId="17" fillId="0" borderId="15" xfId="0" applyFont="1" applyBorder="1" applyAlignment="1">
      <alignment vertical="center" shrinkToFit="1"/>
    </xf>
    <xf numFmtId="187" fontId="17" fillId="0" borderId="22" xfId="0" applyNumberFormat="1" applyFont="1" applyBorder="1" applyAlignment="1">
      <alignment horizontal="center" vertical="center" shrinkToFit="1"/>
    </xf>
    <xf numFmtId="187" fontId="0" fillId="0" borderId="21" xfId="0" applyNumberFormat="1" applyBorder="1" applyAlignment="1">
      <alignment horizontal="center" vertical="center" shrinkToFit="1"/>
    </xf>
    <xf numFmtId="187" fontId="0" fillId="0" borderId="23" xfId="0" applyNumberFormat="1" applyBorder="1" applyAlignment="1">
      <alignment horizontal="center" vertical="center" shrinkToFit="1"/>
    </xf>
    <xf numFmtId="187" fontId="0" fillId="0" borderId="14" xfId="0" applyNumberFormat="1" applyBorder="1" applyAlignment="1">
      <alignment horizontal="center" vertical="center" shrinkToFit="1"/>
    </xf>
    <xf numFmtId="187" fontId="0" fillId="0" borderId="15" xfId="0" applyNumberFormat="1" applyBorder="1" applyAlignment="1">
      <alignment horizontal="center" vertical="center" shrinkToFit="1"/>
    </xf>
    <xf numFmtId="187" fontId="0" fillId="0" borderId="13" xfId="0" applyNumberFormat="1" applyBorder="1" applyAlignment="1">
      <alignment horizontal="center" vertical="center" shrinkToFit="1"/>
    </xf>
    <xf numFmtId="0" fontId="0" fillId="0" borderId="22" xfId="0" applyBorder="1" applyAlignment="1">
      <alignment horizontal="center" vertical="center" shrinkToFit="1"/>
    </xf>
    <xf numFmtId="0" fontId="17" fillId="0" borderId="0" xfId="0" applyFont="1" applyBorder="1" applyAlignment="1">
      <alignment horizontal="center" vertical="center"/>
    </xf>
    <xf numFmtId="0" fontId="17" fillId="0" borderId="26" xfId="0" applyFont="1" applyBorder="1" applyAlignment="1">
      <alignment horizontal="center" vertical="center"/>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shrinkToFit="1"/>
    </xf>
    <xf numFmtId="0" fontId="0" fillId="0" borderId="15" xfId="0"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交付申請時チェックリス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76200</xdr:colOff>
      <xdr:row>14</xdr:row>
      <xdr:rowOff>38100</xdr:rowOff>
    </xdr:from>
    <xdr:to>
      <xdr:col>104</xdr:col>
      <xdr:colOff>47625</xdr:colOff>
      <xdr:row>15</xdr:row>
      <xdr:rowOff>276225</xdr:rowOff>
    </xdr:to>
    <xdr:sp>
      <xdr:nvSpPr>
        <xdr:cNvPr id="1" name="Rectangle 14"/>
        <xdr:cNvSpPr>
          <a:spLocks/>
        </xdr:cNvSpPr>
      </xdr:nvSpPr>
      <xdr:spPr>
        <a:xfrm>
          <a:off x="8077200" y="5105400"/>
          <a:ext cx="187642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確認した場合、□をクリックすると、チェックが付きます。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21</xdr:row>
      <xdr:rowOff>47625</xdr:rowOff>
    </xdr:from>
    <xdr:to>
      <xdr:col>26</xdr:col>
      <xdr:colOff>257175</xdr:colOff>
      <xdr:row>21</xdr:row>
      <xdr:rowOff>228600</xdr:rowOff>
    </xdr:to>
    <xdr:sp>
      <xdr:nvSpPr>
        <xdr:cNvPr id="1" name="Oval 4"/>
        <xdr:cNvSpPr>
          <a:spLocks/>
        </xdr:cNvSpPr>
      </xdr:nvSpPr>
      <xdr:spPr>
        <a:xfrm>
          <a:off x="7058025" y="5124450"/>
          <a:ext cx="6286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0</xdr:row>
      <xdr:rowOff>85725</xdr:rowOff>
    </xdr:from>
    <xdr:to>
      <xdr:col>23</xdr:col>
      <xdr:colOff>219075</xdr:colOff>
      <xdr:row>2</xdr:row>
      <xdr:rowOff>142875</xdr:rowOff>
    </xdr:to>
    <xdr:sp>
      <xdr:nvSpPr>
        <xdr:cNvPr id="2" name="Text Box 12"/>
        <xdr:cNvSpPr txBox="1">
          <a:spLocks noChangeArrowheads="1"/>
        </xdr:cNvSpPr>
      </xdr:nvSpPr>
      <xdr:spPr>
        <a:xfrm>
          <a:off x="5343525" y="85725"/>
          <a:ext cx="1447800" cy="495300"/>
        </a:xfrm>
        <a:prstGeom prst="rect">
          <a:avLst/>
        </a:prstGeom>
        <a:solidFill>
          <a:srgbClr val="CCFFFF"/>
        </a:solidFill>
        <a:ln w="9525" cmpd="sng">
          <a:solidFill>
            <a:srgbClr val="000000"/>
          </a:solidFill>
          <a:headEnd type="none"/>
          <a:tailEnd type="none"/>
        </a:ln>
      </xdr:spPr>
      <xdr:txBody>
        <a:bodyPr vertOverflow="clip" wrap="square" lIns="54864" tIns="32004" rIns="54864" bIns="0"/>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22</xdr:col>
      <xdr:colOff>38100</xdr:colOff>
      <xdr:row>9</xdr:row>
      <xdr:rowOff>200025</xdr:rowOff>
    </xdr:from>
    <xdr:to>
      <xdr:col>23</xdr:col>
      <xdr:colOff>285750</xdr:colOff>
      <xdr:row>11</xdr:row>
      <xdr:rowOff>85725</xdr:rowOff>
    </xdr:to>
    <xdr:sp>
      <xdr:nvSpPr>
        <xdr:cNvPr id="3" name="Oval 4"/>
        <xdr:cNvSpPr>
          <a:spLocks/>
        </xdr:cNvSpPr>
      </xdr:nvSpPr>
      <xdr:spPr>
        <a:xfrm>
          <a:off x="6324600" y="2266950"/>
          <a:ext cx="533400"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21</xdr:row>
      <xdr:rowOff>19050</xdr:rowOff>
    </xdr:from>
    <xdr:to>
      <xdr:col>15</xdr:col>
      <xdr:colOff>142875</xdr:colOff>
      <xdr:row>21</xdr:row>
      <xdr:rowOff>219075</xdr:rowOff>
    </xdr:to>
    <xdr:sp>
      <xdr:nvSpPr>
        <xdr:cNvPr id="4" name="Oval 10"/>
        <xdr:cNvSpPr>
          <a:spLocks/>
        </xdr:cNvSpPr>
      </xdr:nvSpPr>
      <xdr:spPr>
        <a:xfrm>
          <a:off x="3733800" y="5095875"/>
          <a:ext cx="6953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22</xdr:row>
      <xdr:rowOff>38100</xdr:rowOff>
    </xdr:from>
    <xdr:to>
      <xdr:col>11</xdr:col>
      <xdr:colOff>228600</xdr:colOff>
      <xdr:row>22</xdr:row>
      <xdr:rowOff>238125</xdr:rowOff>
    </xdr:to>
    <xdr:sp>
      <xdr:nvSpPr>
        <xdr:cNvPr id="5" name="Oval 10"/>
        <xdr:cNvSpPr>
          <a:spLocks/>
        </xdr:cNvSpPr>
      </xdr:nvSpPr>
      <xdr:spPr>
        <a:xfrm>
          <a:off x="2676525" y="5391150"/>
          <a:ext cx="6953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371475</xdr:colOff>
      <xdr:row>26</xdr:row>
      <xdr:rowOff>9525</xdr:rowOff>
    </xdr:from>
    <xdr:to>
      <xdr:col>36</xdr:col>
      <xdr:colOff>247650</xdr:colOff>
      <xdr:row>31</xdr:row>
      <xdr:rowOff>66675</xdr:rowOff>
    </xdr:to>
    <xdr:sp>
      <xdr:nvSpPr>
        <xdr:cNvPr id="1" name="角丸四角形 1"/>
        <xdr:cNvSpPr>
          <a:spLocks/>
        </xdr:cNvSpPr>
      </xdr:nvSpPr>
      <xdr:spPr>
        <a:xfrm>
          <a:off x="7581900" y="5400675"/>
          <a:ext cx="4057650" cy="124777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sz="1800" b="0" i="0" u="none" baseline="0">
              <a:solidFill>
                <a:srgbClr val="000000"/>
              </a:solidFill>
            </a:rPr>
            <a:t>別紙２及び別紙</a:t>
          </a:r>
          <a:r>
            <a:rPr lang="en-US" cap="none" sz="1800" b="0" i="0" u="none" baseline="0">
              <a:solidFill>
                <a:srgbClr val="000000"/>
              </a:solidFill>
            </a:rPr>
            <a:t>3</a:t>
          </a:r>
          <a:r>
            <a:rPr lang="en-US" cap="none" sz="1800" b="0" i="0" u="none" baseline="0">
              <a:solidFill>
                <a:srgbClr val="000000"/>
              </a:solidFill>
            </a:rPr>
            <a:t>に入力した数値が反映するため、</a:t>
          </a:r>
          <a:r>
            <a:rPr lang="en-US" cap="none" sz="1800" b="1" i="0" u="none" baseline="0">
              <a:solidFill>
                <a:srgbClr val="FF0000"/>
              </a:solidFill>
            </a:rPr>
            <a:t>本シートへの入力は不要</a:t>
          </a:r>
          <a:r>
            <a:rPr lang="en-US" cap="none" sz="1800" b="0" i="0" u="none" baseline="0">
              <a:solidFill>
                <a:srgbClr val="000000"/>
              </a:solidFill>
            </a:rPr>
            <a:t>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4</xdr:row>
      <xdr:rowOff>57150</xdr:rowOff>
    </xdr:from>
    <xdr:to>
      <xdr:col>29</xdr:col>
      <xdr:colOff>266700</xdr:colOff>
      <xdr:row>17</xdr:row>
      <xdr:rowOff>180975</xdr:rowOff>
    </xdr:to>
    <xdr:sp>
      <xdr:nvSpPr>
        <xdr:cNvPr id="1" name="AutoShape 2"/>
        <xdr:cNvSpPr>
          <a:spLocks/>
        </xdr:cNvSpPr>
      </xdr:nvSpPr>
      <xdr:spPr>
        <a:xfrm>
          <a:off x="7677150" y="933450"/>
          <a:ext cx="1133475" cy="2971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419100</xdr:colOff>
      <xdr:row>7</xdr:row>
      <xdr:rowOff>104775</xdr:rowOff>
    </xdr:from>
    <xdr:to>
      <xdr:col>34</xdr:col>
      <xdr:colOff>200025</xdr:colOff>
      <xdr:row>15</xdr:row>
      <xdr:rowOff>209550</xdr:rowOff>
    </xdr:to>
    <xdr:sp>
      <xdr:nvSpPr>
        <xdr:cNvPr id="2" name="Rectangle 3"/>
        <xdr:cNvSpPr>
          <a:spLocks/>
        </xdr:cNvSpPr>
      </xdr:nvSpPr>
      <xdr:spPr>
        <a:xfrm>
          <a:off x="8963025" y="1638300"/>
          <a:ext cx="1609725" cy="1857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これらの項目は、全て日中一時運営規定と同じにしてください。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規定と実態とが異なる場合は、規定を変更してください。</a:t>
          </a:r>
        </a:p>
      </xdr:txBody>
    </xdr:sp>
    <xdr:clientData/>
  </xdr:twoCellAnchor>
  <xdr:twoCellAnchor>
    <xdr:from>
      <xdr:col>28</xdr:col>
      <xdr:colOff>190500</xdr:colOff>
      <xdr:row>33</xdr:row>
      <xdr:rowOff>66675</xdr:rowOff>
    </xdr:from>
    <xdr:to>
      <xdr:col>29</xdr:col>
      <xdr:colOff>323850</xdr:colOff>
      <xdr:row>46</xdr:row>
      <xdr:rowOff>114300</xdr:rowOff>
    </xdr:to>
    <xdr:sp>
      <xdr:nvSpPr>
        <xdr:cNvPr id="3" name="AutoShape 4"/>
        <xdr:cNvSpPr>
          <a:spLocks/>
        </xdr:cNvSpPr>
      </xdr:nvSpPr>
      <xdr:spPr>
        <a:xfrm>
          <a:off x="8048625" y="7296150"/>
          <a:ext cx="819150" cy="2524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295275</xdr:colOff>
      <xdr:row>34</xdr:row>
      <xdr:rowOff>57150</xdr:rowOff>
    </xdr:from>
    <xdr:to>
      <xdr:col>35</xdr:col>
      <xdr:colOff>123825</xdr:colOff>
      <xdr:row>49</xdr:row>
      <xdr:rowOff>171450</xdr:rowOff>
    </xdr:to>
    <xdr:sp>
      <xdr:nvSpPr>
        <xdr:cNvPr id="4" name="Rectangle 5"/>
        <xdr:cNvSpPr>
          <a:spLocks/>
        </xdr:cNvSpPr>
      </xdr:nvSpPr>
      <xdr:spPr>
        <a:xfrm>
          <a:off x="8839200" y="7477125"/>
          <a:ext cx="1943100" cy="3028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管理者も含めて記載して下さい。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なお、管理者や支援（介護）員は要綱に定められた資格が必要です。特に管理者は常勤でなくてはなりません。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要件を満たす職員については、別紙４にも記載して下さい。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日中一時のみ行う職員は「専任」に○をしてください。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他の職務も行う職員は「兼務」に○をしてください。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食事を提供する場合は、調理を行う職員についても別紙４と併せて記載し、資格証明書の写しを添付して下さい。</a:t>
          </a:r>
        </a:p>
      </xdr:txBody>
    </xdr:sp>
    <xdr:clientData/>
  </xdr:twoCellAnchor>
  <xdr:twoCellAnchor>
    <xdr:from>
      <xdr:col>30</xdr:col>
      <xdr:colOff>133350</xdr:colOff>
      <xdr:row>54</xdr:row>
      <xdr:rowOff>0</xdr:rowOff>
    </xdr:from>
    <xdr:to>
      <xdr:col>32</xdr:col>
      <xdr:colOff>276225</xdr:colOff>
      <xdr:row>65</xdr:row>
      <xdr:rowOff>295275</xdr:rowOff>
    </xdr:to>
    <xdr:sp>
      <xdr:nvSpPr>
        <xdr:cNvPr id="5" name="AutoShape 9"/>
        <xdr:cNvSpPr>
          <a:spLocks/>
        </xdr:cNvSpPr>
      </xdr:nvSpPr>
      <xdr:spPr>
        <a:xfrm>
          <a:off x="9363075" y="11496675"/>
          <a:ext cx="714375" cy="3962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58</xdr:row>
      <xdr:rowOff>200025</xdr:rowOff>
    </xdr:from>
    <xdr:to>
      <xdr:col>40</xdr:col>
      <xdr:colOff>85725</xdr:colOff>
      <xdr:row>61</xdr:row>
      <xdr:rowOff>171450</xdr:rowOff>
    </xdr:to>
    <xdr:sp>
      <xdr:nvSpPr>
        <xdr:cNvPr id="6" name="Rectangle 10"/>
        <xdr:cNvSpPr>
          <a:spLocks/>
        </xdr:cNvSpPr>
      </xdr:nvSpPr>
      <xdr:spPr>
        <a:xfrm>
          <a:off x="10229850" y="13030200"/>
          <a:ext cx="1943100" cy="971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計画している回数を記入すれば、自動的に補助金算出調書や収支予算書の補助額と負担額が計算して記載されるようになっております。</a:t>
          </a:r>
        </a:p>
      </xdr:txBody>
    </xdr:sp>
    <xdr:clientData/>
  </xdr:twoCellAnchor>
  <xdr:twoCellAnchor>
    <xdr:from>
      <xdr:col>27</xdr:col>
      <xdr:colOff>142875</xdr:colOff>
      <xdr:row>11</xdr:row>
      <xdr:rowOff>209550</xdr:rowOff>
    </xdr:from>
    <xdr:to>
      <xdr:col>28</xdr:col>
      <xdr:colOff>57150</xdr:colOff>
      <xdr:row>12</xdr:row>
      <xdr:rowOff>209550</xdr:rowOff>
    </xdr:to>
    <xdr:sp>
      <xdr:nvSpPr>
        <xdr:cNvPr id="7" name="Oval 4"/>
        <xdr:cNvSpPr>
          <a:spLocks/>
        </xdr:cNvSpPr>
      </xdr:nvSpPr>
      <xdr:spPr>
        <a:xfrm>
          <a:off x="7715250" y="261937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xdr:row>
      <xdr:rowOff>9525</xdr:rowOff>
    </xdr:from>
    <xdr:to>
      <xdr:col>6</xdr:col>
      <xdr:colOff>57150</xdr:colOff>
      <xdr:row>5</xdr:row>
      <xdr:rowOff>9525</xdr:rowOff>
    </xdr:to>
    <xdr:sp>
      <xdr:nvSpPr>
        <xdr:cNvPr id="8" name="Oval 4"/>
        <xdr:cNvSpPr>
          <a:spLocks/>
        </xdr:cNvSpPr>
      </xdr:nvSpPr>
      <xdr:spPr>
        <a:xfrm>
          <a:off x="1638300" y="88582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4</xdr:row>
      <xdr:rowOff>9525</xdr:rowOff>
    </xdr:from>
    <xdr:to>
      <xdr:col>7</xdr:col>
      <xdr:colOff>114300</xdr:colOff>
      <xdr:row>5</xdr:row>
      <xdr:rowOff>9525</xdr:rowOff>
    </xdr:to>
    <xdr:sp>
      <xdr:nvSpPr>
        <xdr:cNvPr id="9" name="Oval 4"/>
        <xdr:cNvSpPr>
          <a:spLocks/>
        </xdr:cNvSpPr>
      </xdr:nvSpPr>
      <xdr:spPr>
        <a:xfrm>
          <a:off x="1952625" y="88582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3</xdr:row>
      <xdr:rowOff>190500</xdr:rowOff>
    </xdr:from>
    <xdr:to>
      <xdr:col>11</xdr:col>
      <xdr:colOff>9525</xdr:colOff>
      <xdr:row>4</xdr:row>
      <xdr:rowOff>190500</xdr:rowOff>
    </xdr:to>
    <xdr:sp>
      <xdr:nvSpPr>
        <xdr:cNvPr id="10" name="Oval 4"/>
        <xdr:cNvSpPr>
          <a:spLocks/>
        </xdr:cNvSpPr>
      </xdr:nvSpPr>
      <xdr:spPr>
        <a:xfrm>
          <a:off x="2914650" y="847725"/>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0</xdr:rowOff>
    </xdr:from>
    <xdr:to>
      <xdr:col>8</xdr:col>
      <xdr:colOff>219075</xdr:colOff>
      <xdr:row>5</xdr:row>
      <xdr:rowOff>0</xdr:rowOff>
    </xdr:to>
    <xdr:sp>
      <xdr:nvSpPr>
        <xdr:cNvPr id="11" name="Oval 4"/>
        <xdr:cNvSpPr>
          <a:spLocks/>
        </xdr:cNvSpPr>
      </xdr:nvSpPr>
      <xdr:spPr>
        <a:xfrm>
          <a:off x="2305050" y="876300"/>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11</xdr:row>
      <xdr:rowOff>209550</xdr:rowOff>
    </xdr:from>
    <xdr:to>
      <xdr:col>6</xdr:col>
      <xdr:colOff>152400</xdr:colOff>
      <xdr:row>12</xdr:row>
      <xdr:rowOff>209550</xdr:rowOff>
    </xdr:to>
    <xdr:sp>
      <xdr:nvSpPr>
        <xdr:cNvPr id="12" name="Oval 4"/>
        <xdr:cNvSpPr>
          <a:spLocks/>
        </xdr:cNvSpPr>
      </xdr:nvSpPr>
      <xdr:spPr>
        <a:xfrm>
          <a:off x="1724025" y="26193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19</xdr:row>
      <xdr:rowOff>180975</xdr:rowOff>
    </xdr:from>
    <xdr:to>
      <xdr:col>2</xdr:col>
      <xdr:colOff>161925</xdr:colOff>
      <xdr:row>20</xdr:row>
      <xdr:rowOff>180975</xdr:rowOff>
    </xdr:to>
    <xdr:sp>
      <xdr:nvSpPr>
        <xdr:cNvPr id="13" name="Oval 4"/>
        <xdr:cNvSpPr>
          <a:spLocks/>
        </xdr:cNvSpPr>
      </xdr:nvSpPr>
      <xdr:spPr>
        <a:xfrm>
          <a:off x="704850" y="4343400"/>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19</xdr:row>
      <xdr:rowOff>180975</xdr:rowOff>
    </xdr:from>
    <xdr:to>
      <xdr:col>14</xdr:col>
      <xdr:colOff>123825</xdr:colOff>
      <xdr:row>20</xdr:row>
      <xdr:rowOff>180975</xdr:rowOff>
    </xdr:to>
    <xdr:sp>
      <xdr:nvSpPr>
        <xdr:cNvPr id="14" name="Oval 4"/>
        <xdr:cNvSpPr>
          <a:spLocks/>
        </xdr:cNvSpPr>
      </xdr:nvSpPr>
      <xdr:spPr>
        <a:xfrm>
          <a:off x="3800475" y="4343400"/>
          <a:ext cx="2000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35</xdr:row>
      <xdr:rowOff>0</xdr:rowOff>
    </xdr:from>
    <xdr:to>
      <xdr:col>15</xdr:col>
      <xdr:colOff>152400</xdr:colOff>
      <xdr:row>36</xdr:row>
      <xdr:rowOff>28575</xdr:rowOff>
    </xdr:to>
    <xdr:sp>
      <xdr:nvSpPr>
        <xdr:cNvPr id="15" name="Oval 19"/>
        <xdr:cNvSpPr>
          <a:spLocks/>
        </xdr:cNvSpPr>
      </xdr:nvSpPr>
      <xdr:spPr>
        <a:xfrm>
          <a:off x="4010025" y="7610475"/>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36</xdr:row>
      <xdr:rowOff>171450</xdr:rowOff>
    </xdr:from>
    <xdr:to>
      <xdr:col>15</xdr:col>
      <xdr:colOff>152400</xdr:colOff>
      <xdr:row>38</xdr:row>
      <xdr:rowOff>9525</xdr:rowOff>
    </xdr:to>
    <xdr:sp>
      <xdr:nvSpPr>
        <xdr:cNvPr id="16" name="Oval 19"/>
        <xdr:cNvSpPr>
          <a:spLocks/>
        </xdr:cNvSpPr>
      </xdr:nvSpPr>
      <xdr:spPr>
        <a:xfrm>
          <a:off x="4010025" y="7972425"/>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38</xdr:row>
      <xdr:rowOff>0</xdr:rowOff>
    </xdr:from>
    <xdr:to>
      <xdr:col>17</xdr:col>
      <xdr:colOff>133350</xdr:colOff>
      <xdr:row>39</xdr:row>
      <xdr:rowOff>28575</xdr:rowOff>
    </xdr:to>
    <xdr:sp>
      <xdr:nvSpPr>
        <xdr:cNvPr id="17" name="Oval 19"/>
        <xdr:cNvSpPr>
          <a:spLocks/>
        </xdr:cNvSpPr>
      </xdr:nvSpPr>
      <xdr:spPr>
        <a:xfrm>
          <a:off x="4505325" y="8181975"/>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38</xdr:row>
      <xdr:rowOff>171450</xdr:rowOff>
    </xdr:from>
    <xdr:to>
      <xdr:col>15</xdr:col>
      <xdr:colOff>142875</xdr:colOff>
      <xdr:row>40</xdr:row>
      <xdr:rowOff>9525</xdr:rowOff>
    </xdr:to>
    <xdr:sp>
      <xdr:nvSpPr>
        <xdr:cNvPr id="18" name="Oval 19"/>
        <xdr:cNvSpPr>
          <a:spLocks/>
        </xdr:cNvSpPr>
      </xdr:nvSpPr>
      <xdr:spPr>
        <a:xfrm>
          <a:off x="4000500" y="8353425"/>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35</xdr:row>
      <xdr:rowOff>133350</xdr:rowOff>
    </xdr:from>
    <xdr:to>
      <xdr:col>17</xdr:col>
      <xdr:colOff>123825</xdr:colOff>
      <xdr:row>36</xdr:row>
      <xdr:rowOff>161925</xdr:rowOff>
    </xdr:to>
    <xdr:sp>
      <xdr:nvSpPr>
        <xdr:cNvPr id="19" name="Oval 19"/>
        <xdr:cNvSpPr>
          <a:spLocks/>
        </xdr:cNvSpPr>
      </xdr:nvSpPr>
      <xdr:spPr>
        <a:xfrm>
          <a:off x="4495800" y="7743825"/>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39</xdr:row>
      <xdr:rowOff>180975</xdr:rowOff>
    </xdr:from>
    <xdr:to>
      <xdr:col>17</xdr:col>
      <xdr:colOff>123825</xdr:colOff>
      <xdr:row>41</xdr:row>
      <xdr:rowOff>19050</xdr:rowOff>
    </xdr:to>
    <xdr:sp>
      <xdr:nvSpPr>
        <xdr:cNvPr id="20" name="Oval 19"/>
        <xdr:cNvSpPr>
          <a:spLocks/>
        </xdr:cNvSpPr>
      </xdr:nvSpPr>
      <xdr:spPr>
        <a:xfrm>
          <a:off x="4495800" y="8553450"/>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180975</xdr:rowOff>
    </xdr:from>
    <xdr:to>
      <xdr:col>15</xdr:col>
      <xdr:colOff>85725</xdr:colOff>
      <xdr:row>44</xdr:row>
      <xdr:rowOff>19050</xdr:rowOff>
    </xdr:to>
    <xdr:sp>
      <xdr:nvSpPr>
        <xdr:cNvPr id="21" name="Oval 19"/>
        <xdr:cNvSpPr>
          <a:spLocks/>
        </xdr:cNvSpPr>
      </xdr:nvSpPr>
      <xdr:spPr>
        <a:xfrm>
          <a:off x="3943350" y="9124950"/>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42</xdr:row>
      <xdr:rowOff>9525</xdr:rowOff>
    </xdr:from>
    <xdr:to>
      <xdr:col>17</xdr:col>
      <xdr:colOff>123825</xdr:colOff>
      <xdr:row>43</xdr:row>
      <xdr:rowOff>38100</xdr:rowOff>
    </xdr:to>
    <xdr:sp>
      <xdr:nvSpPr>
        <xdr:cNvPr id="22" name="Oval 19"/>
        <xdr:cNvSpPr>
          <a:spLocks/>
        </xdr:cNvSpPr>
      </xdr:nvSpPr>
      <xdr:spPr>
        <a:xfrm>
          <a:off x="4495800" y="8953500"/>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43</xdr:row>
      <xdr:rowOff>180975</xdr:rowOff>
    </xdr:from>
    <xdr:to>
      <xdr:col>17</xdr:col>
      <xdr:colOff>142875</xdr:colOff>
      <xdr:row>45</xdr:row>
      <xdr:rowOff>19050</xdr:rowOff>
    </xdr:to>
    <xdr:sp>
      <xdr:nvSpPr>
        <xdr:cNvPr id="23" name="Oval 19"/>
        <xdr:cNvSpPr>
          <a:spLocks/>
        </xdr:cNvSpPr>
      </xdr:nvSpPr>
      <xdr:spPr>
        <a:xfrm>
          <a:off x="4514850" y="9315450"/>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41</xdr:row>
      <xdr:rowOff>171450</xdr:rowOff>
    </xdr:from>
    <xdr:to>
      <xdr:col>15</xdr:col>
      <xdr:colOff>152400</xdr:colOff>
      <xdr:row>43</xdr:row>
      <xdr:rowOff>9525</xdr:rowOff>
    </xdr:to>
    <xdr:sp>
      <xdr:nvSpPr>
        <xdr:cNvPr id="24" name="Oval 19"/>
        <xdr:cNvSpPr>
          <a:spLocks/>
        </xdr:cNvSpPr>
      </xdr:nvSpPr>
      <xdr:spPr>
        <a:xfrm>
          <a:off x="4010025" y="8924925"/>
          <a:ext cx="2762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CG23"/>
  <sheetViews>
    <sheetView tabSelected="1" view="pageBreakPreview" zoomScale="70" zoomScaleNormal="85" zoomScaleSheetLayoutView="70" zoomScalePageLayoutView="0" workbookViewId="0" topLeftCell="A1">
      <selection activeCell="V3" sqref="V3:CE3"/>
    </sheetView>
  </sheetViews>
  <sheetFormatPr defaultColWidth="1.25" defaultRowHeight="28.5" customHeight="1"/>
  <cols>
    <col min="1" max="16384" width="1.25" style="153" customWidth="1"/>
  </cols>
  <sheetData>
    <row r="1" spans="1:83" ht="28.5" customHeight="1">
      <c r="A1" s="212" t="s">
        <v>230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row>
    <row r="3" spans="1:85" ht="28.5" customHeight="1">
      <c r="A3" s="215" t="s">
        <v>128</v>
      </c>
      <c r="B3" s="215"/>
      <c r="C3" s="215"/>
      <c r="D3" s="215"/>
      <c r="E3" s="215"/>
      <c r="F3" s="215"/>
      <c r="G3" s="215"/>
      <c r="H3" s="215"/>
      <c r="I3" s="215"/>
      <c r="J3" s="215"/>
      <c r="K3" s="215"/>
      <c r="L3" s="215"/>
      <c r="M3" s="215"/>
      <c r="N3" s="215"/>
      <c r="O3" s="215"/>
      <c r="P3" s="215"/>
      <c r="Q3" s="215"/>
      <c r="R3" s="215"/>
      <c r="S3" s="215"/>
      <c r="T3" s="215"/>
      <c r="U3" s="207"/>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154"/>
      <c r="CG3" s="155"/>
    </row>
    <row r="4" spans="1:85" ht="28.5" customHeight="1">
      <c r="A4" s="217" t="s">
        <v>247</v>
      </c>
      <c r="B4" s="215"/>
      <c r="C4" s="215"/>
      <c r="D4" s="215"/>
      <c r="E4" s="215"/>
      <c r="F4" s="215"/>
      <c r="G4" s="215"/>
      <c r="H4" s="215"/>
      <c r="I4" s="215"/>
      <c r="J4" s="215"/>
      <c r="K4" s="215"/>
      <c r="L4" s="215"/>
      <c r="M4" s="215"/>
      <c r="N4" s="215"/>
      <c r="O4" s="215"/>
      <c r="P4" s="215"/>
      <c r="Q4" s="215"/>
      <c r="R4" s="215"/>
      <c r="S4" s="215"/>
      <c r="T4" s="215"/>
      <c r="U4" s="207"/>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154"/>
      <c r="CG4" s="155"/>
    </row>
    <row r="5" spans="1:85" ht="28.5" customHeight="1">
      <c r="A5" s="215" t="s">
        <v>231</v>
      </c>
      <c r="B5" s="215"/>
      <c r="C5" s="215"/>
      <c r="D5" s="215"/>
      <c r="E5" s="215"/>
      <c r="F5" s="215"/>
      <c r="G5" s="215"/>
      <c r="H5" s="215"/>
      <c r="I5" s="215"/>
      <c r="J5" s="215"/>
      <c r="K5" s="215"/>
      <c r="L5" s="215"/>
      <c r="M5" s="215"/>
      <c r="N5" s="215"/>
      <c r="O5" s="215"/>
      <c r="P5" s="215"/>
      <c r="Q5" s="215"/>
      <c r="R5" s="215"/>
      <c r="S5" s="215"/>
      <c r="T5" s="215"/>
      <c r="U5" s="207"/>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154"/>
      <c r="CG5" s="155"/>
    </row>
    <row r="6" spans="1:85" ht="28.5" customHeight="1">
      <c r="A6" s="215" t="s">
        <v>243</v>
      </c>
      <c r="B6" s="215"/>
      <c r="C6" s="215"/>
      <c r="D6" s="215"/>
      <c r="E6" s="215"/>
      <c r="F6" s="215"/>
      <c r="G6" s="215"/>
      <c r="H6" s="215"/>
      <c r="I6" s="215"/>
      <c r="J6" s="215"/>
      <c r="K6" s="215"/>
      <c r="L6" s="215"/>
      <c r="M6" s="215"/>
      <c r="N6" s="215"/>
      <c r="O6" s="215"/>
      <c r="P6" s="215"/>
      <c r="Q6" s="215"/>
      <c r="R6" s="215"/>
      <c r="S6" s="215"/>
      <c r="T6" s="215"/>
      <c r="U6" s="207"/>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154"/>
      <c r="CG6" s="155"/>
    </row>
    <row r="8" ht="28.5" customHeight="1">
      <c r="A8" s="194" t="s">
        <v>287</v>
      </c>
    </row>
    <row r="9" spans="2:84" ht="28.5" customHeight="1">
      <c r="B9" s="207">
        <v>1</v>
      </c>
      <c r="C9" s="203"/>
      <c r="D9" s="203"/>
      <c r="E9" s="203"/>
      <c r="F9" s="203"/>
      <c r="G9" s="203"/>
      <c r="H9" s="203"/>
      <c r="I9" s="204"/>
      <c r="J9" s="202" t="s">
        <v>232</v>
      </c>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156"/>
    </row>
    <row r="10" spans="2:84" ht="28.5" customHeight="1">
      <c r="B10" s="207">
        <v>2</v>
      </c>
      <c r="C10" s="203"/>
      <c r="D10" s="203"/>
      <c r="E10" s="203"/>
      <c r="F10" s="203"/>
      <c r="G10" s="203"/>
      <c r="H10" s="203"/>
      <c r="I10" s="204"/>
      <c r="J10" s="202" t="s">
        <v>233</v>
      </c>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156"/>
    </row>
    <row r="11" spans="2:84" ht="28.5" customHeight="1">
      <c r="B11" s="207">
        <v>3</v>
      </c>
      <c r="C11" s="203"/>
      <c r="D11" s="203"/>
      <c r="E11" s="203"/>
      <c r="F11" s="203"/>
      <c r="G11" s="203"/>
      <c r="H11" s="203"/>
      <c r="I11" s="204"/>
      <c r="J11" s="205" t="s">
        <v>288</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156"/>
    </row>
    <row r="12" spans="2:84" ht="28.5" customHeight="1">
      <c r="B12" s="213">
        <v>4</v>
      </c>
      <c r="C12" s="208"/>
      <c r="D12" s="208"/>
      <c r="E12" s="208"/>
      <c r="F12" s="208"/>
      <c r="G12" s="208"/>
      <c r="H12" s="208"/>
      <c r="I12" s="209"/>
      <c r="J12" s="218" t="s">
        <v>234</v>
      </c>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156"/>
    </row>
    <row r="13" spans="2:84" ht="28.5" customHeight="1">
      <c r="B13" s="214"/>
      <c r="C13" s="210"/>
      <c r="D13" s="210"/>
      <c r="E13" s="210"/>
      <c r="F13" s="210"/>
      <c r="G13" s="210"/>
      <c r="H13" s="210"/>
      <c r="I13" s="211"/>
      <c r="J13" s="216" t="s">
        <v>235</v>
      </c>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156"/>
    </row>
    <row r="14" spans="2:84" ht="28.5" customHeight="1">
      <c r="B14" s="207">
        <v>5</v>
      </c>
      <c r="C14" s="203"/>
      <c r="D14" s="203"/>
      <c r="E14" s="203"/>
      <c r="F14" s="203"/>
      <c r="G14" s="203"/>
      <c r="H14" s="203"/>
      <c r="I14" s="204"/>
      <c r="J14" s="202" t="s">
        <v>236</v>
      </c>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156"/>
    </row>
    <row r="15" spans="2:84" ht="28.5" customHeight="1">
      <c r="B15" s="207">
        <v>6</v>
      </c>
      <c r="C15" s="203"/>
      <c r="D15" s="203"/>
      <c r="E15" s="203"/>
      <c r="F15" s="203"/>
      <c r="G15" s="203"/>
      <c r="H15" s="203"/>
      <c r="I15" s="204"/>
      <c r="J15" s="201" t="s">
        <v>237</v>
      </c>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156"/>
    </row>
    <row r="16" spans="2:84" ht="28.5" customHeight="1">
      <c r="B16" s="207">
        <v>7</v>
      </c>
      <c r="C16" s="203"/>
      <c r="D16" s="203"/>
      <c r="E16" s="203"/>
      <c r="F16" s="203"/>
      <c r="G16" s="203"/>
      <c r="H16" s="203"/>
      <c r="I16" s="204"/>
      <c r="J16" s="201" t="s">
        <v>238</v>
      </c>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156"/>
    </row>
    <row r="17" spans="2:84" ht="28.5" customHeight="1">
      <c r="B17" s="207">
        <v>8</v>
      </c>
      <c r="C17" s="203"/>
      <c r="D17" s="203"/>
      <c r="E17" s="203"/>
      <c r="F17" s="203"/>
      <c r="G17" s="203"/>
      <c r="H17" s="203"/>
      <c r="I17" s="204"/>
      <c r="J17" s="201" t="s">
        <v>239</v>
      </c>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156"/>
    </row>
    <row r="18" spans="2:84" ht="28.5" customHeight="1">
      <c r="B18" s="207">
        <v>9</v>
      </c>
      <c r="C18" s="203"/>
      <c r="D18" s="203"/>
      <c r="E18" s="203"/>
      <c r="F18" s="203"/>
      <c r="G18" s="203"/>
      <c r="H18" s="203"/>
      <c r="I18" s="204"/>
      <c r="J18" s="201" t="s">
        <v>240</v>
      </c>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156"/>
    </row>
    <row r="19" spans="2:84" ht="28.5" customHeight="1">
      <c r="B19" s="207">
        <v>10</v>
      </c>
      <c r="C19" s="203"/>
      <c r="D19" s="203"/>
      <c r="E19" s="203"/>
      <c r="F19" s="203"/>
      <c r="G19" s="203"/>
      <c r="H19" s="203"/>
      <c r="I19" s="204"/>
      <c r="J19" s="206" t="s">
        <v>245</v>
      </c>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156"/>
    </row>
    <row r="20" spans="2:84" ht="28.5" customHeight="1">
      <c r="B20" s="207">
        <v>11</v>
      </c>
      <c r="C20" s="203"/>
      <c r="D20" s="203"/>
      <c r="E20" s="203"/>
      <c r="F20" s="203"/>
      <c r="G20" s="203"/>
      <c r="H20" s="203"/>
      <c r="I20" s="204"/>
      <c r="J20" s="201" t="s">
        <v>241</v>
      </c>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156"/>
    </row>
    <row r="21" spans="2:84" ht="28.5" customHeight="1">
      <c r="B21" s="207">
        <v>12</v>
      </c>
      <c r="C21" s="203"/>
      <c r="D21" s="203"/>
      <c r="E21" s="203"/>
      <c r="F21" s="203"/>
      <c r="G21" s="203"/>
      <c r="H21" s="203"/>
      <c r="I21" s="204"/>
      <c r="J21" s="201" t="s">
        <v>242</v>
      </c>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156"/>
    </row>
    <row r="22" spans="2:84" ht="28.5" customHeight="1">
      <c r="B22" s="207">
        <v>13</v>
      </c>
      <c r="C22" s="203"/>
      <c r="D22" s="203"/>
      <c r="E22" s="203"/>
      <c r="F22" s="203"/>
      <c r="G22" s="203"/>
      <c r="H22" s="203"/>
      <c r="I22" s="204"/>
      <c r="J22" s="219" t="s">
        <v>244</v>
      </c>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1"/>
      <c r="CF22" s="156"/>
    </row>
    <row r="23" spans="2:83" ht="28.5" customHeight="1">
      <c r="B23" s="207">
        <v>14</v>
      </c>
      <c r="C23" s="203"/>
      <c r="D23" s="203"/>
      <c r="E23" s="203"/>
      <c r="F23" s="203"/>
      <c r="G23" s="203"/>
      <c r="H23" s="203"/>
      <c r="I23" s="204"/>
      <c r="J23" s="219" t="s">
        <v>246</v>
      </c>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1"/>
    </row>
  </sheetData>
  <sheetProtection/>
  <mergeCells count="53">
    <mergeCell ref="J9:CE9"/>
    <mergeCell ref="B23:D23"/>
    <mergeCell ref="E23:I23"/>
    <mergeCell ref="J23:CE23"/>
    <mergeCell ref="E18:I18"/>
    <mergeCell ref="E19:I19"/>
    <mergeCell ref="J21:CE21"/>
    <mergeCell ref="J22:CE22"/>
    <mergeCell ref="B22:D22"/>
    <mergeCell ref="J18:CE18"/>
    <mergeCell ref="B9:D9"/>
    <mergeCell ref="B10:D10"/>
    <mergeCell ref="B11:D11"/>
    <mergeCell ref="E9:I9"/>
    <mergeCell ref="E10:I10"/>
    <mergeCell ref="E11:I11"/>
    <mergeCell ref="E22:I22"/>
    <mergeCell ref="V3:CE3"/>
    <mergeCell ref="V4:CE4"/>
    <mergeCell ref="V5:CE5"/>
    <mergeCell ref="J13:CE13"/>
    <mergeCell ref="A3:U3"/>
    <mergeCell ref="A4:U4"/>
    <mergeCell ref="A5:U5"/>
    <mergeCell ref="A6:U6"/>
    <mergeCell ref="J12:CE12"/>
    <mergeCell ref="B21:D21"/>
    <mergeCell ref="B14:D14"/>
    <mergeCell ref="B15:D15"/>
    <mergeCell ref="B16:D16"/>
    <mergeCell ref="E14:I14"/>
    <mergeCell ref="E15:I15"/>
    <mergeCell ref="E16:I16"/>
    <mergeCell ref="E17:I17"/>
    <mergeCell ref="B17:D17"/>
    <mergeCell ref="E21:I21"/>
    <mergeCell ref="B20:D20"/>
    <mergeCell ref="E12:I12"/>
    <mergeCell ref="E13:I13"/>
    <mergeCell ref="A1:CE1"/>
    <mergeCell ref="B18:D18"/>
    <mergeCell ref="B19:D19"/>
    <mergeCell ref="B12:D13"/>
    <mergeCell ref="V6:CE6"/>
    <mergeCell ref="J20:CE20"/>
    <mergeCell ref="J14:CE14"/>
    <mergeCell ref="J15:CE15"/>
    <mergeCell ref="J16:CE16"/>
    <mergeCell ref="J17:CE17"/>
    <mergeCell ref="J10:CE10"/>
    <mergeCell ref="E20:I20"/>
    <mergeCell ref="J11:CE11"/>
    <mergeCell ref="J19:CE19"/>
  </mergeCells>
  <printOptions/>
  <pageMargins left="0.75" right="0.75" top="1" bottom="1" header="0.512" footer="0.512"/>
  <pageSetup horizontalDpi="600" verticalDpi="600" orientation="portrait" paperSize="9" scale="83" r:id="rId3"/>
  <colBreaks count="1" manualBreakCount="1">
    <brk id="83" max="31" man="1"/>
  </colBreaks>
  <drawing r:id="rId2"/>
  <legacyDrawing r:id="rId1"/>
</worksheet>
</file>

<file path=xl/worksheets/sheet2.xml><?xml version="1.0" encoding="utf-8"?>
<worksheet xmlns="http://schemas.openxmlformats.org/spreadsheetml/2006/main" xmlns:r="http://schemas.openxmlformats.org/officeDocument/2006/relationships">
  <sheetPr>
    <tabColor theme="7" tint="0.7999799847602844"/>
  </sheetPr>
  <dimension ref="A1:AS42"/>
  <sheetViews>
    <sheetView view="pageBreakPreview" zoomScale="85" zoomScaleSheetLayoutView="85" zoomScalePageLayoutView="0" workbookViewId="0" topLeftCell="A4">
      <selection activeCell="R5" sqref="R5"/>
    </sheetView>
  </sheetViews>
  <sheetFormatPr defaultColWidth="3.75390625" defaultRowHeight="17.25" customHeight="1"/>
  <cols>
    <col min="1" max="16384" width="3.75390625" style="1" customWidth="1"/>
  </cols>
  <sheetData>
    <row r="1" spans="1:26" ht="17.25" customHeight="1">
      <c r="A1" s="2" t="s">
        <v>0</v>
      </c>
      <c r="P1" s="22"/>
      <c r="Q1" s="237"/>
      <c r="R1" s="237"/>
      <c r="S1" s="237"/>
      <c r="T1" s="237"/>
      <c r="U1" s="237"/>
      <c r="V1" s="237"/>
      <c r="W1" s="237"/>
      <c r="X1" s="237"/>
      <c r="Y1" s="22"/>
      <c r="Z1" s="22"/>
    </row>
    <row r="2" spans="16:26" ht="17.25" customHeight="1">
      <c r="P2" s="22"/>
      <c r="Q2" s="22"/>
      <c r="R2" s="22"/>
      <c r="S2" s="22"/>
      <c r="T2" s="22"/>
      <c r="U2" s="22"/>
      <c r="V2" s="22"/>
      <c r="W2" s="22"/>
      <c r="X2" s="22"/>
      <c r="Y2" s="22"/>
      <c r="Z2" s="22"/>
    </row>
    <row r="3" spans="1:24" ht="17.25" customHeight="1">
      <c r="A3" s="238" t="s">
        <v>119</v>
      </c>
      <c r="B3" s="238"/>
      <c r="C3" s="238"/>
      <c r="D3" s="238"/>
      <c r="E3" s="238"/>
      <c r="F3" s="238"/>
      <c r="G3" s="238"/>
      <c r="H3" s="238"/>
      <c r="I3" s="238"/>
      <c r="J3" s="238"/>
      <c r="K3" s="238"/>
      <c r="L3" s="238"/>
      <c r="M3" s="238"/>
      <c r="N3" s="238"/>
      <c r="O3" s="238"/>
      <c r="P3" s="238"/>
      <c r="Q3" s="238"/>
      <c r="R3" s="238"/>
      <c r="S3" s="238"/>
      <c r="T3" s="238"/>
      <c r="U3" s="238"/>
      <c r="V3" s="238"/>
      <c r="W3" s="238"/>
      <c r="X3" s="238"/>
    </row>
    <row r="5" spans="16:24" s="2" customFormat="1" ht="17.25" customHeight="1">
      <c r="P5" s="243" t="s">
        <v>291</v>
      </c>
      <c r="Q5" s="243"/>
      <c r="R5" s="5">
        <v>3</v>
      </c>
      <c r="S5" s="5" t="s">
        <v>103</v>
      </c>
      <c r="T5" s="5">
        <v>4</v>
      </c>
      <c r="U5" s="5" t="s">
        <v>104</v>
      </c>
      <c r="V5" s="5">
        <v>1</v>
      </c>
      <c r="W5" s="5" t="s">
        <v>44</v>
      </c>
      <c r="X5" s="3"/>
    </row>
    <row r="6" spans="2:8" s="2" customFormat="1" ht="17.25" customHeight="1">
      <c r="B6" s="242" t="s">
        <v>1</v>
      </c>
      <c r="C6" s="242"/>
      <c r="D6" s="242"/>
      <c r="E6" s="242"/>
      <c r="F6" s="242"/>
      <c r="G6" s="242"/>
      <c r="H6" s="242"/>
    </row>
    <row r="7" s="2" customFormat="1" ht="17.25" customHeight="1"/>
    <row r="8" spans="10:13" s="2" customFormat="1" ht="17.25" customHeight="1">
      <c r="J8" s="239" t="s">
        <v>2</v>
      </c>
      <c r="K8" s="239"/>
      <c r="L8" s="239"/>
      <c r="M8" s="239"/>
    </row>
    <row r="9" spans="10:24" s="2" customFormat="1" ht="24.75" customHeight="1">
      <c r="J9" s="239" t="s">
        <v>3</v>
      </c>
      <c r="K9" s="239"/>
      <c r="L9" s="239"/>
      <c r="M9" s="239"/>
      <c r="O9" s="240" t="s">
        <v>325</v>
      </c>
      <c r="P9" s="240"/>
      <c r="Q9" s="240"/>
      <c r="R9" s="240"/>
      <c r="S9" s="240"/>
      <c r="T9" s="240"/>
      <c r="U9" s="240"/>
      <c r="V9" s="240"/>
      <c r="W9" s="240"/>
      <c r="X9" s="240"/>
    </row>
    <row r="10" spans="10:24" s="2" customFormat="1" ht="24.75" customHeight="1">
      <c r="J10" s="239" t="s">
        <v>4</v>
      </c>
      <c r="K10" s="239"/>
      <c r="L10" s="239"/>
      <c r="M10" s="239"/>
      <c r="O10" s="234" t="s">
        <v>326</v>
      </c>
      <c r="P10" s="234"/>
      <c r="Q10" s="234"/>
      <c r="R10" s="234"/>
      <c r="S10" s="234"/>
      <c r="T10" s="234"/>
      <c r="U10" s="234"/>
      <c r="V10" s="234"/>
      <c r="W10" s="234"/>
      <c r="X10" s="234"/>
    </row>
    <row r="11" spans="10:24" s="2" customFormat="1" ht="24.75" customHeight="1">
      <c r="J11" s="239" t="s">
        <v>100</v>
      </c>
      <c r="K11" s="239"/>
      <c r="L11" s="239"/>
      <c r="M11" s="239"/>
      <c r="O11" s="248" t="s">
        <v>327</v>
      </c>
      <c r="P11" s="248"/>
      <c r="Q11" s="248"/>
      <c r="R11" s="248"/>
      <c r="S11" s="248"/>
      <c r="T11" s="248"/>
      <c r="U11" s="248"/>
      <c r="V11" s="248"/>
      <c r="W11" s="248"/>
      <c r="X11" s="4" t="s">
        <v>5</v>
      </c>
    </row>
    <row r="12" s="2" customFormat="1" ht="17.25" customHeight="1"/>
    <row r="13" spans="2:4" s="2" customFormat="1" ht="17.25" customHeight="1">
      <c r="B13" s="2" t="s">
        <v>291</v>
      </c>
      <c r="C13" s="5">
        <f>IF($R$5="","",$R$5)</f>
        <v>3</v>
      </c>
      <c r="D13" s="2" t="s">
        <v>120</v>
      </c>
    </row>
    <row r="14" s="2" customFormat="1" ht="11.25" customHeight="1"/>
    <row r="15" spans="1:24" s="2" customFormat="1" ht="15.75" customHeight="1">
      <c r="A15" s="236" t="s">
        <v>6</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row>
    <row r="16" s="2" customFormat="1" ht="17.25" customHeight="1">
      <c r="A16" s="2" t="s">
        <v>121</v>
      </c>
    </row>
    <row r="17" spans="2:23" s="2" customFormat="1" ht="21.75" customHeight="1">
      <c r="B17" s="6" t="s">
        <v>7</v>
      </c>
      <c r="C17" s="7"/>
      <c r="D17" s="7"/>
      <c r="E17" s="8"/>
      <c r="F17" s="227" t="s">
        <v>328</v>
      </c>
      <c r="G17" s="228"/>
      <c r="H17" s="228"/>
      <c r="I17" s="228"/>
      <c r="J17" s="228"/>
      <c r="K17" s="228"/>
      <c r="L17" s="228"/>
      <c r="M17" s="228"/>
      <c r="N17" s="228"/>
      <c r="O17" s="228"/>
      <c r="P17" s="228"/>
      <c r="Q17" s="228"/>
      <c r="R17" s="228"/>
      <c r="S17" s="228"/>
      <c r="T17" s="228"/>
      <c r="U17" s="228"/>
      <c r="V17" s="228"/>
      <c r="W17" s="229"/>
    </row>
    <row r="18" spans="2:23" s="2" customFormat="1" ht="21.75" customHeight="1">
      <c r="B18" s="6" t="s">
        <v>123</v>
      </c>
      <c r="C18" s="7"/>
      <c r="D18" s="7"/>
      <c r="E18" s="7"/>
      <c r="F18" s="233" t="s">
        <v>329</v>
      </c>
      <c r="G18" s="234"/>
      <c r="H18" s="234"/>
      <c r="I18" s="234"/>
      <c r="J18" s="234"/>
      <c r="K18" s="234"/>
      <c r="L18" s="234"/>
      <c r="M18" s="234"/>
      <c r="N18" s="234"/>
      <c r="O18" s="234"/>
      <c r="P18" s="234"/>
      <c r="Q18" s="234"/>
      <c r="R18" s="234"/>
      <c r="S18" s="234"/>
      <c r="T18" s="234"/>
      <c r="U18" s="234"/>
      <c r="V18" s="234"/>
      <c r="W18" s="235"/>
    </row>
    <row r="19" spans="2:23" s="2" customFormat="1" ht="21.75" customHeight="1">
      <c r="B19" s="6" t="s">
        <v>8</v>
      </c>
      <c r="C19" s="7"/>
      <c r="D19" s="8"/>
      <c r="E19" s="244" t="s">
        <v>330</v>
      </c>
      <c r="F19" s="245"/>
      <c r="G19" s="245"/>
      <c r="H19" s="245"/>
      <c r="I19" s="245"/>
      <c r="J19" s="245"/>
      <c r="K19" s="245"/>
      <c r="L19" s="246"/>
      <c r="M19" s="11" t="s">
        <v>9</v>
      </c>
      <c r="N19" s="12"/>
      <c r="O19" s="12"/>
      <c r="P19" s="247" t="s">
        <v>331</v>
      </c>
      <c r="Q19" s="245"/>
      <c r="R19" s="245"/>
      <c r="S19" s="245"/>
      <c r="T19" s="245"/>
      <c r="U19" s="245"/>
      <c r="V19" s="245"/>
      <c r="W19" s="246"/>
    </row>
    <row r="20" spans="2:23" s="2" customFormat="1" ht="21.75" customHeight="1">
      <c r="B20" s="6" t="s">
        <v>10</v>
      </c>
      <c r="C20" s="7"/>
      <c r="D20" s="7"/>
      <c r="E20" s="7"/>
      <c r="F20" s="8"/>
      <c r="G20" s="222" t="s">
        <v>332</v>
      </c>
      <c r="H20" s="223"/>
      <c r="I20" s="223"/>
      <c r="J20" s="223"/>
      <c r="K20" s="223"/>
      <c r="L20" s="223"/>
      <c r="M20" s="223"/>
      <c r="N20" s="223"/>
      <c r="O20" s="223"/>
      <c r="P20" s="223"/>
      <c r="Q20" s="223"/>
      <c r="R20" s="223"/>
      <c r="S20" s="223"/>
      <c r="T20" s="223"/>
      <c r="U20" s="223"/>
      <c r="V20" s="223"/>
      <c r="W20" s="224"/>
    </row>
    <row r="21" spans="2:23" s="2" customFormat="1" ht="21.75" customHeight="1">
      <c r="B21" s="6" t="s">
        <v>122</v>
      </c>
      <c r="C21" s="7"/>
      <c r="D21" s="7"/>
      <c r="E21" s="7"/>
      <c r="F21" s="7"/>
      <c r="G21" s="230" t="s">
        <v>333</v>
      </c>
      <c r="H21" s="231"/>
      <c r="I21" s="231"/>
      <c r="J21" s="231"/>
      <c r="K21" s="231"/>
      <c r="L21" s="232"/>
      <c r="M21" s="230" t="s">
        <v>174</v>
      </c>
      <c r="N21" s="231"/>
      <c r="O21" s="232"/>
      <c r="P21" s="230" t="s">
        <v>334</v>
      </c>
      <c r="Q21" s="231"/>
      <c r="R21" s="231"/>
      <c r="S21" s="231"/>
      <c r="T21" s="231"/>
      <c r="U21" s="231"/>
      <c r="V21" s="231"/>
      <c r="W21" s="232"/>
    </row>
    <row r="22" spans="2:23" s="2" customFormat="1" ht="21.75" customHeight="1">
      <c r="B22" s="6" t="s">
        <v>124</v>
      </c>
      <c r="C22" s="7"/>
      <c r="D22" s="7"/>
      <c r="E22" s="7"/>
      <c r="F22" s="7"/>
      <c r="G22" s="12"/>
      <c r="H22" s="9"/>
      <c r="I22" s="225" t="s">
        <v>125</v>
      </c>
      <c r="J22" s="225"/>
      <c r="K22" s="225"/>
      <c r="L22" s="225"/>
      <c r="M22" s="225"/>
      <c r="N22" s="225"/>
      <c r="O22" s="225"/>
      <c r="P22" s="225"/>
      <c r="Q22" s="225"/>
      <c r="R22" s="225"/>
      <c r="S22" s="225"/>
      <c r="T22" s="225"/>
      <c r="U22" s="225"/>
      <c r="V22" s="225"/>
      <c r="W22" s="226"/>
    </row>
    <row r="23" spans="2:23" s="2" customFormat="1" ht="21.75" customHeight="1">
      <c r="B23" s="6" t="s">
        <v>126</v>
      </c>
      <c r="C23" s="7"/>
      <c r="D23" s="7"/>
      <c r="E23" s="7"/>
      <c r="F23" s="7"/>
      <c r="G23" s="12"/>
      <c r="H23" s="9"/>
      <c r="I23" s="230" t="s">
        <v>323</v>
      </c>
      <c r="J23" s="231"/>
      <c r="K23" s="231"/>
      <c r="L23" s="231"/>
      <c r="M23" s="231"/>
      <c r="N23" s="231"/>
      <c r="O23" s="231"/>
      <c r="P23" s="231"/>
      <c r="Q23" s="231"/>
      <c r="R23" s="231"/>
      <c r="S23" s="231"/>
      <c r="T23" s="231"/>
      <c r="U23" s="231"/>
      <c r="V23" s="231"/>
      <c r="W23" s="232"/>
    </row>
    <row r="24" spans="2:23" s="2" customFormat="1" ht="21.75" customHeight="1">
      <c r="B24" s="11" t="s">
        <v>156</v>
      </c>
      <c r="C24" s="12"/>
      <c r="D24" s="9"/>
      <c r="E24" s="249"/>
      <c r="F24" s="225"/>
      <c r="G24" s="225"/>
      <c r="H24" s="9" t="s">
        <v>11</v>
      </c>
      <c r="I24" s="251" t="s">
        <v>276</v>
      </c>
      <c r="J24" s="252"/>
      <c r="K24" s="252"/>
      <c r="L24" s="253"/>
      <c r="M24" s="254">
        <v>39904</v>
      </c>
      <c r="N24" s="255"/>
      <c r="O24" s="255"/>
      <c r="P24" s="255"/>
      <c r="Q24" s="255"/>
      <c r="R24" s="255"/>
      <c r="S24" s="255"/>
      <c r="T24" s="255"/>
      <c r="U24" s="255"/>
      <c r="V24" s="255"/>
      <c r="W24" s="256"/>
    </row>
    <row r="25" spans="2:23" s="2" customFormat="1" ht="21.75" customHeight="1">
      <c r="B25" s="222" t="s">
        <v>223</v>
      </c>
      <c r="C25" s="223"/>
      <c r="D25" s="223"/>
      <c r="E25" s="223"/>
      <c r="F25" s="223"/>
      <c r="G25" s="223"/>
      <c r="H25" s="224"/>
      <c r="I25" s="257" t="s">
        <v>248</v>
      </c>
      <c r="J25" s="258"/>
      <c r="K25" s="258"/>
      <c r="L25" s="258"/>
      <c r="M25" s="258"/>
      <c r="N25" s="258"/>
      <c r="O25" s="258"/>
      <c r="P25" s="258"/>
      <c r="Q25" s="258"/>
      <c r="R25" s="258"/>
      <c r="S25" s="258"/>
      <c r="T25" s="258"/>
      <c r="U25" s="258"/>
      <c r="V25" s="258"/>
      <c r="W25" s="259"/>
    </row>
    <row r="26" spans="2:23" s="2" customFormat="1" ht="36" customHeight="1">
      <c r="B26" s="247"/>
      <c r="C26" s="245"/>
      <c r="D26" s="245"/>
      <c r="E26" s="245"/>
      <c r="F26" s="245"/>
      <c r="G26" s="245"/>
      <c r="H26" s="246"/>
      <c r="I26" s="260" t="s">
        <v>335</v>
      </c>
      <c r="J26" s="240"/>
      <c r="K26" s="240"/>
      <c r="L26" s="240"/>
      <c r="M26" s="240"/>
      <c r="N26" s="240"/>
      <c r="O26" s="240"/>
      <c r="P26" s="240"/>
      <c r="Q26" s="240"/>
      <c r="R26" s="240"/>
      <c r="S26" s="240"/>
      <c r="T26" s="240"/>
      <c r="U26" s="240"/>
      <c r="V26" s="240"/>
      <c r="W26" s="261"/>
    </row>
    <row r="27" spans="2:23" s="2" customFormat="1" ht="21.75" customHeight="1">
      <c r="B27" s="10"/>
      <c r="C27" s="10"/>
      <c r="D27" s="10"/>
      <c r="E27" s="10"/>
      <c r="F27" s="10"/>
      <c r="G27" s="10"/>
      <c r="H27" s="10"/>
      <c r="I27" s="36"/>
      <c r="J27" s="36"/>
      <c r="K27" s="36"/>
      <c r="L27" s="36"/>
      <c r="M27" s="36"/>
      <c r="N27" s="36"/>
      <c r="O27" s="36"/>
      <c r="P27" s="36"/>
      <c r="Q27" s="36"/>
      <c r="R27" s="36"/>
      <c r="S27" s="36"/>
      <c r="T27" s="36"/>
      <c r="U27" s="36"/>
      <c r="V27" s="36"/>
      <c r="W27" s="36"/>
    </row>
    <row r="28" s="2" customFormat="1" ht="17.25" customHeight="1"/>
    <row r="29" spans="1:23" s="2" customFormat="1" ht="17.25" customHeight="1">
      <c r="A29" s="2" t="s">
        <v>12</v>
      </c>
      <c r="G29" s="3" t="s">
        <v>13</v>
      </c>
      <c r="H29" s="250">
        <f>'別紙３'!M8</f>
        <v>255960</v>
      </c>
      <c r="I29" s="250"/>
      <c r="J29" s="250"/>
      <c r="K29" s="250"/>
      <c r="L29" s="250"/>
      <c r="M29" s="250"/>
      <c r="N29" s="250"/>
      <c r="O29" s="2" t="s">
        <v>14</v>
      </c>
      <c r="P29" s="241"/>
      <c r="Q29" s="241"/>
      <c r="R29" s="241"/>
      <c r="S29" s="241"/>
      <c r="T29" s="241"/>
      <c r="U29" s="241"/>
      <c r="V29" s="241"/>
      <c r="W29" s="241"/>
    </row>
    <row r="30" spans="8:23" s="2" customFormat="1" ht="17.25" customHeight="1">
      <c r="H30" s="241" t="s">
        <v>249</v>
      </c>
      <c r="I30" s="241"/>
      <c r="J30" s="241"/>
      <c r="K30" s="241"/>
      <c r="L30" s="241"/>
      <c r="M30" s="241"/>
      <c r="N30" s="241"/>
      <c r="O30" s="241"/>
      <c r="P30" s="241"/>
      <c r="Q30" s="241"/>
      <c r="R30" s="241"/>
      <c r="S30" s="241"/>
      <c r="T30" s="241"/>
      <c r="U30" s="25"/>
      <c r="V30" s="25"/>
      <c r="W30" s="25"/>
    </row>
    <row r="31" spans="8:23" s="2" customFormat="1" ht="17.25" customHeight="1">
      <c r="H31" s="25"/>
      <c r="I31" s="25"/>
      <c r="J31" s="25"/>
      <c r="K31" s="25"/>
      <c r="L31" s="25"/>
      <c r="M31" s="25"/>
      <c r="N31" s="25"/>
      <c r="O31" s="25"/>
      <c r="P31" s="25"/>
      <c r="Q31" s="25"/>
      <c r="R31" s="25"/>
      <c r="S31" s="25"/>
      <c r="T31" s="25"/>
      <c r="U31" s="25"/>
      <c r="V31" s="25"/>
      <c r="W31" s="25"/>
    </row>
    <row r="32" spans="1:19" s="2" customFormat="1" ht="17.25" customHeight="1">
      <c r="A32" s="2" t="s">
        <v>15</v>
      </c>
      <c r="S32" s="17"/>
    </row>
    <row r="33" spans="2:45" s="2" customFormat="1" ht="17.25" customHeight="1">
      <c r="B33" s="2" t="s">
        <v>96</v>
      </c>
      <c r="Z33" s="13"/>
      <c r="AA33" s="5"/>
      <c r="AB33" s="5"/>
      <c r="AC33" s="5"/>
      <c r="AD33" s="13"/>
      <c r="AE33" s="5"/>
      <c r="AF33" s="5"/>
      <c r="AG33" s="5"/>
      <c r="AH33" s="13"/>
      <c r="AI33" s="5"/>
      <c r="AJ33" s="5"/>
      <c r="AK33" s="5"/>
      <c r="AL33" s="13"/>
      <c r="AM33" s="5"/>
      <c r="AN33" s="5"/>
      <c r="AO33" s="5"/>
      <c r="AP33" s="13"/>
      <c r="AQ33" s="5"/>
      <c r="AR33" s="5"/>
      <c r="AS33" s="5"/>
    </row>
    <row r="34" spans="2:45" s="2" customFormat="1" ht="17.25" customHeight="1">
      <c r="B34" s="2" t="s">
        <v>97</v>
      </c>
      <c r="Z34" s="5"/>
      <c r="AA34" s="5"/>
      <c r="AB34" s="5"/>
      <c r="AC34" s="5"/>
      <c r="AD34" s="5"/>
      <c r="AE34" s="5"/>
      <c r="AF34" s="5"/>
      <c r="AG34" s="5"/>
      <c r="AH34" s="5"/>
      <c r="AI34" s="5"/>
      <c r="AJ34" s="5"/>
      <c r="AK34" s="5"/>
      <c r="AL34" s="5"/>
      <c r="AM34" s="5"/>
      <c r="AN34" s="5"/>
      <c r="AO34" s="5"/>
      <c r="AP34" s="5"/>
      <c r="AQ34" s="5"/>
      <c r="AR34" s="5"/>
      <c r="AS34" s="5"/>
    </row>
    <row r="35" spans="2:45" s="2" customFormat="1" ht="17.25" customHeight="1">
      <c r="B35" s="2" t="s">
        <v>98</v>
      </c>
      <c r="Z35" s="14"/>
      <c r="AA35" s="14"/>
      <c r="AB35" s="14"/>
      <c r="AC35" s="14"/>
      <c r="AD35" s="14"/>
      <c r="AE35" s="14"/>
      <c r="AF35" s="14"/>
      <c r="AG35" s="14"/>
      <c r="AH35" s="14"/>
      <c r="AI35" s="14"/>
      <c r="AJ35" s="14"/>
      <c r="AK35" s="14"/>
      <c r="AL35" s="14"/>
      <c r="AM35" s="14"/>
      <c r="AN35" s="14"/>
      <c r="AO35" s="14"/>
      <c r="AP35" s="14"/>
      <c r="AQ35" s="14"/>
      <c r="AR35" s="14"/>
      <c r="AS35" s="14"/>
    </row>
    <row r="36" spans="2:45" s="2" customFormat="1" ht="17.25" customHeight="1">
      <c r="B36" s="182" t="s">
        <v>277</v>
      </c>
      <c r="Z36" s="14"/>
      <c r="AA36" s="14"/>
      <c r="AB36" s="14"/>
      <c r="AC36" s="14"/>
      <c r="AD36" s="14"/>
      <c r="AE36" s="14"/>
      <c r="AF36" s="14"/>
      <c r="AG36" s="14"/>
      <c r="AH36" s="14"/>
      <c r="AI36" s="14"/>
      <c r="AJ36" s="14"/>
      <c r="AK36" s="14"/>
      <c r="AL36" s="14"/>
      <c r="AM36" s="14"/>
      <c r="AN36" s="14"/>
      <c r="AO36" s="14"/>
      <c r="AP36" s="14"/>
      <c r="AQ36" s="14"/>
      <c r="AR36" s="14"/>
      <c r="AS36" s="14"/>
    </row>
    <row r="37" spans="2:21" s="2" customFormat="1" ht="17.25" customHeight="1">
      <c r="B37" s="2" t="s">
        <v>278</v>
      </c>
      <c r="U37" s="2" t="s">
        <v>16</v>
      </c>
    </row>
    <row r="38" s="2" customFormat="1" ht="17.25" customHeight="1">
      <c r="B38" s="2" t="s">
        <v>279</v>
      </c>
    </row>
    <row r="39" s="2" customFormat="1" ht="17.25" customHeight="1">
      <c r="C39" s="2" t="s">
        <v>166</v>
      </c>
    </row>
    <row r="40" s="2" customFormat="1" ht="17.25" customHeight="1">
      <c r="C40" s="2" t="s">
        <v>167</v>
      </c>
    </row>
    <row r="41" s="2" customFormat="1" ht="17.25" customHeight="1">
      <c r="C41" s="2" t="s">
        <v>170</v>
      </c>
    </row>
    <row r="42" s="2" customFormat="1" ht="17.25" customHeight="1">
      <c r="C42" s="2" t="s">
        <v>171</v>
      </c>
    </row>
    <row r="43" s="2" customFormat="1" ht="17.25" customHeight="1"/>
    <row r="44" s="2" customFormat="1" ht="17.25" customHeight="1"/>
    <row r="45" s="2" customFormat="1" ht="17.25" customHeight="1"/>
  </sheetData>
  <sheetProtection/>
  <mergeCells count="33">
    <mergeCell ref="E24:G24"/>
    <mergeCell ref="I23:W23"/>
    <mergeCell ref="H29:N29"/>
    <mergeCell ref="I24:L24"/>
    <mergeCell ref="B25:H26"/>
    <mergeCell ref="P29:W29"/>
    <mergeCell ref="M24:W24"/>
    <mergeCell ref="I25:W25"/>
    <mergeCell ref="I26:W26"/>
    <mergeCell ref="H30:T30"/>
    <mergeCell ref="B6:H6"/>
    <mergeCell ref="J9:M9"/>
    <mergeCell ref="P5:Q5"/>
    <mergeCell ref="E19:L19"/>
    <mergeCell ref="P19:W19"/>
    <mergeCell ref="O10:X10"/>
    <mergeCell ref="O11:W11"/>
    <mergeCell ref="J10:M10"/>
    <mergeCell ref="J11:M11"/>
    <mergeCell ref="A15:X15"/>
    <mergeCell ref="W1:X1"/>
    <mergeCell ref="U1:V1"/>
    <mergeCell ref="Q1:T1"/>
    <mergeCell ref="A3:X3"/>
    <mergeCell ref="J8:M8"/>
    <mergeCell ref="O9:X9"/>
    <mergeCell ref="G20:W20"/>
    <mergeCell ref="I22:W22"/>
    <mergeCell ref="F17:W17"/>
    <mergeCell ref="M21:O21"/>
    <mergeCell ref="P21:W21"/>
    <mergeCell ref="G21:L21"/>
    <mergeCell ref="F18:W18"/>
  </mergeCells>
  <printOptions/>
  <pageMargins left="0.68" right="0.42" top="0.52" bottom="0.42" header="0.512" footer="0.4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6" tint="0.7999799847602844"/>
  </sheetPr>
  <dimension ref="A1:AD51"/>
  <sheetViews>
    <sheetView view="pageBreakPreview" zoomScale="85" zoomScaleSheetLayoutView="85" zoomScalePageLayoutView="0" workbookViewId="0" topLeftCell="A13">
      <selection activeCell="I44" sqref="I44:P44"/>
    </sheetView>
  </sheetViews>
  <sheetFormatPr defaultColWidth="3.75390625" defaultRowHeight="15" customHeight="1"/>
  <cols>
    <col min="1" max="8" width="3.75390625" style="2" customWidth="1"/>
    <col min="9" max="16" width="2.50390625" style="2" customWidth="1"/>
    <col min="17" max="17" width="2.75390625" style="2" customWidth="1"/>
    <col min="18" max="18" width="8.00390625" style="2" customWidth="1"/>
    <col min="19" max="19" width="3.75390625" style="2" customWidth="1"/>
    <col min="20" max="20" width="6.375" style="2" customWidth="1"/>
    <col min="21" max="21" width="3.75390625" style="2" customWidth="1"/>
    <col min="22" max="22" width="10.375" style="2" customWidth="1"/>
    <col min="23" max="23" width="2.375" style="2" customWidth="1"/>
    <col min="24" max="24" width="7.25390625" style="2" customWidth="1"/>
    <col min="25" max="25" width="5.25390625" style="2" customWidth="1"/>
    <col min="26" max="27" width="7.125" style="2" customWidth="1"/>
    <col min="28" max="29" width="3.75390625" style="2" customWidth="1"/>
    <col min="30" max="30" width="5.375" style="2" customWidth="1"/>
    <col min="31" max="16384" width="3.75390625" style="2" customWidth="1"/>
  </cols>
  <sheetData>
    <row r="1" spans="1:22" ht="15" customHeight="1">
      <c r="A1" s="2" t="s">
        <v>17</v>
      </c>
      <c r="V1" s="82"/>
    </row>
    <row r="2" spans="1:25" ht="15" customHeight="1">
      <c r="A2" s="282" t="s">
        <v>127</v>
      </c>
      <c r="B2" s="282"/>
      <c r="C2" s="282"/>
      <c r="D2" s="282"/>
      <c r="E2" s="282"/>
      <c r="F2" s="282"/>
      <c r="G2" s="282"/>
      <c r="H2" s="282"/>
      <c r="I2" s="282"/>
      <c r="J2" s="282"/>
      <c r="K2" s="282"/>
      <c r="L2" s="282"/>
      <c r="M2" s="282"/>
      <c r="N2" s="282"/>
      <c r="O2" s="282"/>
      <c r="P2" s="282"/>
      <c r="Q2" s="282"/>
      <c r="R2" s="282"/>
      <c r="S2" s="282"/>
      <c r="T2" s="282"/>
      <c r="U2" s="282"/>
      <c r="V2" s="282"/>
      <c r="W2" s="282"/>
      <c r="X2" s="282"/>
      <c r="Y2" s="31"/>
    </row>
    <row r="3" spans="1:25" ht="4.5" customHeight="1">
      <c r="A3" s="5"/>
      <c r="B3" s="5"/>
      <c r="C3" s="5"/>
      <c r="D3" s="5"/>
      <c r="E3" s="5"/>
      <c r="F3" s="5"/>
      <c r="G3" s="5"/>
      <c r="H3" s="5"/>
      <c r="I3" s="5"/>
      <c r="J3" s="5"/>
      <c r="K3" s="5"/>
      <c r="L3" s="5"/>
      <c r="M3" s="5"/>
      <c r="N3" s="5"/>
      <c r="O3" s="5"/>
      <c r="P3" s="5"/>
      <c r="Q3" s="5"/>
      <c r="R3" s="5"/>
      <c r="S3" s="5"/>
      <c r="T3" s="5"/>
      <c r="U3" s="5"/>
      <c r="V3" s="5"/>
      <c r="W3" s="5"/>
      <c r="X3" s="5"/>
      <c r="Y3" s="5"/>
    </row>
    <row r="4" spans="1:25" ht="15" customHeight="1" thickBot="1">
      <c r="A4" s="37"/>
      <c r="B4" s="37"/>
      <c r="C4" s="37"/>
      <c r="D4" s="37"/>
      <c r="E4" s="37"/>
      <c r="F4" s="37"/>
      <c r="G4" s="37"/>
      <c r="H4" s="37"/>
      <c r="I4" s="37"/>
      <c r="J4" s="37"/>
      <c r="K4" s="37"/>
      <c r="L4" s="37"/>
      <c r="M4" s="37" t="s">
        <v>128</v>
      </c>
      <c r="N4" s="37"/>
      <c r="O4" s="37"/>
      <c r="P4" s="37" t="s">
        <v>107</v>
      </c>
      <c r="Q4" s="275" t="str">
        <f>IF('様式１'!F18="","",'様式１'!F18)</f>
        <v>　日中一時支援事業所さっぽろ</v>
      </c>
      <c r="R4" s="275"/>
      <c r="S4" s="275"/>
      <c r="T4" s="275"/>
      <c r="U4" s="275"/>
      <c r="V4" s="275"/>
      <c r="W4" s="275"/>
      <c r="X4" s="38" t="s">
        <v>105</v>
      </c>
      <c r="Y4" s="3"/>
    </row>
    <row r="5" spans="1:25" ht="18" customHeight="1" thickBot="1">
      <c r="A5" s="283" t="s">
        <v>40</v>
      </c>
      <c r="B5" s="284"/>
      <c r="C5" s="284"/>
      <c r="D5" s="284"/>
      <c r="E5" s="284"/>
      <c r="F5" s="284"/>
      <c r="G5" s="284"/>
      <c r="H5" s="285"/>
      <c r="I5" s="286" t="s">
        <v>41</v>
      </c>
      <c r="J5" s="284"/>
      <c r="K5" s="284"/>
      <c r="L5" s="284"/>
      <c r="M5" s="284"/>
      <c r="N5" s="284"/>
      <c r="O5" s="284"/>
      <c r="P5" s="285"/>
      <c r="Q5" s="286" t="s">
        <v>42</v>
      </c>
      <c r="R5" s="284"/>
      <c r="S5" s="284"/>
      <c r="T5" s="284"/>
      <c r="U5" s="284"/>
      <c r="V5" s="284"/>
      <c r="W5" s="284"/>
      <c r="X5" s="287"/>
      <c r="Y5" s="30"/>
    </row>
    <row r="6" spans="1:25" ht="18.75" customHeight="1">
      <c r="A6" s="39" t="s">
        <v>264</v>
      </c>
      <c r="B6" s="40"/>
      <c r="C6" s="40"/>
      <c r="D6" s="40"/>
      <c r="E6" s="40"/>
      <c r="F6" s="40"/>
      <c r="G6" s="40"/>
      <c r="H6" s="40"/>
      <c r="I6" s="40"/>
      <c r="J6" s="40"/>
      <c r="K6" s="40"/>
      <c r="L6" s="40"/>
      <c r="M6" s="40"/>
      <c r="N6" s="40"/>
      <c r="O6" s="40"/>
      <c r="P6" s="40"/>
      <c r="Q6" s="40"/>
      <c r="R6" s="40"/>
      <c r="S6" s="40"/>
      <c r="T6" s="40"/>
      <c r="U6" s="40"/>
      <c r="V6" s="40"/>
      <c r="W6" s="40"/>
      <c r="X6" s="41"/>
      <c r="Y6" s="10"/>
    </row>
    <row r="7" spans="1:25" ht="15" customHeight="1">
      <c r="A7" s="42"/>
      <c r="B7" s="268" t="s">
        <v>130</v>
      </c>
      <c r="C7" s="269"/>
      <c r="D7" s="269"/>
      <c r="E7" s="269"/>
      <c r="F7" s="269"/>
      <c r="G7" s="269"/>
      <c r="H7" s="270"/>
      <c r="I7" s="44"/>
      <c r="J7" s="45"/>
      <c r="K7" s="45"/>
      <c r="L7" s="45"/>
      <c r="M7" s="45"/>
      <c r="N7" s="45"/>
      <c r="O7" s="45"/>
      <c r="P7" s="46"/>
      <c r="Q7" s="47"/>
      <c r="R7" s="48" t="s">
        <v>135</v>
      </c>
      <c r="S7" s="49"/>
      <c r="T7" s="48" t="s">
        <v>168</v>
      </c>
      <c r="U7" s="49"/>
      <c r="V7" s="48" t="s">
        <v>93</v>
      </c>
      <c r="W7" s="49"/>
      <c r="X7" s="50"/>
      <c r="Y7" s="26"/>
    </row>
    <row r="8" spans="1:30" ht="10.5" customHeight="1">
      <c r="A8" s="42"/>
      <c r="B8" s="271"/>
      <c r="C8" s="272"/>
      <c r="D8" s="272"/>
      <c r="E8" s="272"/>
      <c r="F8" s="272"/>
      <c r="G8" s="272"/>
      <c r="H8" s="273"/>
      <c r="I8" s="51"/>
      <c r="J8" s="52"/>
      <c r="K8" s="52"/>
      <c r="L8" s="52"/>
      <c r="M8" s="52"/>
      <c r="N8" s="52"/>
      <c r="O8" s="52"/>
      <c r="P8" s="53"/>
      <c r="Q8" s="54"/>
      <c r="R8" s="28" t="s">
        <v>201</v>
      </c>
      <c r="S8" s="55"/>
      <c r="T8" s="56"/>
      <c r="U8" s="55"/>
      <c r="V8" s="56"/>
      <c r="W8" s="55"/>
      <c r="X8" s="57"/>
      <c r="Y8" s="26"/>
      <c r="Z8" s="33" t="s">
        <v>222</v>
      </c>
      <c r="AA8" s="33" t="s">
        <v>93</v>
      </c>
      <c r="AB8" s="34"/>
      <c r="AC8" s="34"/>
      <c r="AD8" s="34"/>
    </row>
    <row r="9" spans="1:30" ht="19.5" customHeight="1">
      <c r="A9" s="42"/>
      <c r="B9" s="271"/>
      <c r="C9" s="272"/>
      <c r="D9" s="272"/>
      <c r="E9" s="272"/>
      <c r="F9" s="272"/>
      <c r="G9" s="272"/>
      <c r="H9" s="273"/>
      <c r="I9" s="51" t="s">
        <v>225</v>
      </c>
      <c r="J9" s="52"/>
      <c r="K9" s="52"/>
      <c r="L9" s="52"/>
      <c r="M9" s="52"/>
      <c r="N9" s="52"/>
      <c r="O9" s="52"/>
      <c r="P9" s="53"/>
      <c r="Q9" s="54"/>
      <c r="R9" s="24">
        <v>1123</v>
      </c>
      <c r="S9" s="58" t="s">
        <v>129</v>
      </c>
      <c r="T9" s="24">
        <f>'別紙２'!AA55</f>
        <v>60</v>
      </c>
      <c r="U9" s="58" t="s">
        <v>157</v>
      </c>
      <c r="V9" s="24">
        <f>IF(T9="","",R9*T9)</f>
        <v>67380</v>
      </c>
      <c r="W9" s="58" t="s">
        <v>14</v>
      </c>
      <c r="X9" s="59" t="s">
        <v>131</v>
      </c>
      <c r="Y9" s="23"/>
      <c r="Z9" s="35">
        <v>124</v>
      </c>
      <c r="AA9" s="83">
        <f>IF(T9="","",T9*Z9)</f>
        <v>7440</v>
      </c>
      <c r="AB9" s="82"/>
      <c r="AC9" s="82"/>
      <c r="AD9" s="82"/>
    </row>
    <row r="10" spans="1:30" ht="19.5" customHeight="1">
      <c r="A10" s="42"/>
      <c r="B10" s="271"/>
      <c r="C10" s="272"/>
      <c r="D10" s="272"/>
      <c r="E10" s="272"/>
      <c r="F10" s="272"/>
      <c r="G10" s="272"/>
      <c r="H10" s="273"/>
      <c r="I10" s="51"/>
      <c r="J10" s="262">
        <f>IF(SUM(V9:V11)=0,"",SUM(V9:V11))</f>
        <v>255960</v>
      </c>
      <c r="K10" s="262"/>
      <c r="L10" s="262"/>
      <c r="M10" s="262"/>
      <c r="N10" s="262"/>
      <c r="O10" s="52" t="s">
        <v>14</v>
      </c>
      <c r="P10" s="53"/>
      <c r="Q10" s="54"/>
      <c r="R10" s="24">
        <v>2245</v>
      </c>
      <c r="S10" s="58" t="s">
        <v>129</v>
      </c>
      <c r="T10" s="24">
        <f>'別紙２'!AA56</f>
        <v>84</v>
      </c>
      <c r="U10" s="58" t="s">
        <v>157</v>
      </c>
      <c r="V10" s="24">
        <f>IF(T10="","",R10*T10)</f>
        <v>188580</v>
      </c>
      <c r="W10" s="58" t="s">
        <v>14</v>
      </c>
      <c r="X10" s="59" t="s">
        <v>132</v>
      </c>
      <c r="Y10" s="23"/>
      <c r="Z10" s="35">
        <v>249</v>
      </c>
      <c r="AA10" s="83">
        <f>IF(T10="","",T10*Z10)</f>
        <v>20916</v>
      </c>
      <c r="AB10" s="82"/>
      <c r="AC10" s="82"/>
      <c r="AD10" s="82"/>
    </row>
    <row r="11" spans="1:30" ht="19.5" customHeight="1">
      <c r="A11" s="42"/>
      <c r="B11" s="271"/>
      <c r="C11" s="272"/>
      <c r="D11" s="272"/>
      <c r="E11" s="272"/>
      <c r="F11" s="272"/>
      <c r="G11" s="272"/>
      <c r="H11" s="273"/>
      <c r="I11" s="51"/>
      <c r="J11" s="52"/>
      <c r="K11" s="52"/>
      <c r="L11" s="52"/>
      <c r="M11" s="52"/>
      <c r="N11" s="52"/>
      <c r="O11" s="52"/>
      <c r="P11" s="53"/>
      <c r="Q11" s="54"/>
      <c r="R11" s="27">
        <v>3367</v>
      </c>
      <c r="S11" s="58" t="s">
        <v>129</v>
      </c>
      <c r="T11" s="24">
        <f>'別紙２'!AA57</f>
      </c>
      <c r="U11" s="58" t="s">
        <v>157</v>
      </c>
      <c r="V11" s="24">
        <f>IF(T11="","",R11*T11)</f>
      </c>
      <c r="W11" s="58" t="s">
        <v>14</v>
      </c>
      <c r="X11" s="59" t="s">
        <v>133</v>
      </c>
      <c r="Y11" s="23"/>
      <c r="Z11" s="35">
        <v>374</v>
      </c>
      <c r="AA11" s="83">
        <f>IF(T11="","",T11*Z11)</f>
      </c>
      <c r="AB11" s="82"/>
      <c r="AC11" s="82"/>
      <c r="AD11" s="82"/>
    </row>
    <row r="12" spans="1:30" ht="11.25" customHeight="1">
      <c r="A12" s="42"/>
      <c r="B12" s="271"/>
      <c r="C12" s="272"/>
      <c r="D12" s="272"/>
      <c r="E12" s="272"/>
      <c r="F12" s="272"/>
      <c r="G12" s="272"/>
      <c r="H12" s="273"/>
      <c r="I12" s="51"/>
      <c r="J12" s="52"/>
      <c r="K12" s="52"/>
      <c r="L12" s="52"/>
      <c r="M12" s="52"/>
      <c r="N12" s="52"/>
      <c r="O12" s="52"/>
      <c r="P12" s="53"/>
      <c r="Q12" s="54"/>
      <c r="R12" s="28" t="s">
        <v>202</v>
      </c>
      <c r="S12" s="58"/>
      <c r="T12" s="148"/>
      <c r="U12" s="58"/>
      <c r="V12" s="148"/>
      <c r="W12" s="58"/>
      <c r="X12" s="59"/>
      <c r="Y12" s="23"/>
      <c r="Z12" s="34"/>
      <c r="AA12" s="82"/>
      <c r="AB12" s="82"/>
      <c r="AC12" s="82"/>
      <c r="AD12" s="82"/>
    </row>
    <row r="13" spans="1:30" ht="19.5" customHeight="1">
      <c r="A13" s="42"/>
      <c r="B13" s="271"/>
      <c r="C13" s="272"/>
      <c r="D13" s="272"/>
      <c r="E13" s="272"/>
      <c r="F13" s="272"/>
      <c r="G13" s="272"/>
      <c r="H13" s="273"/>
      <c r="I13" s="51" t="s">
        <v>227</v>
      </c>
      <c r="J13" s="52"/>
      <c r="K13" s="52"/>
      <c r="L13" s="52"/>
      <c r="M13" s="52"/>
      <c r="N13" s="52"/>
      <c r="O13" s="52"/>
      <c r="P13" s="53"/>
      <c r="Q13" s="54"/>
      <c r="R13" s="24">
        <v>1359</v>
      </c>
      <c r="S13" s="58" t="s">
        <v>129</v>
      </c>
      <c r="T13" s="24">
        <f>'別紙２'!AA58</f>
      </c>
      <c r="U13" s="58" t="s">
        <v>157</v>
      </c>
      <c r="V13" s="24">
        <f>IF(T13="","",R13*T13)</f>
      </c>
      <c r="W13" s="58" t="s">
        <v>14</v>
      </c>
      <c r="X13" s="59" t="s">
        <v>185</v>
      </c>
      <c r="Y13" s="23"/>
      <c r="Z13" s="35">
        <v>150</v>
      </c>
      <c r="AA13" s="83">
        <f>IF(T13="","",T13*Z13)</f>
      </c>
      <c r="AB13" s="82"/>
      <c r="AC13" s="82"/>
      <c r="AD13" s="82"/>
    </row>
    <row r="14" spans="1:30" ht="19.5" customHeight="1">
      <c r="A14" s="42"/>
      <c r="B14" s="271"/>
      <c r="C14" s="272"/>
      <c r="D14" s="272"/>
      <c r="E14" s="272"/>
      <c r="F14" s="272"/>
      <c r="G14" s="272"/>
      <c r="H14" s="273"/>
      <c r="I14" s="51"/>
      <c r="J14" s="262">
        <f>IF(SUM(V13:V15)=0,"",SUM(V13:V15))</f>
      </c>
      <c r="K14" s="262"/>
      <c r="L14" s="262"/>
      <c r="M14" s="262"/>
      <c r="N14" s="262"/>
      <c r="O14" s="52" t="s">
        <v>14</v>
      </c>
      <c r="P14" s="53"/>
      <c r="Q14" s="54"/>
      <c r="R14" s="24">
        <v>2717</v>
      </c>
      <c r="S14" s="58" t="s">
        <v>129</v>
      </c>
      <c r="T14" s="24">
        <f>'別紙２'!AA59</f>
      </c>
      <c r="U14" s="58" t="s">
        <v>157</v>
      </c>
      <c r="V14" s="24">
        <f>IF(T14="","",R14*T14)</f>
      </c>
      <c r="W14" s="58" t="s">
        <v>14</v>
      </c>
      <c r="X14" s="59" t="s">
        <v>172</v>
      </c>
      <c r="Y14" s="23"/>
      <c r="Z14" s="35">
        <v>301</v>
      </c>
      <c r="AA14" s="83">
        <f>IF(T14="","",T14*Z14)</f>
      </c>
      <c r="AB14" s="82"/>
      <c r="AC14" s="82"/>
      <c r="AD14" s="82"/>
    </row>
    <row r="15" spans="1:30" ht="19.5" customHeight="1">
      <c r="A15" s="42"/>
      <c r="B15" s="271"/>
      <c r="C15" s="272"/>
      <c r="D15" s="272"/>
      <c r="E15" s="272"/>
      <c r="F15" s="272"/>
      <c r="G15" s="272"/>
      <c r="H15" s="273"/>
      <c r="I15" s="51"/>
      <c r="J15" s="52"/>
      <c r="K15" s="52"/>
      <c r="L15" s="52"/>
      <c r="M15" s="52"/>
      <c r="N15" s="52"/>
      <c r="O15" s="52"/>
      <c r="P15" s="53"/>
      <c r="Q15" s="54"/>
      <c r="R15" s="27">
        <v>4075</v>
      </c>
      <c r="S15" s="58" t="s">
        <v>129</v>
      </c>
      <c r="T15" s="24">
        <f>'別紙２'!AA60</f>
      </c>
      <c r="U15" s="58" t="s">
        <v>157</v>
      </c>
      <c r="V15" s="24">
        <f>IF(T15="","",R15*T15)</f>
      </c>
      <c r="W15" s="58" t="s">
        <v>14</v>
      </c>
      <c r="X15" s="59" t="s">
        <v>186</v>
      </c>
      <c r="Y15" s="23"/>
      <c r="Z15" s="35">
        <v>452</v>
      </c>
      <c r="AA15" s="83">
        <f>IF(T15="","",T15*Z15)</f>
      </c>
      <c r="AB15" s="82"/>
      <c r="AC15" s="82"/>
      <c r="AD15" s="82"/>
    </row>
    <row r="16" spans="1:30" ht="12.75" customHeight="1">
      <c r="A16" s="42"/>
      <c r="B16" s="271"/>
      <c r="C16" s="272"/>
      <c r="D16" s="272"/>
      <c r="E16" s="272"/>
      <c r="F16" s="272"/>
      <c r="G16" s="272"/>
      <c r="H16" s="273"/>
      <c r="I16" s="51"/>
      <c r="J16" s="52"/>
      <c r="K16" s="52"/>
      <c r="L16" s="52"/>
      <c r="M16" s="52"/>
      <c r="N16" s="52"/>
      <c r="O16" s="52"/>
      <c r="P16" s="53"/>
      <c r="Q16" s="54"/>
      <c r="R16" s="28" t="s">
        <v>203</v>
      </c>
      <c r="S16" s="58"/>
      <c r="T16" s="148"/>
      <c r="U16" s="58"/>
      <c r="V16" s="148"/>
      <c r="W16" s="58"/>
      <c r="X16" s="59"/>
      <c r="Y16" s="23"/>
      <c r="Z16" s="34"/>
      <c r="AA16" s="82"/>
      <c r="AB16" s="82"/>
      <c r="AC16" s="82"/>
      <c r="AD16" s="82"/>
    </row>
    <row r="17" spans="1:30" ht="19.5" customHeight="1">
      <c r="A17" s="42"/>
      <c r="B17" s="271"/>
      <c r="C17" s="272"/>
      <c r="D17" s="272"/>
      <c r="E17" s="272"/>
      <c r="F17" s="272"/>
      <c r="G17" s="272"/>
      <c r="H17" s="273"/>
      <c r="I17" s="51" t="s">
        <v>228</v>
      </c>
      <c r="J17" s="52"/>
      <c r="K17" s="52"/>
      <c r="L17" s="52"/>
      <c r="M17" s="52"/>
      <c r="N17" s="52"/>
      <c r="O17" s="52"/>
      <c r="P17" s="53"/>
      <c r="Q17" s="60"/>
      <c r="R17" s="24">
        <v>1734</v>
      </c>
      <c r="S17" s="58" t="s">
        <v>129</v>
      </c>
      <c r="T17" s="24">
        <f>'別紙２'!AA61</f>
      </c>
      <c r="U17" s="58" t="s">
        <v>157</v>
      </c>
      <c r="V17" s="24">
        <f>IF(T17="","",R17*T17)</f>
      </c>
      <c r="W17" s="58" t="s">
        <v>14</v>
      </c>
      <c r="X17" s="59" t="s">
        <v>187</v>
      </c>
      <c r="Y17" s="23"/>
      <c r="Z17" s="35">
        <v>192</v>
      </c>
      <c r="AA17" s="83">
        <f>IF(T17="","",T17*Z17)</f>
      </c>
      <c r="AB17" s="82"/>
      <c r="AC17" s="82"/>
      <c r="AD17" s="82"/>
    </row>
    <row r="18" spans="1:30" ht="19.5" customHeight="1">
      <c r="A18" s="42"/>
      <c r="B18" s="271"/>
      <c r="C18" s="272"/>
      <c r="D18" s="272"/>
      <c r="E18" s="272"/>
      <c r="F18" s="272"/>
      <c r="G18" s="272"/>
      <c r="H18" s="273"/>
      <c r="I18" s="51"/>
      <c r="J18" s="262">
        <f>IF(SUM(V17:V19)=0,"",SUM(V17:V19))</f>
      </c>
      <c r="K18" s="262"/>
      <c r="L18" s="262"/>
      <c r="M18" s="262"/>
      <c r="N18" s="262"/>
      <c r="O18" s="52" t="s">
        <v>14</v>
      </c>
      <c r="P18" s="53"/>
      <c r="Q18" s="60"/>
      <c r="R18" s="24">
        <v>3468</v>
      </c>
      <c r="S18" s="58" t="s">
        <v>129</v>
      </c>
      <c r="T18" s="24">
        <f>'別紙２'!AA62</f>
      </c>
      <c r="U18" s="58" t="s">
        <v>157</v>
      </c>
      <c r="V18" s="24">
        <f>IF(T18="","",R18*T18)</f>
      </c>
      <c r="W18" s="58" t="s">
        <v>14</v>
      </c>
      <c r="X18" s="59" t="s">
        <v>188</v>
      </c>
      <c r="Y18" s="23"/>
      <c r="Z18" s="35">
        <v>385</v>
      </c>
      <c r="AA18" s="83">
        <f>IF(T18="","",T18*Z18)</f>
      </c>
      <c r="AB18" s="82"/>
      <c r="AC18" s="82"/>
      <c r="AD18" s="82"/>
    </row>
    <row r="19" spans="1:30" ht="19.5" customHeight="1">
      <c r="A19" s="42"/>
      <c r="B19" s="271"/>
      <c r="C19" s="272"/>
      <c r="D19" s="272"/>
      <c r="E19" s="272"/>
      <c r="F19" s="272"/>
      <c r="G19" s="272"/>
      <c r="H19" s="273"/>
      <c r="I19" s="51"/>
      <c r="J19" s="52"/>
      <c r="K19" s="52"/>
      <c r="L19" s="52"/>
      <c r="M19" s="52"/>
      <c r="N19" s="52"/>
      <c r="O19" s="52"/>
      <c r="P19" s="53"/>
      <c r="Q19" s="60"/>
      <c r="R19" s="24">
        <v>5202</v>
      </c>
      <c r="S19" s="58" t="s">
        <v>129</v>
      </c>
      <c r="T19" s="24">
        <f>'別紙２'!AA63</f>
      </c>
      <c r="U19" s="58" t="s">
        <v>157</v>
      </c>
      <c r="V19" s="24">
        <f>IF(T19="","",R19*T19)</f>
      </c>
      <c r="W19" s="58" t="s">
        <v>14</v>
      </c>
      <c r="X19" s="59" t="s">
        <v>189</v>
      </c>
      <c r="Y19" s="23"/>
      <c r="Z19" s="35">
        <v>577</v>
      </c>
      <c r="AA19" s="83">
        <f>IF(T19="","",T19*Z19)</f>
      </c>
      <c r="AB19" s="82"/>
      <c r="AC19" s="82"/>
      <c r="AD19" s="82"/>
    </row>
    <row r="20" spans="1:30" ht="12" customHeight="1">
      <c r="A20" s="42"/>
      <c r="B20" s="271"/>
      <c r="C20" s="272"/>
      <c r="D20" s="272"/>
      <c r="E20" s="272"/>
      <c r="F20" s="272"/>
      <c r="G20" s="272"/>
      <c r="H20" s="273"/>
      <c r="I20" s="61"/>
      <c r="J20" s="62"/>
      <c r="K20" s="62"/>
      <c r="L20" s="62"/>
      <c r="M20" s="62"/>
      <c r="N20" s="62"/>
      <c r="O20" s="62"/>
      <c r="P20" s="63"/>
      <c r="Q20" s="60"/>
      <c r="R20" s="28" t="s">
        <v>204</v>
      </c>
      <c r="S20" s="58"/>
      <c r="T20" s="148"/>
      <c r="U20" s="58"/>
      <c r="V20" s="148"/>
      <c r="W20" s="58"/>
      <c r="X20" s="59"/>
      <c r="Y20" s="23"/>
      <c r="Z20" s="34"/>
      <c r="AA20" s="82"/>
      <c r="AB20" s="82"/>
      <c r="AC20" s="82"/>
      <c r="AD20" s="82"/>
    </row>
    <row r="21" spans="1:30" ht="18" customHeight="1" thickBot="1">
      <c r="A21" s="42"/>
      <c r="B21" s="271"/>
      <c r="C21" s="272"/>
      <c r="D21" s="272"/>
      <c r="E21" s="272"/>
      <c r="F21" s="272"/>
      <c r="G21" s="272"/>
      <c r="H21" s="273"/>
      <c r="I21" s="51" t="s">
        <v>229</v>
      </c>
      <c r="J21" s="52"/>
      <c r="K21" s="52"/>
      <c r="L21" s="52"/>
      <c r="M21" s="52"/>
      <c r="N21" s="52"/>
      <c r="O21" s="52"/>
      <c r="P21" s="63"/>
      <c r="Q21" s="60"/>
      <c r="R21" s="24">
        <v>5562</v>
      </c>
      <c r="S21" s="58" t="s">
        <v>129</v>
      </c>
      <c r="T21" s="24">
        <f>'別紙２'!AA64</f>
      </c>
      <c r="U21" s="58" t="s">
        <v>157</v>
      </c>
      <c r="V21" s="24">
        <f>IF(T21="","",R21*T21)</f>
      </c>
      <c r="W21" s="58" t="s">
        <v>14</v>
      </c>
      <c r="X21" s="59" t="s">
        <v>190</v>
      </c>
      <c r="Y21" s="23"/>
      <c r="Z21" s="35">
        <v>618</v>
      </c>
      <c r="AA21" s="83">
        <f>IF(T21="","",T21*Z21)</f>
      </c>
      <c r="AB21" s="82"/>
      <c r="AC21" s="82"/>
      <c r="AD21" s="82"/>
    </row>
    <row r="22" spans="1:30" ht="18" customHeight="1" thickBot="1">
      <c r="A22" s="42"/>
      <c r="B22" s="271"/>
      <c r="C22" s="272"/>
      <c r="D22" s="272"/>
      <c r="E22" s="272"/>
      <c r="F22" s="272"/>
      <c r="G22" s="272"/>
      <c r="H22" s="273"/>
      <c r="I22" s="51"/>
      <c r="J22" s="262">
        <f>IF(SUM(V21:V23)=0,"",SUM(V21:V23))</f>
      </c>
      <c r="K22" s="262"/>
      <c r="L22" s="262"/>
      <c r="M22" s="262"/>
      <c r="N22" s="262"/>
      <c r="O22" s="52" t="s">
        <v>14</v>
      </c>
      <c r="P22" s="63"/>
      <c r="Q22" s="60"/>
      <c r="R22" s="24">
        <v>10995</v>
      </c>
      <c r="S22" s="58" t="s">
        <v>129</v>
      </c>
      <c r="T22" s="24">
        <f>'別紙２'!AA65</f>
      </c>
      <c r="U22" s="58" t="s">
        <v>157</v>
      </c>
      <c r="V22" s="24">
        <f>IF(T22="","",R22*T22)</f>
      </c>
      <c r="W22" s="58" t="s">
        <v>14</v>
      </c>
      <c r="X22" s="59" t="s">
        <v>191</v>
      </c>
      <c r="Y22" s="23"/>
      <c r="Z22" s="35">
        <v>1221</v>
      </c>
      <c r="AA22" s="83">
        <f>IF(T22="","",T22*Z22)</f>
      </c>
      <c r="AB22" s="82"/>
      <c r="AC22" s="265" t="s">
        <v>224</v>
      </c>
      <c r="AD22" s="266"/>
    </row>
    <row r="23" spans="1:30" ht="18" customHeight="1" thickBot="1">
      <c r="A23" s="42"/>
      <c r="B23" s="271"/>
      <c r="C23" s="272"/>
      <c r="D23" s="272"/>
      <c r="E23" s="272"/>
      <c r="F23" s="272"/>
      <c r="G23" s="272"/>
      <c r="H23" s="273"/>
      <c r="I23" s="61"/>
      <c r="J23" s="52"/>
      <c r="K23" s="52"/>
      <c r="L23" s="52"/>
      <c r="M23" s="52"/>
      <c r="N23" s="52"/>
      <c r="O23" s="62"/>
      <c r="P23" s="63"/>
      <c r="Q23" s="60"/>
      <c r="R23" s="24">
        <v>16492</v>
      </c>
      <c r="S23" s="58" t="s">
        <v>129</v>
      </c>
      <c r="T23" s="24">
        <f>'別紙２'!AA66</f>
      </c>
      <c r="U23" s="58" t="s">
        <v>157</v>
      </c>
      <c r="V23" s="24">
        <f>IF(T23="","",R23*T23)</f>
      </c>
      <c r="W23" s="58" t="s">
        <v>14</v>
      </c>
      <c r="X23" s="59" t="s">
        <v>192</v>
      </c>
      <c r="Y23" s="23"/>
      <c r="Z23" s="35">
        <v>1832</v>
      </c>
      <c r="AA23" s="83">
        <f>IF(T23="","",T23*Z23)</f>
      </c>
      <c r="AB23" s="82"/>
      <c r="AC23" s="263">
        <f>SUM(AA9:AA11,AA13:AA15,AA17:AA19,AA21:AA23)</f>
        <v>28356</v>
      </c>
      <c r="AD23" s="264"/>
    </row>
    <row r="24" spans="1:30" ht="18" customHeight="1">
      <c r="A24" s="42"/>
      <c r="B24" s="271"/>
      <c r="C24" s="272"/>
      <c r="D24" s="272"/>
      <c r="E24" s="272"/>
      <c r="F24" s="272"/>
      <c r="G24" s="272"/>
      <c r="H24" s="273"/>
      <c r="I24" s="288" t="s">
        <v>226</v>
      </c>
      <c r="J24" s="289"/>
      <c r="K24" s="289"/>
      <c r="L24" s="62"/>
      <c r="M24" s="62"/>
      <c r="N24" s="62"/>
      <c r="O24" s="62"/>
      <c r="P24" s="63"/>
      <c r="Q24" s="60"/>
      <c r="R24" s="148"/>
      <c r="S24" s="58"/>
      <c r="T24" s="58"/>
      <c r="U24" s="58"/>
      <c r="V24" s="58"/>
      <c r="W24" s="58"/>
      <c r="X24" s="59"/>
      <c r="Y24" s="23"/>
      <c r="Z24" s="149"/>
      <c r="AA24" s="150"/>
      <c r="AB24" s="82"/>
      <c r="AC24" s="151"/>
      <c r="AD24" s="151"/>
    </row>
    <row r="25" spans="1:30" ht="18" customHeight="1">
      <c r="A25" s="42"/>
      <c r="B25" s="271"/>
      <c r="C25" s="272"/>
      <c r="D25" s="272"/>
      <c r="E25" s="272"/>
      <c r="F25" s="272"/>
      <c r="G25" s="272"/>
      <c r="H25" s="273"/>
      <c r="I25" s="61"/>
      <c r="J25" s="262">
        <f>IF(AC23=0,"",SUM(V9:V11,V13:V15,V17:V19,V21:V23))</f>
        <v>255960</v>
      </c>
      <c r="K25" s="262"/>
      <c r="L25" s="262"/>
      <c r="M25" s="262"/>
      <c r="N25" s="262"/>
      <c r="O25" s="62" t="s">
        <v>14</v>
      </c>
      <c r="P25" s="63" t="s">
        <v>193</v>
      </c>
      <c r="Q25" s="60"/>
      <c r="R25" s="148"/>
      <c r="S25" s="58"/>
      <c r="T25" s="58"/>
      <c r="U25" s="58"/>
      <c r="V25" s="58"/>
      <c r="W25" s="58"/>
      <c r="X25" s="59"/>
      <c r="Y25" s="23"/>
      <c r="Z25" s="149"/>
      <c r="AA25" s="150"/>
      <c r="AB25" s="82"/>
      <c r="AC25" s="151"/>
      <c r="AD25" s="151"/>
    </row>
    <row r="26" spans="1:25" ht="11.25" customHeight="1" thickBot="1">
      <c r="A26" s="64"/>
      <c r="B26" s="274"/>
      <c r="C26" s="275"/>
      <c r="D26" s="275"/>
      <c r="E26" s="275"/>
      <c r="F26" s="275"/>
      <c r="G26" s="275"/>
      <c r="H26" s="276"/>
      <c r="I26" s="65"/>
      <c r="J26" s="66"/>
      <c r="K26" s="66"/>
      <c r="L26" s="66"/>
      <c r="M26" s="66"/>
      <c r="N26" s="66"/>
      <c r="O26" s="66"/>
      <c r="P26" s="67"/>
      <c r="Q26" s="68"/>
      <c r="R26" s="69"/>
      <c r="S26" s="69"/>
      <c r="T26" s="69"/>
      <c r="U26" s="69"/>
      <c r="V26" s="69"/>
      <c r="W26" s="69"/>
      <c r="X26" s="70"/>
      <c r="Y26" s="23"/>
    </row>
    <row r="27" spans="1:25" ht="18.75" customHeight="1">
      <c r="A27" s="39" t="s">
        <v>265</v>
      </c>
      <c r="B27" s="71"/>
      <c r="C27" s="71"/>
      <c r="D27" s="71"/>
      <c r="E27" s="71"/>
      <c r="F27" s="71"/>
      <c r="G27" s="71"/>
      <c r="H27" s="71"/>
      <c r="I27" s="72"/>
      <c r="J27" s="72"/>
      <c r="K27" s="72"/>
      <c r="L27" s="72"/>
      <c r="M27" s="72"/>
      <c r="N27" s="72"/>
      <c r="O27" s="72"/>
      <c r="P27" s="72"/>
      <c r="Q27" s="71"/>
      <c r="R27" s="71"/>
      <c r="S27" s="71"/>
      <c r="T27" s="71"/>
      <c r="U27" s="71"/>
      <c r="V27" s="71"/>
      <c r="W27" s="71"/>
      <c r="X27" s="73"/>
      <c r="Y27" s="10"/>
    </row>
    <row r="28" spans="1:25" ht="18.75" customHeight="1">
      <c r="A28" s="42"/>
      <c r="B28" s="74" t="s">
        <v>134</v>
      </c>
      <c r="C28" s="75"/>
      <c r="D28" s="75"/>
      <c r="E28" s="75"/>
      <c r="F28" s="75"/>
      <c r="G28" s="75"/>
      <c r="H28" s="75"/>
      <c r="I28" s="76"/>
      <c r="J28" s="76"/>
      <c r="K28" s="76"/>
      <c r="L28" s="76"/>
      <c r="M28" s="76"/>
      <c r="N28" s="76"/>
      <c r="O28" s="76"/>
      <c r="P28" s="76"/>
      <c r="Q28" s="75"/>
      <c r="R28" s="75"/>
      <c r="S28" s="75"/>
      <c r="T28" s="75"/>
      <c r="U28" s="75"/>
      <c r="V28" s="75"/>
      <c r="W28" s="75"/>
      <c r="X28" s="77"/>
      <c r="Y28" s="10"/>
    </row>
    <row r="29" spans="1:25" ht="18.75" customHeight="1">
      <c r="A29" s="42"/>
      <c r="B29" s="78"/>
      <c r="C29" s="267" t="s">
        <v>18</v>
      </c>
      <c r="D29" s="267"/>
      <c r="E29" s="267"/>
      <c r="F29" s="267"/>
      <c r="G29" s="267"/>
      <c r="H29" s="267"/>
      <c r="I29" s="277">
        <f>IF('別紙３'!M24="","",'別紙３'!M24)</f>
        <v>295000</v>
      </c>
      <c r="J29" s="278"/>
      <c r="K29" s="278"/>
      <c r="L29" s="278"/>
      <c r="M29" s="278"/>
      <c r="N29" s="278"/>
      <c r="O29" s="278"/>
      <c r="P29" s="279"/>
      <c r="Q29" s="280"/>
      <c r="R29" s="280"/>
      <c r="S29" s="280"/>
      <c r="T29" s="280"/>
      <c r="U29" s="280"/>
      <c r="V29" s="280"/>
      <c r="W29" s="280"/>
      <c r="X29" s="281"/>
      <c r="Y29" s="30"/>
    </row>
    <row r="30" spans="1:25" ht="18.75" customHeight="1">
      <c r="A30" s="42"/>
      <c r="B30" s="78"/>
      <c r="C30" s="267" t="s">
        <v>19</v>
      </c>
      <c r="D30" s="267"/>
      <c r="E30" s="267"/>
      <c r="F30" s="267"/>
      <c r="G30" s="267"/>
      <c r="H30" s="267"/>
      <c r="I30" s="277">
        <f>IF('別紙３'!M25="","",'別紙３'!M25)</f>
        <v>17000</v>
      </c>
      <c r="J30" s="278"/>
      <c r="K30" s="278"/>
      <c r="L30" s="278"/>
      <c r="M30" s="278"/>
      <c r="N30" s="278"/>
      <c r="O30" s="278"/>
      <c r="P30" s="279"/>
      <c r="Q30" s="290"/>
      <c r="R30" s="290"/>
      <c r="S30" s="290"/>
      <c r="T30" s="290"/>
      <c r="U30" s="290"/>
      <c r="V30" s="290"/>
      <c r="W30" s="290"/>
      <c r="X30" s="291"/>
      <c r="Y30" s="30"/>
    </row>
    <row r="31" spans="1:25" ht="18.75" customHeight="1">
      <c r="A31" s="42"/>
      <c r="B31" s="78"/>
      <c r="C31" s="267" t="s">
        <v>20</v>
      </c>
      <c r="D31" s="267"/>
      <c r="E31" s="267"/>
      <c r="F31" s="267"/>
      <c r="G31" s="267"/>
      <c r="H31" s="267"/>
      <c r="I31" s="277">
        <f>IF('別紙３'!M26="","",'別紙３'!M26)</f>
      </c>
      <c r="J31" s="278"/>
      <c r="K31" s="278"/>
      <c r="L31" s="278"/>
      <c r="M31" s="278"/>
      <c r="N31" s="278"/>
      <c r="O31" s="278"/>
      <c r="P31" s="279"/>
      <c r="Q31" s="290"/>
      <c r="R31" s="290"/>
      <c r="S31" s="290"/>
      <c r="T31" s="290"/>
      <c r="U31" s="290"/>
      <c r="V31" s="290"/>
      <c r="W31" s="290"/>
      <c r="X31" s="291"/>
      <c r="Y31" s="30"/>
    </row>
    <row r="32" spans="1:25" ht="18.75" customHeight="1">
      <c r="A32" s="42"/>
      <c r="B32" s="78"/>
      <c r="C32" s="267" t="s">
        <v>21</v>
      </c>
      <c r="D32" s="267"/>
      <c r="E32" s="267"/>
      <c r="F32" s="267"/>
      <c r="G32" s="267"/>
      <c r="H32" s="267"/>
      <c r="I32" s="277">
        <f>IF('別紙３'!M27="","",'別紙３'!M27)</f>
      </c>
      <c r="J32" s="278"/>
      <c r="K32" s="278"/>
      <c r="L32" s="278"/>
      <c r="M32" s="278"/>
      <c r="N32" s="278"/>
      <c r="O32" s="278"/>
      <c r="P32" s="279"/>
      <c r="Q32" s="290"/>
      <c r="R32" s="290"/>
      <c r="S32" s="290"/>
      <c r="T32" s="290"/>
      <c r="U32" s="290"/>
      <c r="V32" s="290"/>
      <c r="W32" s="290"/>
      <c r="X32" s="291"/>
      <c r="Y32" s="30"/>
    </row>
    <row r="33" spans="1:25" ht="18.75" customHeight="1">
      <c r="A33" s="42"/>
      <c r="B33" s="78"/>
      <c r="C33" s="267" t="s">
        <v>24</v>
      </c>
      <c r="D33" s="267"/>
      <c r="E33" s="267"/>
      <c r="F33" s="267"/>
      <c r="G33" s="267"/>
      <c r="H33" s="267"/>
      <c r="I33" s="277">
        <f>IF('別紙３'!M30="","",'別紙３'!M30)</f>
        <v>6000</v>
      </c>
      <c r="J33" s="278"/>
      <c r="K33" s="278"/>
      <c r="L33" s="278"/>
      <c r="M33" s="278"/>
      <c r="N33" s="278"/>
      <c r="O33" s="278"/>
      <c r="P33" s="279"/>
      <c r="Q33" s="290"/>
      <c r="R33" s="290"/>
      <c r="S33" s="290"/>
      <c r="T33" s="290"/>
      <c r="U33" s="290"/>
      <c r="V33" s="290"/>
      <c r="W33" s="290"/>
      <c r="X33" s="291"/>
      <c r="Y33" s="30"/>
    </row>
    <row r="34" spans="1:25" ht="18.75" customHeight="1">
      <c r="A34" s="42"/>
      <c r="B34" s="78"/>
      <c r="C34" s="267" t="s">
        <v>25</v>
      </c>
      <c r="D34" s="267"/>
      <c r="E34" s="267"/>
      <c r="F34" s="267"/>
      <c r="G34" s="267"/>
      <c r="H34" s="267"/>
      <c r="I34" s="277">
        <f>IF('別紙３'!M31="","",'別紙３'!M31)</f>
        <v>2000</v>
      </c>
      <c r="J34" s="278"/>
      <c r="K34" s="278"/>
      <c r="L34" s="278"/>
      <c r="M34" s="278"/>
      <c r="N34" s="278"/>
      <c r="O34" s="278"/>
      <c r="P34" s="279"/>
      <c r="Q34" s="290"/>
      <c r="R34" s="290"/>
      <c r="S34" s="290"/>
      <c r="T34" s="290"/>
      <c r="U34" s="290"/>
      <c r="V34" s="290"/>
      <c r="W34" s="290"/>
      <c r="X34" s="291"/>
      <c r="Y34" s="30"/>
    </row>
    <row r="35" spans="1:25" ht="18.75" customHeight="1">
      <c r="A35" s="42"/>
      <c r="B35" s="78"/>
      <c r="C35" s="267" t="s">
        <v>26</v>
      </c>
      <c r="D35" s="267"/>
      <c r="E35" s="267"/>
      <c r="F35" s="267"/>
      <c r="G35" s="267"/>
      <c r="H35" s="267"/>
      <c r="I35" s="277">
        <f>IF('別紙３'!M32="","",'別紙３'!M32)</f>
      </c>
      <c r="J35" s="278"/>
      <c r="K35" s="278"/>
      <c r="L35" s="278"/>
      <c r="M35" s="278"/>
      <c r="N35" s="278"/>
      <c r="O35" s="278"/>
      <c r="P35" s="279"/>
      <c r="Q35" s="290"/>
      <c r="R35" s="290"/>
      <c r="S35" s="290"/>
      <c r="T35" s="290"/>
      <c r="U35" s="290"/>
      <c r="V35" s="290"/>
      <c r="W35" s="290"/>
      <c r="X35" s="291"/>
      <c r="Y35" s="30"/>
    </row>
    <row r="36" spans="1:25" ht="18.75" customHeight="1">
      <c r="A36" s="42"/>
      <c r="B36" s="78"/>
      <c r="C36" s="267" t="s">
        <v>27</v>
      </c>
      <c r="D36" s="267"/>
      <c r="E36" s="267"/>
      <c r="F36" s="267"/>
      <c r="G36" s="267"/>
      <c r="H36" s="267"/>
      <c r="I36" s="277">
        <f>IF('別紙３'!M33="","",'別紙３'!M33)</f>
        <v>2000</v>
      </c>
      <c r="J36" s="278"/>
      <c r="K36" s="278"/>
      <c r="L36" s="278"/>
      <c r="M36" s="278"/>
      <c r="N36" s="278"/>
      <c r="O36" s="278"/>
      <c r="P36" s="279"/>
      <c r="Q36" s="290"/>
      <c r="R36" s="290"/>
      <c r="S36" s="290"/>
      <c r="T36" s="290"/>
      <c r="U36" s="290"/>
      <c r="V36" s="290"/>
      <c r="W36" s="290"/>
      <c r="X36" s="291"/>
      <c r="Y36" s="30"/>
    </row>
    <row r="37" spans="1:25" ht="18.75" customHeight="1">
      <c r="A37" s="42"/>
      <c r="B37" s="78"/>
      <c r="C37" s="267" t="s">
        <v>29</v>
      </c>
      <c r="D37" s="267"/>
      <c r="E37" s="267"/>
      <c r="F37" s="267"/>
      <c r="G37" s="267"/>
      <c r="H37" s="267"/>
      <c r="I37" s="277">
        <f>IF('別紙３'!M35="","",'別紙３'!M35)</f>
      </c>
      <c r="J37" s="278"/>
      <c r="K37" s="278"/>
      <c r="L37" s="278"/>
      <c r="M37" s="278"/>
      <c r="N37" s="278"/>
      <c r="O37" s="278"/>
      <c r="P37" s="279"/>
      <c r="Q37" s="290"/>
      <c r="R37" s="290"/>
      <c r="S37" s="290"/>
      <c r="T37" s="290"/>
      <c r="U37" s="290"/>
      <c r="V37" s="290"/>
      <c r="W37" s="290"/>
      <c r="X37" s="291"/>
      <c r="Y37" s="30"/>
    </row>
    <row r="38" spans="1:25" ht="18.75" customHeight="1">
      <c r="A38" s="42"/>
      <c r="B38" s="78"/>
      <c r="C38" s="267" t="s">
        <v>30</v>
      </c>
      <c r="D38" s="267"/>
      <c r="E38" s="267"/>
      <c r="F38" s="267"/>
      <c r="G38" s="267"/>
      <c r="H38" s="267"/>
      <c r="I38" s="277">
        <f>IF('別紙３'!M36="","",'別紙３'!M36)</f>
      </c>
      <c r="J38" s="278"/>
      <c r="K38" s="278"/>
      <c r="L38" s="278"/>
      <c r="M38" s="278"/>
      <c r="N38" s="278"/>
      <c r="O38" s="278"/>
      <c r="P38" s="279"/>
      <c r="Q38" s="290"/>
      <c r="R38" s="290"/>
      <c r="S38" s="290"/>
      <c r="T38" s="290"/>
      <c r="U38" s="290"/>
      <c r="V38" s="290"/>
      <c r="W38" s="290"/>
      <c r="X38" s="291"/>
      <c r="Y38" s="30"/>
    </row>
    <row r="39" spans="1:25" ht="18.75" customHeight="1">
      <c r="A39" s="42"/>
      <c r="B39" s="78"/>
      <c r="C39" s="267" t="s">
        <v>31</v>
      </c>
      <c r="D39" s="267"/>
      <c r="E39" s="267"/>
      <c r="F39" s="267"/>
      <c r="G39" s="267"/>
      <c r="H39" s="267"/>
      <c r="I39" s="277">
        <f>IF('別紙３'!M37="","",'別紙３'!M37)</f>
        <v>6000</v>
      </c>
      <c r="J39" s="278"/>
      <c r="K39" s="278"/>
      <c r="L39" s="278"/>
      <c r="M39" s="278"/>
      <c r="N39" s="278"/>
      <c r="O39" s="278"/>
      <c r="P39" s="279"/>
      <c r="Q39" s="290"/>
      <c r="R39" s="290"/>
      <c r="S39" s="290"/>
      <c r="T39" s="290"/>
      <c r="U39" s="290"/>
      <c r="V39" s="290"/>
      <c r="W39" s="290"/>
      <c r="X39" s="291"/>
      <c r="Y39" s="30"/>
    </row>
    <row r="40" spans="1:25" ht="18.75" customHeight="1">
      <c r="A40" s="42"/>
      <c r="B40" s="78"/>
      <c r="C40" s="267" t="s">
        <v>36</v>
      </c>
      <c r="D40" s="267"/>
      <c r="E40" s="267"/>
      <c r="F40" s="267"/>
      <c r="G40" s="267"/>
      <c r="H40" s="267"/>
      <c r="I40" s="277">
        <f>IF('別紙３'!M38="","",'別紙３'!M38)</f>
      </c>
      <c r="J40" s="278"/>
      <c r="K40" s="278"/>
      <c r="L40" s="278"/>
      <c r="M40" s="278"/>
      <c r="N40" s="278"/>
      <c r="O40" s="278"/>
      <c r="P40" s="279"/>
      <c r="Q40" s="293"/>
      <c r="R40" s="294"/>
      <c r="S40" s="294"/>
      <c r="T40" s="294"/>
      <c r="U40" s="294"/>
      <c r="V40" s="294"/>
      <c r="W40" s="294"/>
      <c r="X40" s="295"/>
      <c r="Y40" s="30"/>
    </row>
    <row r="41" spans="1:25" ht="18.75" customHeight="1">
      <c r="A41" s="42"/>
      <c r="B41" s="78"/>
      <c r="C41" s="267" t="s">
        <v>32</v>
      </c>
      <c r="D41" s="267"/>
      <c r="E41" s="267"/>
      <c r="F41" s="267"/>
      <c r="G41" s="267"/>
      <c r="H41" s="267"/>
      <c r="I41" s="277">
        <f>IF('別紙３'!M42="","",'別紙３'!M42)</f>
      </c>
      <c r="J41" s="278"/>
      <c r="K41" s="278"/>
      <c r="L41" s="278"/>
      <c r="M41" s="278"/>
      <c r="N41" s="278"/>
      <c r="O41" s="278"/>
      <c r="P41" s="279"/>
      <c r="Q41" s="290"/>
      <c r="R41" s="290"/>
      <c r="S41" s="290"/>
      <c r="T41" s="290"/>
      <c r="U41" s="290"/>
      <c r="V41" s="290"/>
      <c r="W41" s="290"/>
      <c r="X41" s="291"/>
      <c r="Y41" s="30"/>
    </row>
    <row r="42" spans="1:25" ht="18.75" customHeight="1">
      <c r="A42" s="42"/>
      <c r="B42" s="78"/>
      <c r="C42" s="267" t="s">
        <v>101</v>
      </c>
      <c r="D42" s="267"/>
      <c r="E42" s="267"/>
      <c r="F42" s="267"/>
      <c r="G42" s="267"/>
      <c r="H42" s="267"/>
      <c r="I42" s="277">
        <f>IF('別紙３'!M44="","",'別紙３'!M44)</f>
        <v>17000</v>
      </c>
      <c r="J42" s="278"/>
      <c r="K42" s="278"/>
      <c r="L42" s="278"/>
      <c r="M42" s="278"/>
      <c r="N42" s="278"/>
      <c r="O42" s="278"/>
      <c r="P42" s="279"/>
      <c r="Q42" s="290"/>
      <c r="R42" s="290"/>
      <c r="S42" s="290"/>
      <c r="T42" s="290"/>
      <c r="U42" s="290"/>
      <c r="V42" s="290"/>
      <c r="W42" s="290"/>
      <c r="X42" s="291"/>
      <c r="Y42" s="30"/>
    </row>
    <row r="43" spans="1:25" ht="18.75" customHeight="1">
      <c r="A43" s="42"/>
      <c r="B43" s="78"/>
      <c r="C43" s="310" t="s">
        <v>37</v>
      </c>
      <c r="D43" s="310"/>
      <c r="E43" s="310"/>
      <c r="F43" s="310"/>
      <c r="G43" s="310"/>
      <c r="H43" s="310"/>
      <c r="I43" s="277">
        <f>IF('別紙３'!M45="","",'別紙３'!M45)</f>
      </c>
      <c r="J43" s="278"/>
      <c r="K43" s="278"/>
      <c r="L43" s="278"/>
      <c r="M43" s="278"/>
      <c r="N43" s="278"/>
      <c r="O43" s="278"/>
      <c r="P43" s="279"/>
      <c r="Q43" s="296"/>
      <c r="R43" s="296"/>
      <c r="S43" s="296"/>
      <c r="T43" s="296"/>
      <c r="U43" s="296"/>
      <c r="V43" s="296"/>
      <c r="W43" s="296"/>
      <c r="X43" s="297"/>
      <c r="Y43" s="30"/>
    </row>
    <row r="44" spans="1:25" ht="18.75" customHeight="1">
      <c r="A44" s="42"/>
      <c r="B44" s="78"/>
      <c r="C44" s="310" t="s">
        <v>290</v>
      </c>
      <c r="D44" s="310"/>
      <c r="E44" s="310"/>
      <c r="F44" s="310"/>
      <c r="G44" s="310"/>
      <c r="H44" s="310"/>
      <c r="I44" s="277"/>
      <c r="J44" s="278"/>
      <c r="K44" s="278"/>
      <c r="L44" s="278"/>
      <c r="M44" s="278"/>
      <c r="N44" s="278"/>
      <c r="O44" s="278"/>
      <c r="P44" s="279"/>
      <c r="Q44" s="296"/>
      <c r="R44" s="296"/>
      <c r="S44" s="296"/>
      <c r="T44" s="296"/>
      <c r="U44" s="296"/>
      <c r="V44" s="296"/>
      <c r="W44" s="296"/>
      <c r="X44" s="297"/>
      <c r="Y44" s="30"/>
    </row>
    <row r="45" spans="1:25" ht="18.75" customHeight="1">
      <c r="A45" s="42"/>
      <c r="B45" s="268" t="s">
        <v>194</v>
      </c>
      <c r="C45" s="269"/>
      <c r="D45" s="269"/>
      <c r="E45" s="269"/>
      <c r="F45" s="269"/>
      <c r="G45" s="269"/>
      <c r="H45" s="270"/>
      <c r="I45" s="277">
        <f>IF(SUM(I29:P43)=0,"",SUM(I29:P43))</f>
        <v>345000</v>
      </c>
      <c r="J45" s="278"/>
      <c r="K45" s="278"/>
      <c r="L45" s="278"/>
      <c r="M45" s="278"/>
      <c r="N45" s="278"/>
      <c r="O45" s="278"/>
      <c r="P45" s="46" t="s">
        <v>14</v>
      </c>
      <c r="Q45" s="268"/>
      <c r="R45" s="269"/>
      <c r="S45" s="269"/>
      <c r="T45" s="269"/>
      <c r="U45" s="269"/>
      <c r="V45" s="269"/>
      <c r="W45" s="269"/>
      <c r="X45" s="311"/>
      <c r="Y45" s="30"/>
    </row>
    <row r="46" spans="1:25" ht="19.5" customHeight="1">
      <c r="A46" s="42"/>
      <c r="B46" s="80" t="s">
        <v>195</v>
      </c>
      <c r="C46" s="43"/>
      <c r="D46" s="43"/>
      <c r="E46" s="43"/>
      <c r="F46" s="43"/>
      <c r="G46" s="43"/>
      <c r="H46" s="43"/>
      <c r="I46" s="152"/>
      <c r="J46" s="152"/>
      <c r="K46" s="152"/>
      <c r="L46" s="152"/>
      <c r="M46" s="152"/>
      <c r="N46" s="152"/>
      <c r="O46" s="152"/>
      <c r="P46" s="45"/>
      <c r="Q46" s="43"/>
      <c r="R46" s="43"/>
      <c r="S46" s="43"/>
      <c r="T46" s="43"/>
      <c r="U46" s="43"/>
      <c r="V46" s="43"/>
      <c r="W46" s="43"/>
      <c r="X46" s="79"/>
      <c r="Y46" s="30"/>
    </row>
    <row r="47" spans="1:25" ht="19.5" customHeight="1" thickBot="1">
      <c r="A47" s="42"/>
      <c r="B47" s="78"/>
      <c r="C47" s="307" t="s">
        <v>196</v>
      </c>
      <c r="D47" s="308"/>
      <c r="E47" s="308"/>
      <c r="F47" s="308"/>
      <c r="G47" s="308"/>
      <c r="H47" s="309"/>
      <c r="I47" s="305">
        <f>'別紙３'!M12</f>
        <v>59556</v>
      </c>
      <c r="J47" s="306"/>
      <c r="K47" s="306"/>
      <c r="L47" s="306"/>
      <c r="M47" s="306"/>
      <c r="N47" s="306"/>
      <c r="O47" s="306"/>
      <c r="P47" s="46" t="s">
        <v>14</v>
      </c>
      <c r="Q47" s="268"/>
      <c r="R47" s="269"/>
      <c r="S47" s="269"/>
      <c r="T47" s="269"/>
      <c r="U47" s="269"/>
      <c r="V47" s="269"/>
      <c r="W47" s="269"/>
      <c r="X47" s="311"/>
      <c r="Y47" s="30"/>
    </row>
    <row r="48" spans="1:25" ht="19.5" customHeight="1" thickBot="1">
      <c r="A48" s="64" t="s">
        <v>173</v>
      </c>
      <c r="B48" s="301" t="s">
        <v>197</v>
      </c>
      <c r="C48" s="302"/>
      <c r="D48" s="302"/>
      <c r="E48" s="302"/>
      <c r="F48" s="302"/>
      <c r="G48" s="302"/>
      <c r="H48" s="302"/>
      <c r="I48" s="303">
        <f>IF(I45="","",I45-I47)</f>
        <v>285444</v>
      </c>
      <c r="J48" s="304"/>
      <c r="K48" s="304"/>
      <c r="L48" s="304"/>
      <c r="M48" s="304"/>
      <c r="N48" s="304"/>
      <c r="O48" s="304"/>
      <c r="P48" s="81" t="s">
        <v>14</v>
      </c>
      <c r="Q48" s="298"/>
      <c r="R48" s="299"/>
      <c r="S48" s="299"/>
      <c r="T48" s="299"/>
      <c r="U48" s="299"/>
      <c r="V48" s="299"/>
      <c r="W48" s="299"/>
      <c r="X48" s="300"/>
      <c r="Y48" s="32"/>
    </row>
    <row r="49" spans="1:24" ht="6" customHeight="1">
      <c r="A49" s="82"/>
      <c r="B49" s="82"/>
      <c r="C49" s="82"/>
      <c r="D49" s="82"/>
      <c r="E49" s="82"/>
      <c r="F49" s="82"/>
      <c r="G49" s="82"/>
      <c r="H49" s="82"/>
      <c r="I49" s="82"/>
      <c r="J49" s="82"/>
      <c r="K49" s="82"/>
      <c r="L49" s="82"/>
      <c r="M49" s="82"/>
      <c r="N49" s="82"/>
      <c r="O49" s="82"/>
      <c r="P49" s="82"/>
      <c r="Q49" s="82"/>
      <c r="R49" s="82"/>
      <c r="S49" s="82"/>
      <c r="T49" s="82"/>
      <c r="U49" s="82"/>
      <c r="V49" s="82"/>
      <c r="W49" s="82"/>
      <c r="X49" s="82"/>
    </row>
    <row r="50" spans="1:24" ht="15" customHeight="1">
      <c r="A50" s="82" t="s">
        <v>280</v>
      </c>
      <c r="B50" s="82"/>
      <c r="C50" s="82"/>
      <c r="D50" s="82"/>
      <c r="E50" s="82"/>
      <c r="F50" s="82"/>
      <c r="G50" s="82"/>
      <c r="H50" s="82"/>
      <c r="I50" s="82"/>
      <c r="J50" s="82"/>
      <c r="K50" s="82"/>
      <c r="L50" s="82"/>
      <c r="M50" s="82"/>
      <c r="N50" s="82"/>
      <c r="O50" s="82"/>
      <c r="P50" s="82"/>
      <c r="Q50" s="82"/>
      <c r="R50" s="82"/>
      <c r="S50" s="82"/>
      <c r="T50" s="82"/>
      <c r="U50" s="82"/>
      <c r="V50" s="82"/>
      <c r="W50" s="82"/>
      <c r="X50" s="82"/>
    </row>
    <row r="51" spans="1:25" ht="24.75" customHeight="1">
      <c r="A51" s="292" t="s">
        <v>143</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
    </row>
  </sheetData>
  <sheetProtection/>
  <mergeCells count="72">
    <mergeCell ref="C44:H44"/>
    <mergeCell ref="I44:P44"/>
    <mergeCell ref="Q44:X44"/>
    <mergeCell ref="C43:H43"/>
    <mergeCell ref="Q45:X45"/>
    <mergeCell ref="Q47:X47"/>
    <mergeCell ref="Q48:X48"/>
    <mergeCell ref="B48:H48"/>
    <mergeCell ref="I48:O48"/>
    <mergeCell ref="I45:O45"/>
    <mergeCell ref="I47:O47"/>
    <mergeCell ref="C47:H47"/>
    <mergeCell ref="B45:H45"/>
    <mergeCell ref="I36:P36"/>
    <mergeCell ref="I40:P40"/>
    <mergeCell ref="Q40:X40"/>
    <mergeCell ref="I43:P43"/>
    <mergeCell ref="Q43:X43"/>
    <mergeCell ref="I42:P42"/>
    <mergeCell ref="Q42:X42"/>
    <mergeCell ref="I41:P41"/>
    <mergeCell ref="Q41:X41"/>
    <mergeCell ref="Q33:X33"/>
    <mergeCell ref="I38:P38"/>
    <mergeCell ref="Q38:X38"/>
    <mergeCell ref="I39:P39"/>
    <mergeCell ref="Q39:X39"/>
    <mergeCell ref="Q34:X34"/>
    <mergeCell ref="I37:P37"/>
    <mergeCell ref="Q37:X37"/>
    <mergeCell ref="I35:P35"/>
    <mergeCell ref="Q35:X35"/>
    <mergeCell ref="C37:H37"/>
    <mergeCell ref="Q36:X36"/>
    <mergeCell ref="A51:X51"/>
    <mergeCell ref="I32:P32"/>
    <mergeCell ref="Q32:X32"/>
    <mergeCell ref="I30:P30"/>
    <mergeCell ref="Q30:X30"/>
    <mergeCell ref="I31:P31"/>
    <mergeCell ref="Q31:X31"/>
    <mergeCell ref="I33:P33"/>
    <mergeCell ref="J14:N14"/>
    <mergeCell ref="I34:P34"/>
    <mergeCell ref="C42:H42"/>
    <mergeCell ref="C41:H41"/>
    <mergeCell ref="C33:H33"/>
    <mergeCell ref="C34:H34"/>
    <mergeCell ref="C35:H35"/>
    <mergeCell ref="C36:H36"/>
    <mergeCell ref="C38:H38"/>
    <mergeCell ref="C39:H39"/>
    <mergeCell ref="J22:N22"/>
    <mergeCell ref="C40:H40"/>
    <mergeCell ref="A2:X2"/>
    <mergeCell ref="A5:H5"/>
    <mergeCell ref="I5:P5"/>
    <mergeCell ref="Q5:X5"/>
    <mergeCell ref="Q4:W4"/>
    <mergeCell ref="I24:K24"/>
    <mergeCell ref="J25:N25"/>
    <mergeCell ref="J10:N10"/>
    <mergeCell ref="J18:N18"/>
    <mergeCell ref="AC23:AD23"/>
    <mergeCell ref="AC22:AD22"/>
    <mergeCell ref="C32:H32"/>
    <mergeCell ref="C30:H30"/>
    <mergeCell ref="C31:H31"/>
    <mergeCell ref="B7:H26"/>
    <mergeCell ref="I29:P29"/>
    <mergeCell ref="Q29:X29"/>
    <mergeCell ref="C29:H29"/>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AR96"/>
  <sheetViews>
    <sheetView view="pageBreakPreview" zoomScale="85" zoomScaleSheetLayoutView="85" zoomScalePageLayoutView="0" workbookViewId="0" topLeftCell="A55">
      <selection activeCell="Y73" sqref="Y73:AA73"/>
    </sheetView>
  </sheetViews>
  <sheetFormatPr defaultColWidth="3.75390625" defaultRowHeight="17.25" customHeight="1"/>
  <cols>
    <col min="1" max="1" width="5.25390625" style="84" customWidth="1"/>
    <col min="2" max="2" width="4.625" style="84" customWidth="1"/>
    <col min="3" max="8" width="3.375" style="84" customWidth="1"/>
    <col min="9" max="9" width="3.875" style="84" customWidth="1"/>
    <col min="10" max="20" width="3.375" style="84" customWidth="1"/>
    <col min="21" max="21" width="4.00390625" style="84" customWidth="1"/>
    <col min="22" max="26" width="3.375" style="84" customWidth="1"/>
    <col min="27" max="27" width="7.375" style="84" customWidth="1"/>
    <col min="28" max="28" width="3.75390625" style="84" customWidth="1"/>
    <col min="29" max="30" width="9.00390625" style="84" customWidth="1"/>
    <col min="31" max="42" width="3.75390625" style="84" customWidth="1"/>
    <col min="43" max="44" width="3.75390625" style="84" hidden="1" customWidth="1"/>
    <col min="45" max="16384" width="3.75390625" style="84" customWidth="1"/>
  </cols>
  <sheetData>
    <row r="1" spans="1:24" ht="17.25" customHeight="1">
      <c r="A1" s="84" t="s">
        <v>118</v>
      </c>
      <c r="V1" s="82"/>
      <c r="W1" s="82"/>
      <c r="X1" s="82"/>
    </row>
    <row r="2" spans="1:28" ht="17.25" customHeight="1">
      <c r="A2" s="312" t="s">
        <v>43</v>
      </c>
      <c r="B2" s="312"/>
      <c r="C2" s="312"/>
      <c r="D2" s="312"/>
      <c r="E2" s="312"/>
      <c r="F2" s="312"/>
      <c r="G2" s="312"/>
      <c r="H2" s="312"/>
      <c r="I2" s="312"/>
      <c r="J2" s="312"/>
      <c r="K2" s="312"/>
      <c r="L2" s="312"/>
      <c r="M2" s="312"/>
      <c r="N2" s="312"/>
      <c r="O2" s="312"/>
      <c r="P2" s="312"/>
      <c r="Q2" s="312"/>
      <c r="R2" s="312"/>
      <c r="S2" s="312"/>
      <c r="T2" s="312"/>
      <c r="U2" s="312"/>
      <c r="V2" s="312"/>
      <c r="W2" s="312"/>
      <c r="X2" s="313"/>
      <c r="Y2" s="313"/>
      <c r="Z2" s="313"/>
      <c r="AA2" s="313"/>
      <c r="AB2" s="85"/>
    </row>
    <row r="3" spans="16:28" ht="17.25" customHeight="1">
      <c r="P3" s="84" t="s">
        <v>128</v>
      </c>
      <c r="R3" s="86" t="s">
        <v>108</v>
      </c>
      <c r="S3" s="362" t="str">
        <f>IF('様式１'!F18="","",'様式１'!F18)</f>
        <v>　日中一時支援事業所さっぽろ</v>
      </c>
      <c r="T3" s="362"/>
      <c r="U3" s="362"/>
      <c r="V3" s="362"/>
      <c r="W3" s="362"/>
      <c r="X3" s="362"/>
      <c r="Y3" s="362"/>
      <c r="Z3" s="362"/>
      <c r="AA3" s="84" t="s">
        <v>286</v>
      </c>
      <c r="AB3" s="88"/>
    </row>
    <row r="4" spans="1:23" ht="17.25" customHeight="1" thickBot="1">
      <c r="A4" s="89" t="s">
        <v>141</v>
      </c>
      <c r="W4" s="86"/>
    </row>
    <row r="5" spans="1:28" ht="17.25" customHeight="1">
      <c r="A5" s="383" t="s">
        <v>136</v>
      </c>
      <c r="B5" s="384"/>
      <c r="C5" s="384"/>
      <c r="D5" s="385"/>
      <c r="E5" s="318" t="s">
        <v>336</v>
      </c>
      <c r="F5" s="319"/>
      <c r="G5" s="319"/>
      <c r="H5" s="319"/>
      <c r="I5" s="319"/>
      <c r="J5" s="319"/>
      <c r="K5" s="319"/>
      <c r="L5" s="319"/>
      <c r="M5" s="319"/>
      <c r="N5" s="319"/>
      <c r="O5" s="319"/>
      <c r="P5" s="319"/>
      <c r="Q5" s="319"/>
      <c r="R5" s="319"/>
      <c r="S5" s="319"/>
      <c r="T5" s="319"/>
      <c r="U5" s="319"/>
      <c r="V5" s="319"/>
      <c r="W5" s="319"/>
      <c r="X5" s="319"/>
      <c r="Y5" s="319"/>
      <c r="Z5" s="319"/>
      <c r="AA5" s="320"/>
      <c r="AB5" s="89"/>
    </row>
    <row r="6" spans="1:28" ht="17.25" customHeight="1">
      <c r="A6" s="386"/>
      <c r="B6" s="387"/>
      <c r="C6" s="387"/>
      <c r="D6" s="388"/>
      <c r="E6" s="390" t="s">
        <v>137</v>
      </c>
      <c r="F6" s="387"/>
      <c r="G6" s="387"/>
      <c r="H6" s="321" t="s">
        <v>337</v>
      </c>
      <c r="I6" s="321"/>
      <c r="J6" s="321"/>
      <c r="K6" s="321"/>
      <c r="L6" s="321"/>
      <c r="M6" s="321"/>
      <c r="N6" s="321"/>
      <c r="O6" s="321"/>
      <c r="P6" s="321"/>
      <c r="Q6" s="321"/>
      <c r="R6" s="321"/>
      <c r="S6" s="321"/>
      <c r="T6" s="321"/>
      <c r="U6" s="321"/>
      <c r="V6" s="321"/>
      <c r="W6" s="321"/>
      <c r="X6" s="321"/>
      <c r="Y6" s="321"/>
      <c r="Z6" s="321"/>
      <c r="AA6" s="322"/>
      <c r="AB6" s="89"/>
    </row>
    <row r="7" spans="1:27" ht="17.25" customHeight="1">
      <c r="A7" s="391" t="s">
        <v>142</v>
      </c>
      <c r="B7" s="392"/>
      <c r="C7" s="392"/>
      <c r="D7" s="393"/>
      <c r="E7" s="400" t="s">
        <v>45</v>
      </c>
      <c r="F7" s="402">
        <v>8</v>
      </c>
      <c r="G7" s="392" t="s">
        <v>46</v>
      </c>
      <c r="H7" s="402">
        <v>45</v>
      </c>
      <c r="I7" s="392" t="s">
        <v>47</v>
      </c>
      <c r="J7" s="392" t="s">
        <v>109</v>
      </c>
      <c r="K7" s="392" t="s">
        <v>48</v>
      </c>
      <c r="L7" s="402">
        <v>5</v>
      </c>
      <c r="M7" s="392" t="s">
        <v>46</v>
      </c>
      <c r="N7" s="402">
        <v>15</v>
      </c>
      <c r="O7" s="392" t="s">
        <v>47</v>
      </c>
      <c r="P7" s="418" t="s">
        <v>138</v>
      </c>
      <c r="Q7" s="418"/>
      <c r="R7" s="418"/>
      <c r="S7" s="418"/>
      <c r="T7" s="418"/>
      <c r="U7" s="418"/>
      <c r="V7" s="418"/>
      <c r="W7" s="418"/>
      <c r="X7" s="418"/>
      <c r="Y7" s="418"/>
      <c r="Z7" s="418"/>
      <c r="AA7" s="419"/>
    </row>
    <row r="8" spans="1:27" ht="17.25" customHeight="1">
      <c r="A8" s="394"/>
      <c r="B8" s="395"/>
      <c r="C8" s="395"/>
      <c r="D8" s="396"/>
      <c r="E8" s="401"/>
      <c r="F8" s="403"/>
      <c r="G8" s="395"/>
      <c r="H8" s="403"/>
      <c r="I8" s="395"/>
      <c r="J8" s="395"/>
      <c r="K8" s="395"/>
      <c r="L8" s="403"/>
      <c r="M8" s="395"/>
      <c r="N8" s="403"/>
      <c r="O8" s="395"/>
      <c r="P8" s="410"/>
      <c r="Q8" s="410"/>
      <c r="R8" s="410"/>
      <c r="S8" s="410"/>
      <c r="T8" s="410"/>
      <c r="U8" s="410"/>
      <c r="V8" s="410"/>
      <c r="W8" s="410"/>
      <c r="X8" s="410"/>
      <c r="Y8" s="410"/>
      <c r="Z8" s="410"/>
      <c r="AA8" s="411"/>
    </row>
    <row r="9" spans="1:28" ht="17.25" customHeight="1">
      <c r="A9" s="386"/>
      <c r="B9" s="387"/>
      <c r="C9" s="387"/>
      <c r="D9" s="388"/>
      <c r="E9" s="390"/>
      <c r="F9" s="404"/>
      <c r="G9" s="387"/>
      <c r="H9" s="404"/>
      <c r="I9" s="387"/>
      <c r="J9" s="387"/>
      <c r="K9" s="387"/>
      <c r="L9" s="404"/>
      <c r="M9" s="387"/>
      <c r="N9" s="404"/>
      <c r="O9" s="387"/>
      <c r="P9" s="321"/>
      <c r="Q9" s="321"/>
      <c r="R9" s="321"/>
      <c r="S9" s="321"/>
      <c r="T9" s="321"/>
      <c r="U9" s="321"/>
      <c r="V9" s="321"/>
      <c r="W9" s="321"/>
      <c r="X9" s="321"/>
      <c r="Y9" s="321"/>
      <c r="Z9" s="321"/>
      <c r="AA9" s="322"/>
      <c r="AB9" s="89"/>
    </row>
    <row r="10" spans="1:27" ht="17.25" customHeight="1">
      <c r="A10" s="391" t="s">
        <v>144</v>
      </c>
      <c r="B10" s="392"/>
      <c r="C10" s="392"/>
      <c r="D10" s="392"/>
      <c r="E10" s="93">
        <v>1</v>
      </c>
      <c r="F10" s="466" t="s">
        <v>338</v>
      </c>
      <c r="G10" s="466"/>
      <c r="H10" s="466"/>
      <c r="I10" s="466"/>
      <c r="J10" s="466"/>
      <c r="K10" s="466"/>
      <c r="L10" s="466"/>
      <c r="M10" s="466"/>
      <c r="N10" s="466"/>
      <c r="O10" s="466"/>
      <c r="P10" s="466"/>
      <c r="Q10" s="466"/>
      <c r="R10" s="466"/>
      <c r="S10" s="466"/>
      <c r="T10" s="466"/>
      <c r="U10" s="466"/>
      <c r="V10" s="466"/>
      <c r="W10" s="466"/>
      <c r="X10" s="466"/>
      <c r="Y10" s="466"/>
      <c r="Z10" s="466"/>
      <c r="AA10" s="467"/>
    </row>
    <row r="11" spans="1:28" ht="17.25" customHeight="1">
      <c r="A11" s="394"/>
      <c r="B11" s="395"/>
      <c r="C11" s="395"/>
      <c r="D11" s="395"/>
      <c r="E11" s="97">
        <v>2</v>
      </c>
      <c r="F11" s="468" t="s">
        <v>339</v>
      </c>
      <c r="G11" s="468"/>
      <c r="H11" s="468"/>
      <c r="I11" s="468"/>
      <c r="J11" s="468"/>
      <c r="K11" s="468"/>
      <c r="L11" s="468"/>
      <c r="M11" s="468"/>
      <c r="N11" s="468"/>
      <c r="O11" s="468"/>
      <c r="P11" s="468"/>
      <c r="Q11" s="468"/>
      <c r="R11" s="468"/>
      <c r="S11" s="468"/>
      <c r="T11" s="468"/>
      <c r="U11" s="468"/>
      <c r="V11" s="468"/>
      <c r="W11" s="468"/>
      <c r="X11" s="468"/>
      <c r="Y11" s="468"/>
      <c r="Z11" s="468"/>
      <c r="AA11" s="469"/>
      <c r="AB11" s="89"/>
    </row>
    <row r="12" spans="1:27" ht="17.25" customHeight="1">
      <c r="A12" s="394"/>
      <c r="B12" s="395"/>
      <c r="C12" s="395"/>
      <c r="D12" s="395"/>
      <c r="E12" s="91">
        <v>3</v>
      </c>
      <c r="F12" s="471"/>
      <c r="G12" s="471"/>
      <c r="H12" s="471"/>
      <c r="I12" s="471"/>
      <c r="J12" s="471"/>
      <c r="K12" s="471"/>
      <c r="L12" s="471"/>
      <c r="M12" s="471"/>
      <c r="N12" s="471"/>
      <c r="O12" s="471"/>
      <c r="P12" s="471"/>
      <c r="Q12" s="471"/>
      <c r="R12" s="471"/>
      <c r="S12" s="471"/>
      <c r="T12" s="471"/>
      <c r="U12" s="471"/>
      <c r="V12" s="471"/>
      <c r="W12" s="471"/>
      <c r="X12" s="471"/>
      <c r="Y12" s="471"/>
      <c r="Z12" s="471"/>
      <c r="AA12" s="472"/>
    </row>
    <row r="13" spans="1:28" ht="17.25" customHeight="1">
      <c r="A13" s="399" t="s">
        <v>139</v>
      </c>
      <c r="B13" s="339"/>
      <c r="C13" s="339"/>
      <c r="D13" s="340"/>
      <c r="E13" s="323" t="s">
        <v>184</v>
      </c>
      <c r="F13" s="339"/>
      <c r="G13" s="339"/>
      <c r="H13" s="339"/>
      <c r="I13" s="339"/>
      <c r="J13" s="339"/>
      <c r="K13" s="339"/>
      <c r="L13" s="339"/>
      <c r="M13" s="100"/>
      <c r="N13" s="100"/>
      <c r="O13" s="101"/>
      <c r="P13" s="101"/>
      <c r="Q13" s="101"/>
      <c r="R13" s="101"/>
      <c r="S13" s="101"/>
      <c r="T13" s="101"/>
      <c r="U13" s="101"/>
      <c r="V13" s="101"/>
      <c r="W13" s="101"/>
      <c r="X13" s="101"/>
      <c r="Y13" s="102"/>
      <c r="Z13" s="102"/>
      <c r="AA13" s="103"/>
      <c r="AB13" s="89"/>
    </row>
    <row r="14" spans="1:28" ht="17.25" customHeight="1">
      <c r="A14" s="391" t="s">
        <v>140</v>
      </c>
      <c r="B14" s="392"/>
      <c r="C14" s="392"/>
      <c r="D14" s="393"/>
      <c r="E14" s="104"/>
      <c r="F14" s="392" t="s">
        <v>340</v>
      </c>
      <c r="G14" s="392"/>
      <c r="H14" s="392"/>
      <c r="I14" s="392"/>
      <c r="J14" s="392"/>
      <c r="K14" s="392"/>
      <c r="L14" s="392" t="s">
        <v>292</v>
      </c>
      <c r="M14" s="392"/>
      <c r="N14" s="392"/>
      <c r="O14" s="92" t="s">
        <v>294</v>
      </c>
      <c r="P14" s="392" t="s">
        <v>342</v>
      </c>
      <c r="Q14" s="392"/>
      <c r="R14" s="392"/>
      <c r="S14" s="392"/>
      <c r="T14" s="392"/>
      <c r="U14" s="92" t="s">
        <v>14</v>
      </c>
      <c r="V14" s="92" t="s">
        <v>296</v>
      </c>
      <c r="W14" s="105"/>
      <c r="X14" s="105"/>
      <c r="Y14" s="94"/>
      <c r="Z14" s="94"/>
      <c r="AA14" s="95"/>
      <c r="AB14" s="89"/>
    </row>
    <row r="15" spans="1:28" ht="17.25" customHeight="1">
      <c r="A15" s="394"/>
      <c r="B15" s="395"/>
      <c r="C15" s="395"/>
      <c r="D15" s="396"/>
      <c r="E15" s="106"/>
      <c r="F15" s="395" t="s">
        <v>341</v>
      </c>
      <c r="G15" s="395"/>
      <c r="H15" s="395"/>
      <c r="I15" s="395"/>
      <c r="J15" s="395"/>
      <c r="K15" s="395"/>
      <c r="L15" s="395" t="s">
        <v>292</v>
      </c>
      <c r="M15" s="395"/>
      <c r="N15" s="395"/>
      <c r="O15" s="96" t="s">
        <v>293</v>
      </c>
      <c r="P15" s="395" t="s">
        <v>343</v>
      </c>
      <c r="Q15" s="395"/>
      <c r="R15" s="395"/>
      <c r="S15" s="395"/>
      <c r="T15" s="395"/>
      <c r="U15" s="96" t="s">
        <v>14</v>
      </c>
      <c r="V15" s="96" t="s">
        <v>295</v>
      </c>
      <c r="W15" s="107"/>
      <c r="X15" s="107"/>
      <c r="Y15" s="98"/>
      <c r="Z15" s="98"/>
      <c r="AA15" s="99"/>
      <c r="AB15" s="89"/>
    </row>
    <row r="16" spans="1:28" ht="17.25" customHeight="1">
      <c r="A16" s="394"/>
      <c r="B16" s="395"/>
      <c r="C16" s="395"/>
      <c r="D16" s="396"/>
      <c r="E16" s="106"/>
      <c r="F16" s="395"/>
      <c r="G16" s="395"/>
      <c r="H16" s="395"/>
      <c r="I16" s="395"/>
      <c r="J16" s="395"/>
      <c r="K16" s="395"/>
      <c r="L16" s="395" t="s">
        <v>292</v>
      </c>
      <c r="M16" s="395"/>
      <c r="N16" s="395"/>
      <c r="O16" s="96" t="s">
        <v>293</v>
      </c>
      <c r="P16" s="395"/>
      <c r="Q16" s="395"/>
      <c r="R16" s="395"/>
      <c r="S16" s="395"/>
      <c r="T16" s="395"/>
      <c r="U16" s="96" t="s">
        <v>14</v>
      </c>
      <c r="V16" s="96" t="s">
        <v>295</v>
      </c>
      <c r="W16" s="107"/>
      <c r="X16" s="107"/>
      <c r="Y16" s="98"/>
      <c r="Z16" s="98"/>
      <c r="AA16" s="99"/>
      <c r="AB16" s="89"/>
    </row>
    <row r="17" spans="1:28" ht="17.25" customHeight="1">
      <c r="A17" s="394"/>
      <c r="B17" s="395"/>
      <c r="C17" s="395"/>
      <c r="D17" s="396"/>
      <c r="E17" s="106"/>
      <c r="F17" s="395"/>
      <c r="G17" s="395"/>
      <c r="H17" s="395"/>
      <c r="I17" s="395"/>
      <c r="J17" s="395"/>
      <c r="K17" s="395"/>
      <c r="L17" s="395" t="s">
        <v>292</v>
      </c>
      <c r="M17" s="395"/>
      <c r="N17" s="395"/>
      <c r="O17" s="96" t="s">
        <v>293</v>
      </c>
      <c r="P17" s="395"/>
      <c r="Q17" s="395"/>
      <c r="R17" s="395"/>
      <c r="S17" s="395"/>
      <c r="T17" s="395"/>
      <c r="U17" s="96" t="s">
        <v>14</v>
      </c>
      <c r="V17" s="96" t="s">
        <v>295</v>
      </c>
      <c r="W17" s="107"/>
      <c r="X17" s="107"/>
      <c r="Y17" s="98"/>
      <c r="Z17" s="98"/>
      <c r="AA17" s="99"/>
      <c r="AB17" s="89"/>
    </row>
    <row r="18" spans="1:28" ht="17.25" customHeight="1" thickBot="1">
      <c r="A18" s="314"/>
      <c r="B18" s="397"/>
      <c r="C18" s="397"/>
      <c r="D18" s="398"/>
      <c r="E18" s="108"/>
      <c r="F18" s="397"/>
      <c r="G18" s="397"/>
      <c r="H18" s="397"/>
      <c r="I18" s="397"/>
      <c r="J18" s="397"/>
      <c r="K18" s="397"/>
      <c r="L18" s="397" t="s">
        <v>292</v>
      </c>
      <c r="M18" s="397"/>
      <c r="N18" s="397"/>
      <c r="O18" s="195" t="s">
        <v>293</v>
      </c>
      <c r="P18" s="397"/>
      <c r="Q18" s="397"/>
      <c r="R18" s="397"/>
      <c r="S18" s="397"/>
      <c r="T18" s="397"/>
      <c r="U18" s="195" t="s">
        <v>14</v>
      </c>
      <c r="V18" s="195" t="s">
        <v>295</v>
      </c>
      <c r="W18" s="110"/>
      <c r="X18" s="110"/>
      <c r="Y18" s="109"/>
      <c r="Z18" s="109"/>
      <c r="AA18" s="111"/>
      <c r="AB18" s="89"/>
    </row>
    <row r="19" spans="1:29" ht="17.25" customHeight="1" thickBot="1">
      <c r="A19" s="89" t="s">
        <v>158</v>
      </c>
      <c r="B19" s="87"/>
      <c r="C19" s="87"/>
      <c r="D19" s="87"/>
      <c r="E19" s="87"/>
      <c r="F19" s="87"/>
      <c r="G19" s="87"/>
      <c r="H19" s="87"/>
      <c r="J19" s="87"/>
      <c r="K19" s="87"/>
      <c r="L19" s="87"/>
      <c r="M19" s="87"/>
      <c r="N19" s="87"/>
      <c r="O19" s="87"/>
      <c r="P19" s="87"/>
      <c r="Q19" s="87"/>
      <c r="R19" s="87"/>
      <c r="S19" s="87"/>
      <c r="T19" s="87"/>
      <c r="U19" s="87"/>
      <c r="V19" s="87"/>
      <c r="W19" s="87"/>
      <c r="X19" s="87"/>
      <c r="Y19" s="87"/>
      <c r="AB19" s="112"/>
      <c r="AC19" s="89"/>
    </row>
    <row r="20" spans="1:28" ht="17.25" customHeight="1">
      <c r="A20" s="383" t="s">
        <v>56</v>
      </c>
      <c r="B20" s="385"/>
      <c r="C20" s="328" t="s">
        <v>58</v>
      </c>
      <c r="D20" s="370"/>
      <c r="E20" s="389"/>
      <c r="F20" s="328" t="s">
        <v>62</v>
      </c>
      <c r="G20" s="370"/>
      <c r="H20" s="389"/>
      <c r="I20" s="328" t="s">
        <v>63</v>
      </c>
      <c r="J20" s="370"/>
      <c r="K20" s="370"/>
      <c r="L20" s="389"/>
      <c r="M20" s="412" t="s">
        <v>57</v>
      </c>
      <c r="N20" s="385"/>
      <c r="O20" s="328" t="s">
        <v>58</v>
      </c>
      <c r="P20" s="370"/>
      <c r="Q20" s="389"/>
      <c r="R20" s="328" t="s">
        <v>62</v>
      </c>
      <c r="S20" s="370"/>
      <c r="T20" s="389"/>
      <c r="U20" s="328" t="s">
        <v>63</v>
      </c>
      <c r="V20" s="370"/>
      <c r="W20" s="370"/>
      <c r="X20" s="371"/>
      <c r="Y20" s="87"/>
      <c r="AB20" s="112"/>
    </row>
    <row r="21" spans="1:29" ht="17.25" customHeight="1">
      <c r="A21" s="394"/>
      <c r="B21" s="396"/>
      <c r="C21" s="372" t="s">
        <v>61</v>
      </c>
      <c r="D21" s="373"/>
      <c r="E21" s="374"/>
      <c r="F21" s="378">
        <v>350</v>
      </c>
      <c r="G21" s="363"/>
      <c r="H21" s="379"/>
      <c r="I21" s="113" t="s">
        <v>59</v>
      </c>
      <c r="J21" s="363"/>
      <c r="K21" s="363"/>
      <c r="L21" s="114" t="s">
        <v>14</v>
      </c>
      <c r="M21" s="401"/>
      <c r="N21" s="396"/>
      <c r="O21" s="372" t="s">
        <v>61</v>
      </c>
      <c r="P21" s="373"/>
      <c r="Q21" s="374"/>
      <c r="R21" s="378">
        <v>250</v>
      </c>
      <c r="S21" s="363"/>
      <c r="T21" s="379"/>
      <c r="U21" s="113" t="s">
        <v>59</v>
      </c>
      <c r="V21" s="363"/>
      <c r="W21" s="363"/>
      <c r="X21" s="115" t="s">
        <v>14</v>
      </c>
      <c r="Y21" s="87"/>
      <c r="AB21" s="112"/>
      <c r="AC21" s="89"/>
    </row>
    <row r="22" spans="1:28" ht="17.25" customHeight="1" thickBot="1">
      <c r="A22" s="314"/>
      <c r="B22" s="398"/>
      <c r="C22" s="375"/>
      <c r="D22" s="376"/>
      <c r="E22" s="377"/>
      <c r="F22" s="380"/>
      <c r="G22" s="381"/>
      <c r="H22" s="382"/>
      <c r="I22" s="116" t="s">
        <v>60</v>
      </c>
      <c r="J22" s="381"/>
      <c r="K22" s="381"/>
      <c r="L22" s="117" t="s">
        <v>14</v>
      </c>
      <c r="M22" s="413"/>
      <c r="N22" s="398"/>
      <c r="O22" s="375"/>
      <c r="P22" s="376"/>
      <c r="Q22" s="377"/>
      <c r="R22" s="380"/>
      <c r="S22" s="381"/>
      <c r="T22" s="382"/>
      <c r="U22" s="116" t="s">
        <v>60</v>
      </c>
      <c r="V22" s="381"/>
      <c r="W22" s="381"/>
      <c r="X22" s="118" t="s">
        <v>14</v>
      </c>
      <c r="Y22" s="87"/>
      <c r="AB22" s="112"/>
    </row>
    <row r="23" spans="1:29" ht="17.25" customHeight="1">
      <c r="A23" s="414" t="s">
        <v>66</v>
      </c>
      <c r="B23" s="328" t="s">
        <v>64</v>
      </c>
      <c r="C23" s="370"/>
      <c r="D23" s="370"/>
      <c r="E23" s="389"/>
      <c r="F23" s="328" t="s">
        <v>62</v>
      </c>
      <c r="G23" s="370"/>
      <c r="H23" s="370"/>
      <c r="I23" s="328" t="s">
        <v>65</v>
      </c>
      <c r="J23" s="370"/>
      <c r="K23" s="370"/>
      <c r="L23" s="370"/>
      <c r="M23" s="370"/>
      <c r="N23" s="371"/>
      <c r="O23" s="87"/>
      <c r="P23" s="87"/>
      <c r="Q23" s="87"/>
      <c r="R23" s="87"/>
      <c r="S23" s="87"/>
      <c r="T23" s="87"/>
      <c r="U23" s="87"/>
      <c r="V23" s="87"/>
      <c r="W23" s="87"/>
      <c r="X23" s="87"/>
      <c r="Y23" s="87"/>
      <c r="AB23" s="112"/>
      <c r="AC23" s="89"/>
    </row>
    <row r="24" spans="1:28" ht="17.25" customHeight="1">
      <c r="A24" s="415"/>
      <c r="B24" s="400" t="s">
        <v>148</v>
      </c>
      <c r="C24" s="392"/>
      <c r="D24" s="392"/>
      <c r="E24" s="393"/>
      <c r="F24" s="378">
        <v>32</v>
      </c>
      <c r="G24" s="363"/>
      <c r="H24" s="379"/>
      <c r="I24" s="417" t="s">
        <v>344</v>
      </c>
      <c r="J24" s="418"/>
      <c r="K24" s="418"/>
      <c r="L24" s="418"/>
      <c r="M24" s="418"/>
      <c r="N24" s="419"/>
      <c r="O24" s="84" t="s">
        <v>111</v>
      </c>
      <c r="P24" s="119" t="s">
        <v>112</v>
      </c>
      <c r="R24" s="87"/>
      <c r="S24" s="87"/>
      <c r="T24" s="87"/>
      <c r="U24" s="87"/>
      <c r="V24" s="87"/>
      <c r="W24" s="87"/>
      <c r="X24" s="87"/>
      <c r="Y24" s="87"/>
      <c r="AB24" s="112"/>
    </row>
    <row r="25" spans="1:29" ht="17.25" customHeight="1">
      <c r="A25" s="415"/>
      <c r="B25" s="401"/>
      <c r="C25" s="395"/>
      <c r="D25" s="395"/>
      <c r="E25" s="396"/>
      <c r="F25" s="405"/>
      <c r="G25" s="406"/>
      <c r="H25" s="407"/>
      <c r="I25" s="409"/>
      <c r="J25" s="410"/>
      <c r="K25" s="410"/>
      <c r="L25" s="410"/>
      <c r="M25" s="410"/>
      <c r="N25" s="411"/>
      <c r="O25" s="87"/>
      <c r="P25" s="84" t="s">
        <v>99</v>
      </c>
      <c r="AB25" s="112"/>
      <c r="AC25" s="89"/>
    </row>
    <row r="26" spans="1:28" ht="17.25" customHeight="1">
      <c r="A26" s="415"/>
      <c r="B26" s="401"/>
      <c r="C26" s="395"/>
      <c r="D26" s="395"/>
      <c r="E26" s="396"/>
      <c r="F26" s="405"/>
      <c r="G26" s="406"/>
      <c r="H26" s="407"/>
      <c r="I26" s="401"/>
      <c r="J26" s="395"/>
      <c r="K26" s="395"/>
      <c r="L26" s="395"/>
      <c r="M26" s="395"/>
      <c r="N26" s="408"/>
      <c r="AB26" s="112"/>
    </row>
    <row r="27" spans="1:29" ht="17.25" customHeight="1">
      <c r="A27" s="415"/>
      <c r="B27" s="401"/>
      <c r="C27" s="387"/>
      <c r="D27" s="387"/>
      <c r="E27" s="388"/>
      <c r="F27" s="420"/>
      <c r="G27" s="421"/>
      <c r="H27" s="422"/>
      <c r="I27" s="390"/>
      <c r="J27" s="387"/>
      <c r="K27" s="387"/>
      <c r="L27" s="387"/>
      <c r="M27" s="387"/>
      <c r="N27" s="423"/>
      <c r="O27" s="87" t="s">
        <v>113</v>
      </c>
      <c r="P27" s="119" t="s">
        <v>163</v>
      </c>
      <c r="AB27" s="112"/>
      <c r="AC27" s="89"/>
    </row>
    <row r="28" spans="1:28" ht="17.25" customHeight="1">
      <c r="A28" s="415"/>
      <c r="B28" s="91"/>
      <c r="C28" s="428" t="s">
        <v>266</v>
      </c>
      <c r="D28" s="339"/>
      <c r="E28" s="339"/>
      <c r="F28" s="339"/>
      <c r="G28" s="339"/>
      <c r="H28" s="339"/>
      <c r="I28" s="339"/>
      <c r="J28" s="339"/>
      <c r="K28" s="340"/>
      <c r="L28" s="429">
        <v>12.8</v>
      </c>
      <c r="M28" s="430"/>
      <c r="N28" s="431"/>
      <c r="P28" s="84" t="s">
        <v>164</v>
      </c>
      <c r="AB28" s="112"/>
    </row>
    <row r="29" spans="1:28" ht="17.25" customHeight="1">
      <c r="A29" s="415"/>
      <c r="B29" s="417" t="s">
        <v>159</v>
      </c>
      <c r="C29" s="418"/>
      <c r="D29" s="418"/>
      <c r="E29" s="418"/>
      <c r="F29" s="378">
        <v>10</v>
      </c>
      <c r="G29" s="363"/>
      <c r="H29" s="379"/>
      <c r="I29" s="417"/>
      <c r="J29" s="418"/>
      <c r="K29" s="418"/>
      <c r="L29" s="418"/>
      <c r="M29" s="418"/>
      <c r="N29" s="419"/>
      <c r="AB29" s="112"/>
    </row>
    <row r="30" spans="1:28" ht="17.25" customHeight="1">
      <c r="A30" s="415"/>
      <c r="B30" s="409" t="s">
        <v>160</v>
      </c>
      <c r="C30" s="410"/>
      <c r="D30" s="410"/>
      <c r="E30" s="410"/>
      <c r="F30" s="405">
        <v>20</v>
      </c>
      <c r="G30" s="406"/>
      <c r="H30" s="407"/>
      <c r="I30" s="409" t="s">
        <v>346</v>
      </c>
      <c r="J30" s="410"/>
      <c r="K30" s="410"/>
      <c r="L30" s="410"/>
      <c r="M30" s="410"/>
      <c r="N30" s="411"/>
      <c r="O30" s="87" t="s">
        <v>114</v>
      </c>
      <c r="P30" s="84" t="s">
        <v>267</v>
      </c>
      <c r="AB30" s="112"/>
    </row>
    <row r="31" spans="1:28" ht="17.25" customHeight="1">
      <c r="A31" s="415"/>
      <c r="B31" s="409" t="s">
        <v>161</v>
      </c>
      <c r="C31" s="410"/>
      <c r="D31" s="410"/>
      <c r="E31" s="410"/>
      <c r="F31" s="405">
        <v>3</v>
      </c>
      <c r="G31" s="406"/>
      <c r="H31" s="407"/>
      <c r="I31" s="409" t="s">
        <v>345</v>
      </c>
      <c r="J31" s="410"/>
      <c r="K31" s="410"/>
      <c r="L31" s="410"/>
      <c r="M31" s="410"/>
      <c r="N31" s="411"/>
      <c r="P31" s="84" t="s">
        <v>198</v>
      </c>
      <c r="AB31" s="112"/>
    </row>
    <row r="32" spans="1:28" ht="17.25" customHeight="1" thickBot="1">
      <c r="A32" s="416"/>
      <c r="B32" s="426" t="s">
        <v>162</v>
      </c>
      <c r="C32" s="427"/>
      <c r="D32" s="427"/>
      <c r="E32" s="427"/>
      <c r="F32" s="380">
        <v>11</v>
      </c>
      <c r="G32" s="381"/>
      <c r="H32" s="382"/>
      <c r="I32" s="397"/>
      <c r="J32" s="397"/>
      <c r="K32" s="397"/>
      <c r="L32" s="397"/>
      <c r="M32" s="397"/>
      <c r="N32" s="315"/>
      <c r="P32" s="84" t="s">
        <v>165</v>
      </c>
      <c r="AB32" s="112"/>
    </row>
    <row r="33" spans="1:28" ht="17.25" customHeight="1" thickBot="1">
      <c r="A33" s="89" t="s">
        <v>281</v>
      </c>
      <c r="C33" s="87"/>
      <c r="D33" s="87"/>
      <c r="E33" s="87"/>
      <c r="F33" s="87"/>
      <c r="AB33" s="112"/>
    </row>
    <row r="34" spans="1:29" ht="15" customHeight="1">
      <c r="A34" s="437" t="s">
        <v>52</v>
      </c>
      <c r="B34" s="424"/>
      <c r="C34" s="424"/>
      <c r="D34" s="424" t="s">
        <v>49</v>
      </c>
      <c r="E34" s="424"/>
      <c r="F34" s="424"/>
      <c r="G34" s="433" t="s">
        <v>50</v>
      </c>
      <c r="H34" s="434"/>
      <c r="I34" s="424" t="s">
        <v>71</v>
      </c>
      <c r="J34" s="424"/>
      <c r="K34" s="424"/>
      <c r="L34" s="424"/>
      <c r="M34" s="424"/>
      <c r="N34" s="424"/>
      <c r="O34" s="432" t="s">
        <v>68</v>
      </c>
      <c r="P34" s="424"/>
      <c r="Q34" s="432" t="s">
        <v>149</v>
      </c>
      <c r="R34" s="424"/>
      <c r="S34" s="439" t="s">
        <v>69</v>
      </c>
      <c r="T34" s="440"/>
      <c r="U34" s="440"/>
      <c r="V34" s="441"/>
      <c r="W34" s="412" t="s">
        <v>72</v>
      </c>
      <c r="X34" s="384"/>
      <c r="Y34" s="384"/>
      <c r="Z34" s="384"/>
      <c r="AA34" s="442"/>
      <c r="AB34" s="112"/>
      <c r="AC34" s="112"/>
    </row>
    <row r="35" spans="1:29" ht="15" customHeight="1">
      <c r="A35" s="438"/>
      <c r="B35" s="425"/>
      <c r="C35" s="425"/>
      <c r="D35" s="425"/>
      <c r="E35" s="425"/>
      <c r="F35" s="425"/>
      <c r="G35" s="435"/>
      <c r="H35" s="436"/>
      <c r="I35" s="425"/>
      <c r="J35" s="425"/>
      <c r="K35" s="425"/>
      <c r="L35" s="425"/>
      <c r="M35" s="425"/>
      <c r="N35" s="425"/>
      <c r="O35" s="425"/>
      <c r="P35" s="425"/>
      <c r="Q35" s="425"/>
      <c r="R35" s="425"/>
      <c r="S35" s="435" t="s">
        <v>70</v>
      </c>
      <c r="T35" s="443"/>
      <c r="U35" s="443"/>
      <c r="V35" s="436"/>
      <c r="W35" s="401"/>
      <c r="X35" s="395"/>
      <c r="Y35" s="395"/>
      <c r="Z35" s="395"/>
      <c r="AA35" s="408"/>
      <c r="AB35" s="112"/>
      <c r="AC35" s="112"/>
    </row>
    <row r="36" spans="1:29" ht="15" customHeight="1">
      <c r="A36" s="454" t="s">
        <v>347</v>
      </c>
      <c r="B36" s="316"/>
      <c r="C36" s="316"/>
      <c r="D36" s="341">
        <v>21671</v>
      </c>
      <c r="E36" s="341"/>
      <c r="F36" s="341"/>
      <c r="G36" s="400">
        <f ca="1">ROUNDDOWN((TODAY()-D36)/365,0)</f>
        <v>64</v>
      </c>
      <c r="H36" s="393"/>
      <c r="I36" s="417" t="s">
        <v>352</v>
      </c>
      <c r="J36" s="418"/>
      <c r="K36" s="418"/>
      <c r="L36" s="418"/>
      <c r="M36" s="418"/>
      <c r="N36" s="455"/>
      <c r="O36" s="451" t="s">
        <v>67</v>
      </c>
      <c r="P36" s="452"/>
      <c r="Q36" s="451" t="s">
        <v>150</v>
      </c>
      <c r="R36" s="452"/>
      <c r="S36" s="447" t="s">
        <v>357</v>
      </c>
      <c r="T36" s="448"/>
      <c r="U36" s="448"/>
      <c r="V36" s="449"/>
      <c r="W36" s="316"/>
      <c r="X36" s="316"/>
      <c r="Y36" s="316"/>
      <c r="Z36" s="316"/>
      <c r="AA36" s="450"/>
      <c r="AB36" s="112"/>
      <c r="AC36" s="112"/>
    </row>
    <row r="37" spans="1:29" ht="15" customHeight="1">
      <c r="A37" s="454"/>
      <c r="B37" s="316"/>
      <c r="C37" s="316"/>
      <c r="D37" s="341"/>
      <c r="E37" s="341"/>
      <c r="F37" s="341"/>
      <c r="G37" s="390"/>
      <c r="H37" s="388"/>
      <c r="I37" s="456"/>
      <c r="J37" s="321"/>
      <c r="K37" s="321"/>
      <c r="L37" s="321"/>
      <c r="M37" s="321"/>
      <c r="N37" s="457"/>
      <c r="O37" s="453" t="s">
        <v>73</v>
      </c>
      <c r="P37" s="453"/>
      <c r="Q37" s="390" t="s">
        <v>151</v>
      </c>
      <c r="R37" s="388"/>
      <c r="S37" s="444" t="s">
        <v>358</v>
      </c>
      <c r="T37" s="445"/>
      <c r="U37" s="445"/>
      <c r="V37" s="446"/>
      <c r="W37" s="316"/>
      <c r="X37" s="316"/>
      <c r="Y37" s="316"/>
      <c r="Z37" s="316"/>
      <c r="AA37" s="450"/>
      <c r="AB37" s="112"/>
      <c r="AC37" s="112"/>
    </row>
    <row r="38" spans="1:29" ht="15" customHeight="1">
      <c r="A38" s="454" t="s">
        <v>348</v>
      </c>
      <c r="B38" s="316"/>
      <c r="C38" s="316"/>
      <c r="D38" s="341">
        <v>30389</v>
      </c>
      <c r="E38" s="341"/>
      <c r="F38" s="341"/>
      <c r="G38" s="400">
        <f ca="1">ROUNDDOWN((TODAY()-D38)/365,0)</f>
        <v>40</v>
      </c>
      <c r="H38" s="393"/>
      <c r="I38" s="417" t="s">
        <v>353</v>
      </c>
      <c r="J38" s="418"/>
      <c r="K38" s="418"/>
      <c r="L38" s="418"/>
      <c r="M38" s="418"/>
      <c r="N38" s="455"/>
      <c r="O38" s="451" t="s">
        <v>67</v>
      </c>
      <c r="P38" s="452"/>
      <c r="Q38" s="451" t="s">
        <v>150</v>
      </c>
      <c r="R38" s="452"/>
      <c r="S38" s="447" t="s">
        <v>357</v>
      </c>
      <c r="T38" s="448"/>
      <c r="U38" s="448"/>
      <c r="V38" s="449"/>
      <c r="W38" s="316"/>
      <c r="X38" s="316"/>
      <c r="Y38" s="316"/>
      <c r="Z38" s="316"/>
      <c r="AA38" s="450"/>
      <c r="AB38" s="112"/>
      <c r="AC38" s="112"/>
    </row>
    <row r="39" spans="1:29" ht="15" customHeight="1">
      <c r="A39" s="454"/>
      <c r="B39" s="316"/>
      <c r="C39" s="316"/>
      <c r="D39" s="341"/>
      <c r="E39" s="341"/>
      <c r="F39" s="341"/>
      <c r="G39" s="390"/>
      <c r="H39" s="388"/>
      <c r="I39" s="456"/>
      <c r="J39" s="321"/>
      <c r="K39" s="321"/>
      <c r="L39" s="321"/>
      <c r="M39" s="321"/>
      <c r="N39" s="457"/>
      <c r="O39" s="453" t="s">
        <v>73</v>
      </c>
      <c r="P39" s="453"/>
      <c r="Q39" s="390" t="s">
        <v>151</v>
      </c>
      <c r="R39" s="388"/>
      <c r="S39" s="444" t="s">
        <v>358</v>
      </c>
      <c r="T39" s="445"/>
      <c r="U39" s="445"/>
      <c r="V39" s="446"/>
      <c r="W39" s="316"/>
      <c r="X39" s="316"/>
      <c r="Y39" s="316"/>
      <c r="Z39" s="316"/>
      <c r="AA39" s="450"/>
      <c r="AB39" s="112"/>
      <c r="AC39" s="112"/>
    </row>
    <row r="40" spans="1:29" ht="15" customHeight="1">
      <c r="A40" s="454" t="s">
        <v>349</v>
      </c>
      <c r="B40" s="316"/>
      <c r="C40" s="316"/>
      <c r="D40" s="341">
        <v>30034</v>
      </c>
      <c r="E40" s="341"/>
      <c r="F40" s="341"/>
      <c r="G40" s="400">
        <f ca="1">ROUNDDOWN((TODAY()-D40)/365,0)</f>
        <v>41</v>
      </c>
      <c r="H40" s="393"/>
      <c r="I40" s="417" t="s">
        <v>354</v>
      </c>
      <c r="J40" s="418"/>
      <c r="K40" s="418"/>
      <c r="L40" s="418"/>
      <c r="M40" s="418"/>
      <c r="N40" s="455"/>
      <c r="O40" s="451" t="s">
        <v>67</v>
      </c>
      <c r="P40" s="452"/>
      <c r="Q40" s="451" t="s">
        <v>150</v>
      </c>
      <c r="R40" s="452"/>
      <c r="S40" s="447" t="s">
        <v>357</v>
      </c>
      <c r="T40" s="448"/>
      <c r="U40" s="448"/>
      <c r="V40" s="449"/>
      <c r="W40" s="316"/>
      <c r="X40" s="316"/>
      <c r="Y40" s="316"/>
      <c r="Z40" s="316"/>
      <c r="AA40" s="450"/>
      <c r="AB40" s="112"/>
      <c r="AC40" s="112"/>
    </row>
    <row r="41" spans="1:29" ht="15" customHeight="1">
      <c r="A41" s="454"/>
      <c r="B41" s="316"/>
      <c r="C41" s="316"/>
      <c r="D41" s="341"/>
      <c r="E41" s="341"/>
      <c r="F41" s="341"/>
      <c r="G41" s="390"/>
      <c r="H41" s="388"/>
      <c r="I41" s="456"/>
      <c r="J41" s="321"/>
      <c r="K41" s="321"/>
      <c r="L41" s="321"/>
      <c r="M41" s="321"/>
      <c r="N41" s="457"/>
      <c r="O41" s="453" t="s">
        <v>73</v>
      </c>
      <c r="P41" s="453"/>
      <c r="Q41" s="390" t="s">
        <v>151</v>
      </c>
      <c r="R41" s="388"/>
      <c r="S41" s="444" t="s">
        <v>358</v>
      </c>
      <c r="T41" s="445"/>
      <c r="U41" s="445"/>
      <c r="V41" s="446"/>
      <c r="W41" s="316"/>
      <c r="X41" s="316"/>
      <c r="Y41" s="316"/>
      <c r="Z41" s="316"/>
      <c r="AA41" s="450"/>
      <c r="AB41" s="112"/>
      <c r="AC41" s="112"/>
    </row>
    <row r="42" spans="1:29" ht="15" customHeight="1">
      <c r="A42" s="454" t="s">
        <v>350</v>
      </c>
      <c r="B42" s="316"/>
      <c r="C42" s="316"/>
      <c r="D42" s="341">
        <v>25628</v>
      </c>
      <c r="E42" s="341"/>
      <c r="F42" s="341"/>
      <c r="G42" s="400">
        <f ca="1">ROUNDDOWN((TODAY()-D42)/365,0)</f>
        <v>54</v>
      </c>
      <c r="H42" s="393"/>
      <c r="I42" s="417" t="s">
        <v>355</v>
      </c>
      <c r="J42" s="418"/>
      <c r="K42" s="418"/>
      <c r="L42" s="418"/>
      <c r="M42" s="418"/>
      <c r="N42" s="455"/>
      <c r="O42" s="451" t="s">
        <v>67</v>
      </c>
      <c r="P42" s="452"/>
      <c r="Q42" s="451" t="s">
        <v>150</v>
      </c>
      <c r="R42" s="452"/>
      <c r="S42" s="447" t="s">
        <v>357</v>
      </c>
      <c r="T42" s="448"/>
      <c r="U42" s="448"/>
      <c r="V42" s="449"/>
      <c r="W42" s="316"/>
      <c r="X42" s="316"/>
      <c r="Y42" s="316"/>
      <c r="Z42" s="316"/>
      <c r="AA42" s="450"/>
      <c r="AB42" s="112"/>
      <c r="AC42" s="112"/>
    </row>
    <row r="43" spans="1:29" ht="15" customHeight="1">
      <c r="A43" s="454"/>
      <c r="B43" s="316"/>
      <c r="C43" s="316"/>
      <c r="D43" s="341"/>
      <c r="E43" s="341"/>
      <c r="F43" s="341"/>
      <c r="G43" s="390"/>
      <c r="H43" s="388"/>
      <c r="I43" s="456"/>
      <c r="J43" s="321"/>
      <c r="K43" s="321"/>
      <c r="L43" s="321"/>
      <c r="M43" s="321"/>
      <c r="N43" s="457"/>
      <c r="O43" s="453" t="s">
        <v>73</v>
      </c>
      <c r="P43" s="453"/>
      <c r="Q43" s="390" t="s">
        <v>151</v>
      </c>
      <c r="R43" s="388"/>
      <c r="S43" s="444" t="s">
        <v>358</v>
      </c>
      <c r="T43" s="445"/>
      <c r="U43" s="445"/>
      <c r="V43" s="446"/>
      <c r="W43" s="316"/>
      <c r="X43" s="316"/>
      <c r="Y43" s="316"/>
      <c r="Z43" s="316"/>
      <c r="AA43" s="450"/>
      <c r="AB43" s="112"/>
      <c r="AC43" s="112"/>
    </row>
    <row r="44" spans="1:29" ht="15" customHeight="1">
      <c r="A44" s="454" t="s">
        <v>351</v>
      </c>
      <c r="B44" s="316"/>
      <c r="C44" s="316"/>
      <c r="D44" s="341">
        <v>24020</v>
      </c>
      <c r="E44" s="341"/>
      <c r="F44" s="341"/>
      <c r="G44" s="400">
        <f ca="1">ROUNDDOWN((TODAY()-D44)/365,0)</f>
        <v>58</v>
      </c>
      <c r="H44" s="393"/>
      <c r="I44" s="458" t="s">
        <v>356</v>
      </c>
      <c r="J44" s="458"/>
      <c r="K44" s="458"/>
      <c r="L44" s="458"/>
      <c r="M44" s="458"/>
      <c r="N44" s="458"/>
      <c r="O44" s="451" t="s">
        <v>67</v>
      </c>
      <c r="P44" s="452"/>
      <c r="Q44" s="451" t="s">
        <v>150</v>
      </c>
      <c r="R44" s="452"/>
      <c r="S44" s="447" t="s">
        <v>357</v>
      </c>
      <c r="T44" s="448"/>
      <c r="U44" s="448"/>
      <c r="V44" s="449"/>
      <c r="W44" s="316"/>
      <c r="X44" s="316"/>
      <c r="Y44" s="316"/>
      <c r="Z44" s="316"/>
      <c r="AA44" s="450"/>
      <c r="AB44" s="112"/>
      <c r="AC44" s="112"/>
    </row>
    <row r="45" spans="1:29" ht="15" customHeight="1">
      <c r="A45" s="454"/>
      <c r="B45" s="316"/>
      <c r="C45" s="316"/>
      <c r="D45" s="341"/>
      <c r="E45" s="341"/>
      <c r="F45" s="341"/>
      <c r="G45" s="390"/>
      <c r="H45" s="388"/>
      <c r="I45" s="458"/>
      <c r="J45" s="458"/>
      <c r="K45" s="458"/>
      <c r="L45" s="458"/>
      <c r="M45" s="458"/>
      <c r="N45" s="458"/>
      <c r="O45" s="453" t="s">
        <v>73</v>
      </c>
      <c r="P45" s="453"/>
      <c r="Q45" s="390" t="s">
        <v>151</v>
      </c>
      <c r="R45" s="388"/>
      <c r="S45" s="444" t="s">
        <v>358</v>
      </c>
      <c r="T45" s="445"/>
      <c r="U45" s="445"/>
      <c r="V45" s="446"/>
      <c r="W45" s="316"/>
      <c r="X45" s="316"/>
      <c r="Y45" s="316"/>
      <c r="Z45" s="316"/>
      <c r="AA45" s="450"/>
      <c r="AB45" s="112"/>
      <c r="AC45" s="112"/>
    </row>
    <row r="46" spans="1:29" ht="15" customHeight="1">
      <c r="A46" s="454"/>
      <c r="B46" s="316"/>
      <c r="C46" s="316"/>
      <c r="D46" s="341"/>
      <c r="E46" s="341"/>
      <c r="F46" s="341"/>
      <c r="G46" s="400"/>
      <c r="H46" s="393"/>
      <c r="I46" s="316"/>
      <c r="J46" s="316"/>
      <c r="K46" s="316"/>
      <c r="L46" s="316"/>
      <c r="M46" s="316"/>
      <c r="N46" s="316"/>
      <c r="O46" s="451" t="s">
        <v>67</v>
      </c>
      <c r="P46" s="452"/>
      <c r="Q46" s="451" t="s">
        <v>150</v>
      </c>
      <c r="R46" s="452"/>
      <c r="S46" s="447"/>
      <c r="T46" s="448"/>
      <c r="U46" s="448"/>
      <c r="V46" s="449"/>
      <c r="W46" s="316"/>
      <c r="X46" s="316"/>
      <c r="Y46" s="316"/>
      <c r="Z46" s="316"/>
      <c r="AA46" s="450"/>
      <c r="AB46" s="112"/>
      <c r="AC46" s="112"/>
    </row>
    <row r="47" spans="1:29" ht="15" customHeight="1" thickBot="1">
      <c r="A47" s="459"/>
      <c r="B47" s="317"/>
      <c r="C47" s="317"/>
      <c r="D47" s="347"/>
      <c r="E47" s="347"/>
      <c r="F47" s="347"/>
      <c r="G47" s="413"/>
      <c r="H47" s="398"/>
      <c r="I47" s="317"/>
      <c r="J47" s="317"/>
      <c r="K47" s="317"/>
      <c r="L47" s="317"/>
      <c r="M47" s="317"/>
      <c r="N47" s="317"/>
      <c r="O47" s="460" t="s">
        <v>73</v>
      </c>
      <c r="P47" s="460"/>
      <c r="Q47" s="413" t="s">
        <v>151</v>
      </c>
      <c r="R47" s="398"/>
      <c r="S47" s="461"/>
      <c r="T47" s="462"/>
      <c r="U47" s="462"/>
      <c r="V47" s="463"/>
      <c r="W47" s="317"/>
      <c r="X47" s="317"/>
      <c r="Y47" s="317"/>
      <c r="Z47" s="317"/>
      <c r="AA47" s="464"/>
      <c r="AB47" s="112"/>
      <c r="AC47" s="112"/>
    </row>
    <row r="48" spans="1:28" ht="17.25" customHeight="1">
      <c r="A48" s="127" t="s">
        <v>115</v>
      </c>
      <c r="B48" s="127" t="s">
        <v>74</v>
      </c>
      <c r="AB48" s="112"/>
    </row>
    <row r="49" spans="1:28" ht="17.25" customHeight="1">
      <c r="A49" s="127" t="s">
        <v>153</v>
      </c>
      <c r="B49" s="127" t="s">
        <v>152</v>
      </c>
      <c r="AB49" s="112"/>
    </row>
    <row r="50" spans="1:28" ht="17.25" customHeight="1">
      <c r="A50" s="127"/>
      <c r="B50" s="127"/>
      <c r="AB50" s="112"/>
    </row>
    <row r="51" spans="1:28" ht="17.25" customHeight="1">
      <c r="A51" s="127"/>
      <c r="B51" s="127"/>
      <c r="AB51" s="112"/>
    </row>
    <row r="52" spans="1:28" ht="17.25" customHeight="1">
      <c r="A52" s="127"/>
      <c r="B52" s="127"/>
      <c r="X52" s="82" t="s">
        <v>16</v>
      </c>
      <c r="AB52" s="112"/>
    </row>
    <row r="53" spans="1:25" ht="17.25" customHeight="1" thickBot="1">
      <c r="A53" s="89" t="s">
        <v>169</v>
      </c>
      <c r="B53" s="87"/>
      <c r="C53" s="87"/>
      <c r="D53" s="87"/>
      <c r="E53" s="87"/>
      <c r="F53" s="87"/>
      <c r="G53" s="87"/>
      <c r="H53" s="87"/>
      <c r="J53" s="87"/>
      <c r="K53" s="87"/>
      <c r="L53" s="87"/>
      <c r="M53" s="87"/>
      <c r="N53" s="87"/>
      <c r="O53" s="87"/>
      <c r="P53" s="87"/>
      <c r="Q53" s="87"/>
      <c r="R53" s="87"/>
      <c r="S53" s="87"/>
      <c r="T53" s="87"/>
      <c r="U53" s="87"/>
      <c r="W53" s="82"/>
      <c r="X53" s="82"/>
      <c r="Y53" s="87"/>
    </row>
    <row r="54" spans="1:30" ht="22.5" customHeight="1" thickBot="1">
      <c r="A54" s="128" t="s">
        <v>282</v>
      </c>
      <c r="B54" s="129" t="s">
        <v>209</v>
      </c>
      <c r="C54" s="335" t="s">
        <v>178</v>
      </c>
      <c r="D54" s="335"/>
      <c r="E54" s="335" t="s">
        <v>179</v>
      </c>
      <c r="F54" s="335"/>
      <c r="G54" s="335" t="s">
        <v>180</v>
      </c>
      <c r="H54" s="335"/>
      <c r="I54" s="335" t="s">
        <v>181</v>
      </c>
      <c r="J54" s="335"/>
      <c r="K54" s="335" t="s">
        <v>182</v>
      </c>
      <c r="L54" s="335"/>
      <c r="M54" s="335" t="s">
        <v>183</v>
      </c>
      <c r="N54" s="336"/>
      <c r="O54" s="335" t="s">
        <v>268</v>
      </c>
      <c r="P54" s="335"/>
      <c r="Q54" s="335" t="s">
        <v>269</v>
      </c>
      <c r="R54" s="335"/>
      <c r="S54" s="335" t="s">
        <v>270</v>
      </c>
      <c r="T54" s="335"/>
      <c r="U54" s="335" t="s">
        <v>145</v>
      </c>
      <c r="V54" s="335"/>
      <c r="W54" s="335" t="s">
        <v>146</v>
      </c>
      <c r="X54" s="335"/>
      <c r="Y54" s="335" t="s">
        <v>147</v>
      </c>
      <c r="Z54" s="336"/>
      <c r="AA54" s="130" t="s">
        <v>92</v>
      </c>
      <c r="AB54" s="99"/>
      <c r="AC54" s="145" t="s">
        <v>218</v>
      </c>
      <c r="AD54" s="122" t="s">
        <v>220</v>
      </c>
    </row>
    <row r="55" spans="1:30" ht="26.25" customHeight="1">
      <c r="A55" s="332" t="s">
        <v>215</v>
      </c>
      <c r="B55" s="121" t="s">
        <v>210</v>
      </c>
      <c r="C55" s="325">
        <v>5</v>
      </c>
      <c r="D55" s="325"/>
      <c r="E55" s="325">
        <v>5</v>
      </c>
      <c r="F55" s="325"/>
      <c r="G55" s="325">
        <v>5</v>
      </c>
      <c r="H55" s="325"/>
      <c r="I55" s="325">
        <v>5</v>
      </c>
      <c r="J55" s="325"/>
      <c r="K55" s="325">
        <v>5</v>
      </c>
      <c r="L55" s="325"/>
      <c r="M55" s="325">
        <v>5</v>
      </c>
      <c r="N55" s="325"/>
      <c r="O55" s="325">
        <v>5</v>
      </c>
      <c r="P55" s="325"/>
      <c r="Q55" s="325">
        <v>5</v>
      </c>
      <c r="R55" s="325"/>
      <c r="S55" s="325">
        <v>5</v>
      </c>
      <c r="T55" s="325"/>
      <c r="U55" s="325">
        <v>5</v>
      </c>
      <c r="V55" s="325"/>
      <c r="W55" s="325">
        <v>5</v>
      </c>
      <c r="X55" s="325"/>
      <c r="Y55" s="325">
        <v>5</v>
      </c>
      <c r="Z55" s="328"/>
      <c r="AA55" s="131">
        <f>IF(SUM(C55:Z55)=0,"",SUM(C55:Z55))</f>
        <v>60</v>
      </c>
      <c r="AB55" s="98"/>
      <c r="AC55" s="141">
        <f>IF(AA55="","",SUM(AA55*1123))</f>
        <v>67380</v>
      </c>
      <c r="AD55" s="131">
        <f>IF(AA55="","",SUM(AA55*124))</f>
        <v>7440</v>
      </c>
    </row>
    <row r="56" spans="1:30" ht="26.25" customHeight="1">
      <c r="A56" s="333"/>
      <c r="B56" s="132" t="s">
        <v>211</v>
      </c>
      <c r="C56" s="316">
        <v>7</v>
      </c>
      <c r="D56" s="316"/>
      <c r="E56" s="316">
        <v>7</v>
      </c>
      <c r="F56" s="316"/>
      <c r="G56" s="316">
        <v>7</v>
      </c>
      <c r="H56" s="316"/>
      <c r="I56" s="316">
        <v>7</v>
      </c>
      <c r="J56" s="316"/>
      <c r="K56" s="316">
        <v>7</v>
      </c>
      <c r="L56" s="316"/>
      <c r="M56" s="316">
        <v>7</v>
      </c>
      <c r="N56" s="323"/>
      <c r="O56" s="316">
        <v>7</v>
      </c>
      <c r="P56" s="316"/>
      <c r="Q56" s="316">
        <v>7</v>
      </c>
      <c r="R56" s="316"/>
      <c r="S56" s="316">
        <v>7</v>
      </c>
      <c r="T56" s="316"/>
      <c r="U56" s="316">
        <v>7</v>
      </c>
      <c r="V56" s="316"/>
      <c r="W56" s="316">
        <v>7</v>
      </c>
      <c r="X56" s="316"/>
      <c r="Y56" s="316">
        <v>7</v>
      </c>
      <c r="Z56" s="323"/>
      <c r="AA56" s="133">
        <f aca="true" t="shared" si="0" ref="AA56:AA66">IF(SUM(C56:Z56)=0,"",SUM(C56:Z56))</f>
        <v>84</v>
      </c>
      <c r="AB56" s="98"/>
      <c r="AC56" s="142">
        <f>IF(AA56="","",SUM(AA56*2245))</f>
        <v>188580</v>
      </c>
      <c r="AD56" s="144">
        <f>IF(AA56="","",SUM(AA56*249))</f>
        <v>20916</v>
      </c>
    </row>
    <row r="57" spans="1:30" ht="26.25" customHeight="1" thickBot="1">
      <c r="A57" s="334"/>
      <c r="B57" s="134" t="s">
        <v>212</v>
      </c>
      <c r="C57" s="317"/>
      <c r="D57" s="317"/>
      <c r="E57" s="317"/>
      <c r="F57" s="317"/>
      <c r="G57" s="317"/>
      <c r="H57" s="317"/>
      <c r="I57" s="317"/>
      <c r="J57" s="317"/>
      <c r="K57" s="317"/>
      <c r="L57" s="317"/>
      <c r="M57" s="317"/>
      <c r="N57" s="324"/>
      <c r="O57" s="317"/>
      <c r="P57" s="317"/>
      <c r="Q57" s="317"/>
      <c r="R57" s="317"/>
      <c r="S57" s="317"/>
      <c r="T57" s="317"/>
      <c r="U57" s="317"/>
      <c r="V57" s="317"/>
      <c r="W57" s="317"/>
      <c r="X57" s="317"/>
      <c r="Y57" s="317"/>
      <c r="Z57" s="324"/>
      <c r="AA57" s="135">
        <f t="shared" si="0"/>
      </c>
      <c r="AB57" s="98"/>
      <c r="AC57" s="142">
        <f>IF(AA57="","",SUM(AA57*3367))</f>
      </c>
      <c r="AD57" s="144">
        <f>IF(AA57="","",SUM(AA57*374))</f>
      </c>
    </row>
    <row r="58" spans="1:30" ht="26.25" customHeight="1">
      <c r="A58" s="332" t="s">
        <v>213</v>
      </c>
      <c r="B58" s="121" t="s">
        <v>210</v>
      </c>
      <c r="C58" s="325"/>
      <c r="D58" s="325"/>
      <c r="E58" s="325"/>
      <c r="F58" s="325"/>
      <c r="G58" s="325"/>
      <c r="H58" s="325"/>
      <c r="I58" s="325"/>
      <c r="J58" s="325"/>
      <c r="K58" s="325"/>
      <c r="L58" s="325"/>
      <c r="M58" s="325"/>
      <c r="N58" s="328"/>
      <c r="O58" s="325"/>
      <c r="P58" s="325"/>
      <c r="Q58" s="325"/>
      <c r="R58" s="325"/>
      <c r="S58" s="325"/>
      <c r="T58" s="325"/>
      <c r="U58" s="325"/>
      <c r="V58" s="325"/>
      <c r="W58" s="325"/>
      <c r="X58" s="325"/>
      <c r="Y58" s="325"/>
      <c r="Z58" s="328"/>
      <c r="AA58" s="136">
        <f t="shared" si="0"/>
      </c>
      <c r="AB58" s="98"/>
      <c r="AC58" s="142">
        <f>IF(AA58="","",SUM(AA58*1359))</f>
      </c>
      <c r="AD58" s="144">
        <f>IF(AA58="","",SUM(AA58*150))</f>
      </c>
    </row>
    <row r="59" spans="1:30" ht="26.25" customHeight="1">
      <c r="A59" s="333"/>
      <c r="B59" s="132" t="s">
        <v>211</v>
      </c>
      <c r="C59" s="316"/>
      <c r="D59" s="316"/>
      <c r="E59" s="316"/>
      <c r="F59" s="316"/>
      <c r="G59" s="316"/>
      <c r="H59" s="316"/>
      <c r="I59" s="316"/>
      <c r="J59" s="316"/>
      <c r="K59" s="316"/>
      <c r="L59" s="316"/>
      <c r="M59" s="316"/>
      <c r="N59" s="323"/>
      <c r="O59" s="316"/>
      <c r="P59" s="316"/>
      <c r="Q59" s="316"/>
      <c r="R59" s="316"/>
      <c r="S59" s="316"/>
      <c r="T59" s="316"/>
      <c r="U59" s="316"/>
      <c r="V59" s="316"/>
      <c r="W59" s="316"/>
      <c r="X59" s="316"/>
      <c r="Y59" s="316"/>
      <c r="Z59" s="323"/>
      <c r="AA59" s="137">
        <f t="shared" si="0"/>
      </c>
      <c r="AB59" s="98"/>
      <c r="AC59" s="142">
        <f>IF(AA59="","",SUM(AA59*2717))</f>
      </c>
      <c r="AD59" s="144">
        <f>IF(AA59="","",SUM(AA59*301))</f>
      </c>
    </row>
    <row r="60" spans="1:30" ht="26.25" customHeight="1" thickBot="1">
      <c r="A60" s="334"/>
      <c r="B60" s="134" t="s">
        <v>212</v>
      </c>
      <c r="C60" s="317"/>
      <c r="D60" s="317"/>
      <c r="E60" s="317"/>
      <c r="F60" s="317"/>
      <c r="G60" s="317"/>
      <c r="H60" s="317"/>
      <c r="I60" s="317"/>
      <c r="J60" s="317"/>
      <c r="K60" s="317"/>
      <c r="L60" s="317"/>
      <c r="M60" s="317"/>
      <c r="N60" s="324"/>
      <c r="O60" s="317"/>
      <c r="P60" s="317"/>
      <c r="Q60" s="317"/>
      <c r="R60" s="317"/>
      <c r="S60" s="317"/>
      <c r="T60" s="317"/>
      <c r="U60" s="317"/>
      <c r="V60" s="317"/>
      <c r="W60" s="317"/>
      <c r="X60" s="317"/>
      <c r="Y60" s="317"/>
      <c r="Z60" s="324"/>
      <c r="AA60" s="135">
        <f t="shared" si="0"/>
      </c>
      <c r="AB60" s="98"/>
      <c r="AC60" s="142">
        <f>IF(AA60="","",SUM(AA60*4075))</f>
      </c>
      <c r="AD60" s="144">
        <f>IF(AA60="","",SUM(AA60*452))</f>
      </c>
    </row>
    <row r="61" spans="1:30" ht="26.25" customHeight="1">
      <c r="A61" s="332" t="s">
        <v>214</v>
      </c>
      <c r="B61" s="121" t="s">
        <v>210</v>
      </c>
      <c r="C61" s="325"/>
      <c r="D61" s="325"/>
      <c r="E61" s="325"/>
      <c r="F61" s="325"/>
      <c r="G61" s="325"/>
      <c r="H61" s="325"/>
      <c r="I61" s="325"/>
      <c r="J61" s="325"/>
      <c r="K61" s="325"/>
      <c r="L61" s="325"/>
      <c r="M61" s="325"/>
      <c r="N61" s="328"/>
      <c r="O61" s="325"/>
      <c r="P61" s="325"/>
      <c r="Q61" s="325"/>
      <c r="R61" s="325"/>
      <c r="S61" s="325"/>
      <c r="T61" s="325"/>
      <c r="U61" s="325"/>
      <c r="V61" s="325"/>
      <c r="W61" s="325"/>
      <c r="X61" s="325"/>
      <c r="Y61" s="325"/>
      <c r="Z61" s="328"/>
      <c r="AA61" s="136">
        <f t="shared" si="0"/>
      </c>
      <c r="AB61" s="98"/>
      <c r="AC61" s="142">
        <f>IF(AA61="","",SUM(AA61*1734))</f>
      </c>
      <c r="AD61" s="144">
        <f>IF(AA61="","",SUM(AA61*192))</f>
      </c>
    </row>
    <row r="62" spans="1:30" ht="26.25" customHeight="1">
      <c r="A62" s="333"/>
      <c r="B62" s="132" t="s">
        <v>211</v>
      </c>
      <c r="C62" s="316"/>
      <c r="D62" s="316"/>
      <c r="E62" s="316"/>
      <c r="F62" s="316"/>
      <c r="G62" s="316"/>
      <c r="H62" s="316"/>
      <c r="I62" s="316"/>
      <c r="J62" s="316"/>
      <c r="K62" s="316"/>
      <c r="L62" s="316"/>
      <c r="M62" s="316"/>
      <c r="N62" s="323"/>
      <c r="O62" s="316"/>
      <c r="P62" s="316"/>
      <c r="Q62" s="316"/>
      <c r="R62" s="316"/>
      <c r="S62" s="316"/>
      <c r="T62" s="316"/>
      <c r="U62" s="316"/>
      <c r="V62" s="316"/>
      <c r="W62" s="316"/>
      <c r="X62" s="316"/>
      <c r="Y62" s="316"/>
      <c r="Z62" s="323"/>
      <c r="AA62" s="137">
        <f t="shared" si="0"/>
      </c>
      <c r="AB62" s="98"/>
      <c r="AC62" s="142">
        <f>IF(AA62="","",SUM(AA62*3468))</f>
      </c>
      <c r="AD62" s="144">
        <f>IF(AA62="","",SUM(AA62*385))</f>
      </c>
    </row>
    <row r="63" spans="1:30" ht="26.25" customHeight="1" thickBot="1">
      <c r="A63" s="334"/>
      <c r="B63" s="134" t="s">
        <v>212</v>
      </c>
      <c r="C63" s="317"/>
      <c r="D63" s="317"/>
      <c r="E63" s="317"/>
      <c r="F63" s="317"/>
      <c r="G63" s="317"/>
      <c r="H63" s="317"/>
      <c r="I63" s="317"/>
      <c r="J63" s="317"/>
      <c r="K63" s="317"/>
      <c r="L63" s="317"/>
      <c r="M63" s="317"/>
      <c r="N63" s="324"/>
      <c r="O63" s="317"/>
      <c r="P63" s="317"/>
      <c r="Q63" s="317"/>
      <c r="R63" s="317"/>
      <c r="S63" s="317"/>
      <c r="T63" s="317"/>
      <c r="U63" s="317"/>
      <c r="V63" s="317"/>
      <c r="W63" s="317"/>
      <c r="X63" s="317"/>
      <c r="Y63" s="317"/>
      <c r="Z63" s="324"/>
      <c r="AA63" s="135">
        <f t="shared" si="0"/>
      </c>
      <c r="AB63" s="98"/>
      <c r="AC63" s="142">
        <f>IF(AA63="","",SUM(AA63*5202))</f>
      </c>
      <c r="AD63" s="144">
        <f>IF(AA63="","",SUM(AA63*577))</f>
      </c>
    </row>
    <row r="64" spans="1:30" ht="26.25" customHeight="1">
      <c r="A64" s="329" t="s">
        <v>216</v>
      </c>
      <c r="B64" s="121" t="s">
        <v>210</v>
      </c>
      <c r="C64" s="325"/>
      <c r="D64" s="325"/>
      <c r="E64" s="325"/>
      <c r="F64" s="325"/>
      <c r="G64" s="325"/>
      <c r="H64" s="325"/>
      <c r="I64" s="325"/>
      <c r="J64" s="325"/>
      <c r="K64" s="325"/>
      <c r="L64" s="325"/>
      <c r="M64" s="325"/>
      <c r="N64" s="328"/>
      <c r="O64" s="325"/>
      <c r="P64" s="325"/>
      <c r="Q64" s="325"/>
      <c r="R64" s="325"/>
      <c r="S64" s="325"/>
      <c r="T64" s="325"/>
      <c r="U64" s="325"/>
      <c r="V64" s="325"/>
      <c r="W64" s="325"/>
      <c r="X64" s="325"/>
      <c r="Y64" s="325"/>
      <c r="Z64" s="328"/>
      <c r="AA64" s="131">
        <f t="shared" si="0"/>
      </c>
      <c r="AB64" s="98"/>
      <c r="AC64" s="142">
        <f>IF(AA64="","",SUM(AA64*5562))</f>
      </c>
      <c r="AD64" s="144">
        <f>IF(AA64="","",SUM(AA64*618))</f>
      </c>
    </row>
    <row r="65" spans="1:30" ht="26.25" customHeight="1">
      <c r="A65" s="330"/>
      <c r="B65" s="132" t="s">
        <v>211</v>
      </c>
      <c r="C65" s="316"/>
      <c r="D65" s="316"/>
      <c r="E65" s="316"/>
      <c r="F65" s="316"/>
      <c r="G65" s="316"/>
      <c r="H65" s="316"/>
      <c r="I65" s="316"/>
      <c r="J65" s="316"/>
      <c r="K65" s="316"/>
      <c r="L65" s="316"/>
      <c r="M65" s="316"/>
      <c r="N65" s="323"/>
      <c r="O65" s="316"/>
      <c r="P65" s="316"/>
      <c r="Q65" s="316"/>
      <c r="R65" s="316"/>
      <c r="S65" s="316"/>
      <c r="T65" s="316"/>
      <c r="U65" s="316"/>
      <c r="V65" s="316"/>
      <c r="W65" s="316"/>
      <c r="X65" s="316"/>
      <c r="Y65" s="316"/>
      <c r="Z65" s="323"/>
      <c r="AA65" s="133">
        <f t="shared" si="0"/>
      </c>
      <c r="AB65" s="98"/>
      <c r="AC65" s="142">
        <f>IF(AA65="","",SUM(AA65*10995))</f>
      </c>
      <c r="AD65" s="144">
        <f>IF(AA65="","",SUM(AA65*1221))</f>
      </c>
    </row>
    <row r="66" spans="1:30" ht="26.25" customHeight="1" thickBot="1">
      <c r="A66" s="331"/>
      <c r="B66" s="134" t="s">
        <v>212</v>
      </c>
      <c r="C66" s="317"/>
      <c r="D66" s="317"/>
      <c r="E66" s="317"/>
      <c r="F66" s="317"/>
      <c r="G66" s="317"/>
      <c r="H66" s="317"/>
      <c r="I66" s="317"/>
      <c r="J66" s="317"/>
      <c r="K66" s="317"/>
      <c r="L66" s="317"/>
      <c r="M66" s="317"/>
      <c r="N66" s="324"/>
      <c r="O66" s="317"/>
      <c r="P66" s="317"/>
      <c r="Q66" s="317"/>
      <c r="R66" s="317"/>
      <c r="S66" s="317"/>
      <c r="T66" s="317"/>
      <c r="U66" s="317"/>
      <c r="V66" s="317"/>
      <c r="W66" s="317"/>
      <c r="X66" s="317"/>
      <c r="Y66" s="317"/>
      <c r="Z66" s="324"/>
      <c r="AA66" s="137">
        <f t="shared" si="0"/>
      </c>
      <c r="AB66" s="98"/>
      <c r="AC66" s="143">
        <f>IF(AA66="","",SUM(AA66*16492))</f>
      </c>
      <c r="AD66" s="135">
        <f>IF(AA66="","",SUM(AA66*1832))</f>
      </c>
    </row>
    <row r="67" spans="1:30" ht="12" customHeight="1" thickBot="1">
      <c r="A67" s="138"/>
      <c r="B67" s="327" t="s">
        <v>271</v>
      </c>
      <c r="C67" s="327"/>
      <c r="D67" s="327"/>
      <c r="E67" s="327"/>
      <c r="F67" s="327"/>
      <c r="G67" s="327"/>
      <c r="H67" s="96"/>
      <c r="I67" s="96"/>
      <c r="J67" s="96"/>
      <c r="K67" s="96"/>
      <c r="L67" s="96"/>
      <c r="M67" s="96"/>
      <c r="N67" s="96"/>
      <c r="O67" s="96"/>
      <c r="P67" s="96"/>
      <c r="Q67" s="96"/>
      <c r="R67" s="96"/>
      <c r="S67" s="96"/>
      <c r="T67" s="96"/>
      <c r="U67" s="96"/>
      <c r="V67" s="96"/>
      <c r="W67" s="96"/>
      <c r="X67" s="96"/>
      <c r="Y67" s="96"/>
      <c r="Z67" s="96"/>
      <c r="AA67" s="90"/>
      <c r="AB67" s="98"/>
      <c r="AC67" s="314" t="s">
        <v>219</v>
      </c>
      <c r="AD67" s="315"/>
    </row>
    <row r="68" spans="1:30" ht="12" customHeight="1" thickBot="1">
      <c r="A68" s="138"/>
      <c r="B68" s="326" t="s">
        <v>272</v>
      </c>
      <c r="C68" s="326"/>
      <c r="D68" s="326"/>
      <c r="E68" s="326"/>
      <c r="F68" s="326"/>
      <c r="G68" s="326"/>
      <c r="H68" s="96"/>
      <c r="I68" s="96"/>
      <c r="J68" s="96"/>
      <c r="K68" s="96"/>
      <c r="L68" s="96"/>
      <c r="M68" s="96"/>
      <c r="N68" s="96"/>
      <c r="O68" s="96"/>
      <c r="P68" s="96"/>
      <c r="Q68" s="96"/>
      <c r="R68" s="96"/>
      <c r="S68" s="96"/>
      <c r="T68" s="96"/>
      <c r="U68" s="96"/>
      <c r="V68" s="96"/>
      <c r="W68" s="96"/>
      <c r="X68" s="96"/>
      <c r="Y68" s="96"/>
      <c r="Z68" s="96"/>
      <c r="AA68" s="96"/>
      <c r="AC68" s="146">
        <f>IF(SUM(AC55:AC66)=0,"",SUM(AC55:AC66))</f>
        <v>255960</v>
      </c>
      <c r="AD68" s="147">
        <f>IF(SUM(AD55:AD66)=0,"",SUM(AD55:AD66))</f>
        <v>28356</v>
      </c>
    </row>
    <row r="69" spans="1:27" ht="12" customHeight="1">
      <c r="A69" s="138"/>
      <c r="B69" s="326" t="s">
        <v>273</v>
      </c>
      <c r="C69" s="326"/>
      <c r="D69" s="326"/>
      <c r="E69" s="326"/>
      <c r="F69" s="326"/>
      <c r="G69" s="326"/>
      <c r="H69" s="96"/>
      <c r="I69" s="96"/>
      <c r="J69" s="96"/>
      <c r="K69" s="96"/>
      <c r="L69" s="96"/>
      <c r="M69" s="96"/>
      <c r="N69" s="96"/>
      <c r="O69" s="96"/>
      <c r="P69" s="96"/>
      <c r="Q69" s="96"/>
      <c r="R69" s="96"/>
      <c r="S69" s="96"/>
      <c r="T69" s="96"/>
      <c r="U69" s="96"/>
      <c r="V69" s="96"/>
      <c r="W69" s="96"/>
      <c r="X69" s="96"/>
      <c r="Y69" s="96"/>
      <c r="Z69" s="96"/>
      <c r="AA69" s="96"/>
    </row>
    <row r="70" spans="1:29" ht="17.25" customHeight="1" thickBot="1">
      <c r="A70" s="89" t="s">
        <v>314</v>
      </c>
      <c r="J70" s="470">
        <f>DATE(2018+'様式１'!$R$5,4,1)</f>
        <v>44287</v>
      </c>
      <c r="K70" s="470"/>
      <c r="L70" s="470"/>
      <c r="AC70" s="196"/>
    </row>
    <row r="71" spans="1:44" ht="17.25" customHeight="1">
      <c r="A71" s="139"/>
      <c r="B71" s="366" t="s">
        <v>52</v>
      </c>
      <c r="C71" s="366"/>
      <c r="D71" s="366"/>
      <c r="E71" s="365"/>
      <c r="F71" s="364" t="s">
        <v>49</v>
      </c>
      <c r="G71" s="366"/>
      <c r="H71" s="365"/>
      <c r="I71" s="120" t="s">
        <v>50</v>
      </c>
      <c r="J71" s="364" t="s">
        <v>54</v>
      </c>
      <c r="K71" s="366"/>
      <c r="L71" s="366"/>
      <c r="M71" s="366"/>
      <c r="N71" s="366"/>
      <c r="O71" s="366"/>
      <c r="P71" s="366"/>
      <c r="Q71" s="365"/>
      <c r="R71" s="364" t="s">
        <v>51</v>
      </c>
      <c r="S71" s="366"/>
      <c r="T71" s="365"/>
      <c r="U71" s="364" t="s">
        <v>177</v>
      </c>
      <c r="V71" s="365"/>
      <c r="W71" s="364" t="s">
        <v>53</v>
      </c>
      <c r="X71" s="365"/>
      <c r="Y71" s="364" t="s">
        <v>55</v>
      </c>
      <c r="Z71" s="366"/>
      <c r="AA71" s="465"/>
      <c r="AB71" s="112"/>
      <c r="AQ71" s="362" t="s">
        <v>297</v>
      </c>
      <c r="AR71" s="362"/>
    </row>
    <row r="72" spans="1:44" ht="17.25" customHeight="1">
      <c r="A72" s="123">
        <v>1</v>
      </c>
      <c r="B72" s="339" t="s">
        <v>359</v>
      </c>
      <c r="C72" s="339"/>
      <c r="D72" s="339"/>
      <c r="E72" s="340"/>
      <c r="F72" s="356">
        <v>38595</v>
      </c>
      <c r="G72" s="357"/>
      <c r="H72" s="358"/>
      <c r="I72" s="124">
        <f>IF(F72="","",DATEDIF(F72,$J$70,"y"))</f>
        <v>15</v>
      </c>
      <c r="J72" s="367" t="s">
        <v>361</v>
      </c>
      <c r="K72" s="368"/>
      <c r="L72" s="368"/>
      <c r="M72" s="368"/>
      <c r="N72" s="368"/>
      <c r="O72" s="368"/>
      <c r="P72" s="368"/>
      <c r="Q72" s="369"/>
      <c r="R72" s="323" t="s">
        <v>297</v>
      </c>
      <c r="S72" s="339"/>
      <c r="T72" s="340"/>
      <c r="U72" s="349" t="s">
        <v>363</v>
      </c>
      <c r="V72" s="350"/>
      <c r="W72" s="360" t="s">
        <v>306</v>
      </c>
      <c r="X72" s="361"/>
      <c r="Y72" s="356">
        <v>39904</v>
      </c>
      <c r="Z72" s="357"/>
      <c r="AA72" s="359"/>
      <c r="AB72" s="112"/>
      <c r="AQ72" s="362" t="s">
        <v>298</v>
      </c>
      <c r="AR72" s="362"/>
    </row>
    <row r="73" spans="1:44" ht="17.25" customHeight="1">
      <c r="A73" s="123">
        <v>2</v>
      </c>
      <c r="B73" s="339" t="s">
        <v>360</v>
      </c>
      <c r="C73" s="339"/>
      <c r="D73" s="339"/>
      <c r="E73" s="340"/>
      <c r="F73" s="356">
        <v>37469</v>
      </c>
      <c r="G73" s="357"/>
      <c r="H73" s="358"/>
      <c r="I73" s="124">
        <f aca="true" t="shared" si="1" ref="I73:I91">IF(F73="","",DATEDIF(F73,$J$70,"y"))</f>
        <v>18</v>
      </c>
      <c r="J73" s="367" t="s">
        <v>362</v>
      </c>
      <c r="K73" s="368"/>
      <c r="L73" s="368"/>
      <c r="M73" s="368"/>
      <c r="N73" s="368"/>
      <c r="O73" s="368"/>
      <c r="P73" s="368"/>
      <c r="Q73" s="369"/>
      <c r="R73" s="323" t="s">
        <v>297</v>
      </c>
      <c r="S73" s="339"/>
      <c r="T73" s="340"/>
      <c r="U73" s="349" t="s">
        <v>364</v>
      </c>
      <c r="V73" s="350"/>
      <c r="W73" s="360" t="s">
        <v>306</v>
      </c>
      <c r="X73" s="361"/>
      <c r="Y73" s="356">
        <v>39904</v>
      </c>
      <c r="Z73" s="357"/>
      <c r="AA73" s="359"/>
      <c r="AB73" s="112"/>
      <c r="AQ73" s="362" t="s">
        <v>299</v>
      </c>
      <c r="AR73" s="362"/>
    </row>
    <row r="74" spans="1:44" ht="17.25" customHeight="1">
      <c r="A74" s="123">
        <v>3</v>
      </c>
      <c r="B74" s="339"/>
      <c r="C74" s="339"/>
      <c r="D74" s="339"/>
      <c r="E74" s="340"/>
      <c r="F74" s="356"/>
      <c r="G74" s="357"/>
      <c r="H74" s="358"/>
      <c r="I74" s="124">
        <f t="shared" si="1"/>
      </c>
      <c r="J74" s="353"/>
      <c r="K74" s="354"/>
      <c r="L74" s="354"/>
      <c r="M74" s="354"/>
      <c r="N74" s="354"/>
      <c r="O74" s="354"/>
      <c r="P74" s="354"/>
      <c r="Q74" s="355"/>
      <c r="R74" s="323"/>
      <c r="S74" s="339"/>
      <c r="T74" s="340"/>
      <c r="U74" s="349"/>
      <c r="V74" s="350"/>
      <c r="W74" s="360"/>
      <c r="X74" s="361"/>
      <c r="Y74" s="356"/>
      <c r="Z74" s="357"/>
      <c r="AA74" s="359"/>
      <c r="AB74" s="112"/>
      <c r="AQ74" s="87" t="s">
        <v>289</v>
      </c>
      <c r="AR74" s="87"/>
    </row>
    <row r="75" spans="1:44" ht="17.25" customHeight="1">
      <c r="A75" s="123">
        <v>4</v>
      </c>
      <c r="B75" s="339"/>
      <c r="C75" s="339"/>
      <c r="D75" s="339"/>
      <c r="E75" s="340"/>
      <c r="F75" s="356"/>
      <c r="G75" s="357"/>
      <c r="H75" s="358"/>
      <c r="I75" s="124">
        <f t="shared" si="1"/>
      </c>
      <c r="J75" s="353"/>
      <c r="K75" s="354"/>
      <c r="L75" s="354"/>
      <c r="M75" s="354"/>
      <c r="N75" s="354"/>
      <c r="O75" s="354"/>
      <c r="P75" s="354"/>
      <c r="Q75" s="355"/>
      <c r="R75" s="323"/>
      <c r="S75" s="339"/>
      <c r="T75" s="340"/>
      <c r="U75" s="349"/>
      <c r="V75" s="350"/>
      <c r="W75" s="360"/>
      <c r="X75" s="361"/>
      <c r="Y75" s="356"/>
      <c r="Z75" s="357"/>
      <c r="AA75" s="359"/>
      <c r="AB75" s="112"/>
      <c r="AQ75" s="362"/>
      <c r="AR75" s="362"/>
    </row>
    <row r="76" spans="1:43" ht="17.25" customHeight="1">
      <c r="A76" s="123">
        <v>5</v>
      </c>
      <c r="B76" s="340"/>
      <c r="C76" s="316"/>
      <c r="D76" s="316"/>
      <c r="E76" s="316"/>
      <c r="F76" s="341"/>
      <c r="G76" s="341"/>
      <c r="H76" s="341"/>
      <c r="I76" s="124">
        <f t="shared" si="1"/>
      </c>
      <c r="J76" s="353"/>
      <c r="K76" s="354"/>
      <c r="L76" s="354"/>
      <c r="M76" s="354"/>
      <c r="N76" s="354"/>
      <c r="O76" s="354"/>
      <c r="P76" s="354"/>
      <c r="Q76" s="355"/>
      <c r="R76" s="323"/>
      <c r="S76" s="339"/>
      <c r="T76" s="340"/>
      <c r="U76" s="337"/>
      <c r="V76" s="337"/>
      <c r="W76" s="338"/>
      <c r="X76" s="338"/>
      <c r="Y76" s="341"/>
      <c r="Z76" s="341"/>
      <c r="AA76" s="342"/>
      <c r="AB76" s="112"/>
      <c r="AQ76" s="84" t="s">
        <v>300</v>
      </c>
    </row>
    <row r="77" spans="1:43" ht="17.25" customHeight="1">
      <c r="A77" s="123">
        <v>6</v>
      </c>
      <c r="B77" s="340"/>
      <c r="C77" s="316"/>
      <c r="D77" s="316"/>
      <c r="E77" s="316"/>
      <c r="F77" s="341"/>
      <c r="G77" s="341"/>
      <c r="H77" s="341"/>
      <c r="I77" s="124">
        <f t="shared" si="1"/>
      </c>
      <c r="J77" s="353"/>
      <c r="K77" s="354"/>
      <c r="L77" s="354"/>
      <c r="M77" s="354"/>
      <c r="N77" s="354"/>
      <c r="O77" s="354"/>
      <c r="P77" s="354"/>
      <c r="Q77" s="355"/>
      <c r="R77" s="323"/>
      <c r="S77" s="339"/>
      <c r="T77" s="340"/>
      <c r="U77" s="337"/>
      <c r="V77" s="337"/>
      <c r="W77" s="338"/>
      <c r="X77" s="338"/>
      <c r="Y77" s="341"/>
      <c r="Z77" s="341"/>
      <c r="AA77" s="342"/>
      <c r="AB77" s="112"/>
      <c r="AQ77" s="84" t="s">
        <v>301</v>
      </c>
    </row>
    <row r="78" spans="1:43" ht="17.25" customHeight="1">
      <c r="A78" s="123">
        <v>7</v>
      </c>
      <c r="B78" s="340"/>
      <c r="C78" s="316"/>
      <c r="D78" s="316"/>
      <c r="E78" s="316"/>
      <c r="F78" s="341"/>
      <c r="G78" s="341"/>
      <c r="H78" s="341"/>
      <c r="I78" s="124">
        <f t="shared" si="1"/>
      </c>
      <c r="J78" s="353"/>
      <c r="K78" s="354"/>
      <c r="L78" s="354"/>
      <c r="M78" s="354"/>
      <c r="N78" s="354"/>
      <c r="O78" s="354"/>
      <c r="P78" s="354"/>
      <c r="Q78" s="355"/>
      <c r="R78" s="323"/>
      <c r="S78" s="339"/>
      <c r="T78" s="340"/>
      <c r="U78" s="337"/>
      <c r="V78" s="337"/>
      <c r="W78" s="338"/>
      <c r="X78" s="338"/>
      <c r="Y78" s="341"/>
      <c r="Z78" s="341"/>
      <c r="AA78" s="342"/>
      <c r="AB78" s="112"/>
      <c r="AK78" s="140"/>
      <c r="AQ78" s="84" t="s">
        <v>302</v>
      </c>
    </row>
    <row r="79" spans="1:43" ht="17.25" customHeight="1">
      <c r="A79" s="123">
        <v>8</v>
      </c>
      <c r="B79" s="340"/>
      <c r="C79" s="316"/>
      <c r="D79" s="316"/>
      <c r="E79" s="316"/>
      <c r="F79" s="341"/>
      <c r="G79" s="341"/>
      <c r="H79" s="341"/>
      <c r="I79" s="124">
        <f t="shared" si="1"/>
      </c>
      <c r="J79" s="353"/>
      <c r="K79" s="354"/>
      <c r="L79" s="354"/>
      <c r="M79" s="354"/>
      <c r="N79" s="354"/>
      <c r="O79" s="354"/>
      <c r="P79" s="354"/>
      <c r="Q79" s="355"/>
      <c r="R79" s="323"/>
      <c r="S79" s="339"/>
      <c r="T79" s="340"/>
      <c r="U79" s="337"/>
      <c r="V79" s="337"/>
      <c r="W79" s="338"/>
      <c r="X79" s="338"/>
      <c r="Y79" s="341"/>
      <c r="Z79" s="341"/>
      <c r="AA79" s="342"/>
      <c r="AB79" s="112"/>
      <c r="AQ79" s="84" t="s">
        <v>303</v>
      </c>
    </row>
    <row r="80" spans="1:43" ht="17.25" customHeight="1">
      <c r="A80" s="123">
        <v>9</v>
      </c>
      <c r="B80" s="340"/>
      <c r="C80" s="316"/>
      <c r="D80" s="316"/>
      <c r="E80" s="316"/>
      <c r="F80" s="341"/>
      <c r="G80" s="341"/>
      <c r="H80" s="341"/>
      <c r="I80" s="124">
        <f t="shared" si="1"/>
      </c>
      <c r="J80" s="353"/>
      <c r="K80" s="354"/>
      <c r="L80" s="354"/>
      <c r="M80" s="354"/>
      <c r="N80" s="354"/>
      <c r="O80" s="354"/>
      <c r="P80" s="354"/>
      <c r="Q80" s="355"/>
      <c r="R80" s="323"/>
      <c r="S80" s="339"/>
      <c r="T80" s="340"/>
      <c r="U80" s="337"/>
      <c r="V80" s="337"/>
      <c r="W80" s="338"/>
      <c r="X80" s="338"/>
      <c r="Y80" s="341"/>
      <c r="Z80" s="341"/>
      <c r="AA80" s="342"/>
      <c r="AB80" s="112"/>
      <c r="AQ80" s="84" t="s">
        <v>304</v>
      </c>
    </row>
    <row r="81" spans="1:43" ht="17.25" customHeight="1">
      <c r="A81" s="123">
        <v>10</v>
      </c>
      <c r="B81" s="340"/>
      <c r="C81" s="316"/>
      <c r="D81" s="316"/>
      <c r="E81" s="316"/>
      <c r="F81" s="341"/>
      <c r="G81" s="341"/>
      <c r="H81" s="341"/>
      <c r="I81" s="124">
        <f t="shared" si="1"/>
      </c>
      <c r="J81" s="353"/>
      <c r="K81" s="354"/>
      <c r="L81" s="354"/>
      <c r="M81" s="354"/>
      <c r="N81" s="354"/>
      <c r="O81" s="354"/>
      <c r="P81" s="354"/>
      <c r="Q81" s="355"/>
      <c r="R81" s="323"/>
      <c r="S81" s="339"/>
      <c r="T81" s="340"/>
      <c r="U81" s="337"/>
      <c r="V81" s="337"/>
      <c r="W81" s="338"/>
      <c r="X81" s="338"/>
      <c r="Y81" s="341"/>
      <c r="Z81" s="341"/>
      <c r="AA81" s="342"/>
      <c r="AB81" s="112"/>
      <c r="AQ81" s="84" t="s">
        <v>305</v>
      </c>
    </row>
    <row r="82" spans="1:43" ht="17.25" customHeight="1">
      <c r="A82" s="123">
        <v>11</v>
      </c>
      <c r="B82" s="340"/>
      <c r="C82" s="316"/>
      <c r="D82" s="316"/>
      <c r="E82" s="316"/>
      <c r="F82" s="341"/>
      <c r="G82" s="341"/>
      <c r="H82" s="341"/>
      <c r="I82" s="124">
        <f t="shared" si="1"/>
      </c>
      <c r="J82" s="353"/>
      <c r="K82" s="354"/>
      <c r="L82" s="354"/>
      <c r="M82" s="354"/>
      <c r="N82" s="354"/>
      <c r="O82" s="354"/>
      <c r="P82" s="354"/>
      <c r="Q82" s="355"/>
      <c r="R82" s="323"/>
      <c r="S82" s="339"/>
      <c r="T82" s="340"/>
      <c r="U82" s="337"/>
      <c r="V82" s="337"/>
      <c r="W82" s="338"/>
      <c r="X82" s="338"/>
      <c r="Y82" s="341"/>
      <c r="Z82" s="341"/>
      <c r="AA82" s="342"/>
      <c r="AB82" s="112"/>
      <c r="AQ82" s="84" t="s">
        <v>306</v>
      </c>
    </row>
    <row r="83" spans="1:43" ht="17.25" customHeight="1">
      <c r="A83" s="123">
        <v>12</v>
      </c>
      <c r="B83" s="340"/>
      <c r="C83" s="316"/>
      <c r="D83" s="316"/>
      <c r="E83" s="316"/>
      <c r="F83" s="341"/>
      <c r="G83" s="341"/>
      <c r="H83" s="341"/>
      <c r="I83" s="124">
        <f t="shared" si="1"/>
      </c>
      <c r="J83" s="353"/>
      <c r="K83" s="354"/>
      <c r="L83" s="354"/>
      <c r="M83" s="354"/>
      <c r="N83" s="354"/>
      <c r="O83" s="354"/>
      <c r="P83" s="354"/>
      <c r="Q83" s="355"/>
      <c r="R83" s="323"/>
      <c r="S83" s="339"/>
      <c r="T83" s="340"/>
      <c r="U83" s="337"/>
      <c r="V83" s="337"/>
      <c r="W83" s="338"/>
      <c r="X83" s="338"/>
      <c r="Y83" s="341"/>
      <c r="Z83" s="341"/>
      <c r="AA83" s="342"/>
      <c r="AB83" s="112"/>
      <c r="AQ83" s="84" t="s">
        <v>307</v>
      </c>
    </row>
    <row r="84" spans="1:43" ht="17.25" customHeight="1">
      <c r="A84" s="123">
        <v>13</v>
      </c>
      <c r="B84" s="340"/>
      <c r="C84" s="316"/>
      <c r="D84" s="316"/>
      <c r="E84" s="316"/>
      <c r="F84" s="341"/>
      <c r="G84" s="341"/>
      <c r="H84" s="341"/>
      <c r="I84" s="124">
        <f t="shared" si="1"/>
      </c>
      <c r="J84" s="353"/>
      <c r="K84" s="354"/>
      <c r="L84" s="354"/>
      <c r="M84" s="354"/>
      <c r="N84" s="354"/>
      <c r="O84" s="354"/>
      <c r="P84" s="354"/>
      <c r="Q84" s="355"/>
      <c r="R84" s="323"/>
      <c r="S84" s="339"/>
      <c r="T84" s="340"/>
      <c r="U84" s="337"/>
      <c r="V84" s="337"/>
      <c r="W84" s="338"/>
      <c r="X84" s="338"/>
      <c r="Y84" s="341"/>
      <c r="Z84" s="341"/>
      <c r="AA84" s="342"/>
      <c r="AB84" s="112"/>
      <c r="AQ84" s="84" t="s">
        <v>308</v>
      </c>
    </row>
    <row r="85" spans="1:43" ht="17.25" customHeight="1">
      <c r="A85" s="123">
        <v>14</v>
      </c>
      <c r="B85" s="340"/>
      <c r="C85" s="316"/>
      <c r="D85" s="316"/>
      <c r="E85" s="316"/>
      <c r="F85" s="341"/>
      <c r="G85" s="341"/>
      <c r="H85" s="341"/>
      <c r="I85" s="124">
        <f t="shared" si="1"/>
      </c>
      <c r="J85" s="353"/>
      <c r="K85" s="354"/>
      <c r="L85" s="354"/>
      <c r="M85" s="354"/>
      <c r="N85" s="354"/>
      <c r="O85" s="354"/>
      <c r="P85" s="354"/>
      <c r="Q85" s="355"/>
      <c r="R85" s="323"/>
      <c r="S85" s="339"/>
      <c r="T85" s="340"/>
      <c r="U85" s="337"/>
      <c r="V85" s="337"/>
      <c r="W85" s="338"/>
      <c r="X85" s="338"/>
      <c r="Y85" s="341"/>
      <c r="Z85" s="341"/>
      <c r="AA85" s="342"/>
      <c r="AB85" s="112"/>
      <c r="AC85" s="89"/>
      <c r="AQ85" s="84" t="s">
        <v>309</v>
      </c>
    </row>
    <row r="86" spans="1:43" ht="17.25" customHeight="1">
      <c r="A86" s="123">
        <v>15</v>
      </c>
      <c r="B86" s="340"/>
      <c r="C86" s="316"/>
      <c r="D86" s="316"/>
      <c r="E86" s="316"/>
      <c r="F86" s="341"/>
      <c r="G86" s="341"/>
      <c r="H86" s="341"/>
      <c r="I86" s="124">
        <f t="shared" si="1"/>
      </c>
      <c r="J86" s="353"/>
      <c r="K86" s="354"/>
      <c r="L86" s="354"/>
      <c r="M86" s="354"/>
      <c r="N86" s="354"/>
      <c r="O86" s="354"/>
      <c r="P86" s="354"/>
      <c r="Q86" s="355"/>
      <c r="R86" s="323"/>
      <c r="S86" s="339"/>
      <c r="T86" s="340"/>
      <c r="U86" s="337"/>
      <c r="V86" s="337"/>
      <c r="W86" s="338"/>
      <c r="X86" s="338"/>
      <c r="Y86" s="341"/>
      <c r="Z86" s="341"/>
      <c r="AA86" s="342"/>
      <c r="AB86" s="112"/>
      <c r="AQ86" s="84" t="s">
        <v>310</v>
      </c>
    </row>
    <row r="87" spans="1:43" ht="17.25" customHeight="1">
      <c r="A87" s="123">
        <v>16</v>
      </c>
      <c r="B87" s="340"/>
      <c r="C87" s="316"/>
      <c r="D87" s="316"/>
      <c r="E87" s="316"/>
      <c r="F87" s="341"/>
      <c r="G87" s="341"/>
      <c r="H87" s="341"/>
      <c r="I87" s="124">
        <f t="shared" si="1"/>
      </c>
      <c r="J87" s="351"/>
      <c r="K87" s="351"/>
      <c r="L87" s="351"/>
      <c r="M87" s="351"/>
      <c r="N87" s="351"/>
      <c r="O87" s="351"/>
      <c r="P87" s="351"/>
      <c r="Q87" s="351"/>
      <c r="R87" s="323"/>
      <c r="S87" s="339"/>
      <c r="T87" s="340"/>
      <c r="U87" s="337"/>
      <c r="V87" s="337"/>
      <c r="W87" s="338"/>
      <c r="X87" s="338"/>
      <c r="Y87" s="341"/>
      <c r="Z87" s="341"/>
      <c r="AA87" s="342"/>
      <c r="AB87" s="112"/>
      <c r="AQ87" s="84" t="s">
        <v>311</v>
      </c>
    </row>
    <row r="88" spans="1:43" ht="17.25" customHeight="1">
      <c r="A88" s="123">
        <v>17</v>
      </c>
      <c r="B88" s="340"/>
      <c r="C88" s="316"/>
      <c r="D88" s="316"/>
      <c r="E88" s="316"/>
      <c r="F88" s="341"/>
      <c r="G88" s="341"/>
      <c r="H88" s="341"/>
      <c r="I88" s="124">
        <f t="shared" si="1"/>
      </c>
      <c r="J88" s="351"/>
      <c r="K88" s="351"/>
      <c r="L88" s="351"/>
      <c r="M88" s="351"/>
      <c r="N88" s="351"/>
      <c r="O88" s="351"/>
      <c r="P88" s="351"/>
      <c r="Q88" s="351"/>
      <c r="R88" s="323"/>
      <c r="S88" s="339"/>
      <c r="T88" s="340"/>
      <c r="U88" s="337"/>
      <c r="V88" s="337"/>
      <c r="W88" s="338"/>
      <c r="X88" s="338"/>
      <c r="Y88" s="341"/>
      <c r="Z88" s="341"/>
      <c r="AA88" s="342"/>
      <c r="AB88" s="112"/>
      <c r="AQ88" s="84" t="s">
        <v>210</v>
      </c>
    </row>
    <row r="89" spans="1:43" ht="17.25" customHeight="1">
      <c r="A89" s="123">
        <v>18</v>
      </c>
      <c r="B89" s="340"/>
      <c r="C89" s="316"/>
      <c r="D89" s="316"/>
      <c r="E89" s="316"/>
      <c r="F89" s="341"/>
      <c r="G89" s="341"/>
      <c r="H89" s="341"/>
      <c r="I89" s="124">
        <f t="shared" si="1"/>
      </c>
      <c r="J89" s="351"/>
      <c r="K89" s="351"/>
      <c r="L89" s="351"/>
      <c r="M89" s="351"/>
      <c r="N89" s="351"/>
      <c r="O89" s="351"/>
      <c r="P89" s="351"/>
      <c r="Q89" s="351"/>
      <c r="R89" s="323"/>
      <c r="S89" s="339"/>
      <c r="T89" s="340"/>
      <c r="U89" s="337"/>
      <c r="V89" s="337"/>
      <c r="W89" s="338"/>
      <c r="X89" s="338"/>
      <c r="Y89" s="341"/>
      <c r="Z89" s="341"/>
      <c r="AA89" s="342"/>
      <c r="AB89" s="112"/>
      <c r="AQ89" s="84" t="s">
        <v>312</v>
      </c>
    </row>
    <row r="90" spans="1:43" ht="17.25" customHeight="1">
      <c r="A90" s="123">
        <v>19</v>
      </c>
      <c r="B90" s="340"/>
      <c r="C90" s="316"/>
      <c r="D90" s="316"/>
      <c r="E90" s="316"/>
      <c r="F90" s="341"/>
      <c r="G90" s="341"/>
      <c r="H90" s="341"/>
      <c r="I90" s="124">
        <f t="shared" si="1"/>
      </c>
      <c r="J90" s="351"/>
      <c r="K90" s="351"/>
      <c r="L90" s="351"/>
      <c r="M90" s="351"/>
      <c r="N90" s="351"/>
      <c r="O90" s="351"/>
      <c r="P90" s="351"/>
      <c r="Q90" s="351"/>
      <c r="R90" s="323"/>
      <c r="S90" s="339"/>
      <c r="T90" s="340"/>
      <c r="U90" s="337"/>
      <c r="V90" s="337"/>
      <c r="W90" s="338"/>
      <c r="X90" s="338"/>
      <c r="Y90" s="341"/>
      <c r="Z90" s="341"/>
      <c r="AA90" s="342"/>
      <c r="AB90" s="112"/>
      <c r="AQ90" s="84" t="s">
        <v>313</v>
      </c>
    </row>
    <row r="91" spans="1:28" ht="17.25" customHeight="1" thickBot="1">
      <c r="A91" s="125">
        <v>20</v>
      </c>
      <c r="B91" s="346"/>
      <c r="C91" s="317"/>
      <c r="D91" s="317"/>
      <c r="E91" s="317"/>
      <c r="F91" s="347"/>
      <c r="G91" s="347"/>
      <c r="H91" s="347"/>
      <c r="I91" s="126">
        <f t="shared" si="1"/>
      </c>
      <c r="J91" s="352"/>
      <c r="K91" s="352"/>
      <c r="L91" s="352"/>
      <c r="M91" s="352"/>
      <c r="N91" s="352"/>
      <c r="O91" s="352"/>
      <c r="P91" s="352"/>
      <c r="Q91" s="352"/>
      <c r="R91" s="324"/>
      <c r="S91" s="345"/>
      <c r="T91" s="346"/>
      <c r="U91" s="343"/>
      <c r="V91" s="343"/>
      <c r="W91" s="344"/>
      <c r="X91" s="344"/>
      <c r="Y91" s="347"/>
      <c r="Z91" s="347"/>
      <c r="AA91" s="348"/>
      <c r="AB91" s="112"/>
    </row>
    <row r="92" spans="1:25" ht="13.5" customHeight="1">
      <c r="A92" s="84" t="s">
        <v>110</v>
      </c>
      <c r="B92" s="119" t="s">
        <v>283</v>
      </c>
      <c r="C92" s="87"/>
      <c r="D92" s="87"/>
      <c r="E92" s="87"/>
      <c r="F92" s="87"/>
      <c r="G92" s="87"/>
      <c r="H92" s="87"/>
      <c r="J92" s="87"/>
      <c r="K92" s="87"/>
      <c r="L92" s="87"/>
      <c r="M92" s="87"/>
      <c r="N92" s="87"/>
      <c r="O92" s="87"/>
      <c r="P92" s="87"/>
      <c r="Q92" s="87"/>
      <c r="R92" s="87"/>
      <c r="S92" s="87"/>
      <c r="T92" s="87"/>
      <c r="U92" s="87"/>
      <c r="V92" s="87"/>
      <c r="W92" s="87"/>
      <c r="X92" s="87"/>
      <c r="Y92" s="87"/>
    </row>
    <row r="93" spans="1:25" ht="13.5" customHeight="1">
      <c r="A93" s="84" t="s">
        <v>175</v>
      </c>
      <c r="B93" s="119" t="s">
        <v>274</v>
      </c>
      <c r="C93" s="87"/>
      <c r="D93" s="87"/>
      <c r="E93" s="87"/>
      <c r="F93" s="87"/>
      <c r="G93" s="87"/>
      <c r="H93" s="87"/>
      <c r="J93" s="87"/>
      <c r="K93" s="87"/>
      <c r="L93" s="87"/>
      <c r="M93" s="87"/>
      <c r="N93" s="87"/>
      <c r="O93" s="87"/>
      <c r="P93" s="87"/>
      <c r="Q93" s="87"/>
      <c r="R93" s="87"/>
      <c r="S93" s="87"/>
      <c r="T93" s="87"/>
      <c r="U93" s="87"/>
      <c r="V93" s="87"/>
      <c r="W93" s="87"/>
      <c r="X93" s="87"/>
      <c r="Y93" s="87"/>
    </row>
    <row r="94" spans="1:25" ht="13.5" customHeight="1">
      <c r="A94" s="84" t="s">
        <v>176</v>
      </c>
      <c r="B94" s="119" t="s">
        <v>284</v>
      </c>
      <c r="C94" s="87"/>
      <c r="D94" s="87"/>
      <c r="E94" s="87"/>
      <c r="F94" s="87"/>
      <c r="G94" s="87"/>
      <c r="H94" s="87"/>
      <c r="J94" s="87"/>
      <c r="K94" s="87"/>
      <c r="L94" s="87"/>
      <c r="M94" s="87"/>
      <c r="N94" s="87"/>
      <c r="O94" s="87"/>
      <c r="P94" s="87"/>
      <c r="Q94" s="87"/>
      <c r="R94" s="87"/>
      <c r="S94" s="87"/>
      <c r="T94" s="87"/>
      <c r="U94" s="87"/>
      <c r="V94" s="87"/>
      <c r="W94" s="87"/>
      <c r="X94" s="87"/>
      <c r="Y94" s="87"/>
    </row>
    <row r="95" spans="1:25" ht="13.5" customHeight="1">
      <c r="A95" s="84" t="s">
        <v>217</v>
      </c>
      <c r="B95" s="119" t="s">
        <v>275</v>
      </c>
      <c r="C95" s="87"/>
      <c r="D95" s="87"/>
      <c r="E95" s="87"/>
      <c r="F95" s="87"/>
      <c r="G95" s="87"/>
      <c r="H95" s="87"/>
      <c r="J95" s="87"/>
      <c r="K95" s="87"/>
      <c r="L95" s="87"/>
      <c r="M95" s="87"/>
      <c r="N95" s="87"/>
      <c r="O95" s="87"/>
      <c r="P95" s="87"/>
      <c r="Q95" s="87"/>
      <c r="R95" s="87"/>
      <c r="S95" s="87"/>
      <c r="T95" s="87"/>
      <c r="U95" s="87"/>
      <c r="V95" s="87"/>
      <c r="W95" s="87"/>
      <c r="X95" s="87"/>
      <c r="Y95" s="87"/>
    </row>
    <row r="96" spans="2:25" ht="17.25" customHeight="1">
      <c r="B96" s="119"/>
      <c r="C96" s="87"/>
      <c r="D96" s="87"/>
      <c r="E96" s="87"/>
      <c r="F96" s="87"/>
      <c r="G96" s="87"/>
      <c r="H96" s="87"/>
      <c r="J96" s="87"/>
      <c r="K96" s="87"/>
      <c r="L96" s="87"/>
      <c r="M96" s="87"/>
      <c r="N96" s="87"/>
      <c r="O96" s="87"/>
      <c r="P96" s="87"/>
      <c r="Q96" s="87"/>
      <c r="R96" s="87"/>
      <c r="S96" s="87"/>
      <c r="T96" s="87"/>
      <c r="U96" s="87"/>
      <c r="V96" s="87"/>
      <c r="W96" s="87"/>
      <c r="X96" s="87"/>
      <c r="Y96" s="87"/>
    </row>
  </sheetData>
  <sheetProtection/>
  <mergeCells count="478">
    <mergeCell ref="F15:K15"/>
    <mergeCell ref="F16:K16"/>
    <mergeCell ref="F17:K17"/>
    <mergeCell ref="F18:K18"/>
    <mergeCell ref="L18:N18"/>
    <mergeCell ref="P17:T17"/>
    <mergeCell ref="L15:N15"/>
    <mergeCell ref="L16:N16"/>
    <mergeCell ref="L17:N17"/>
    <mergeCell ref="P15:T15"/>
    <mergeCell ref="J70:L70"/>
    <mergeCell ref="AQ71:AR71"/>
    <mergeCell ref="AQ72:AR72"/>
    <mergeCell ref="AQ73:AR73"/>
    <mergeCell ref="AQ75:AR75"/>
    <mergeCell ref="F12:AA12"/>
    <mergeCell ref="F14:K14"/>
    <mergeCell ref="L14:N14"/>
    <mergeCell ref="P14:T14"/>
    <mergeCell ref="P18:T18"/>
    <mergeCell ref="P16:T16"/>
    <mergeCell ref="M7:M9"/>
    <mergeCell ref="N7:N9"/>
    <mergeCell ref="O7:O9"/>
    <mergeCell ref="P7:AA9"/>
    <mergeCell ref="F10:AA10"/>
    <mergeCell ref="F11:AA11"/>
    <mergeCell ref="G7:G9"/>
    <mergeCell ref="H7:H9"/>
    <mergeCell ref="I7:I9"/>
    <mergeCell ref="J7:J9"/>
    <mergeCell ref="K7:K9"/>
    <mergeCell ref="L7:L9"/>
    <mergeCell ref="Y71:AA71"/>
    <mergeCell ref="Y72:AA72"/>
    <mergeCell ref="Y73:AA73"/>
    <mergeCell ref="W44:AA45"/>
    <mergeCell ref="S42:V42"/>
    <mergeCell ref="S43:V43"/>
    <mergeCell ref="W42:AA43"/>
    <mergeCell ref="Y74:AA74"/>
    <mergeCell ref="G40:H41"/>
    <mergeCell ref="G42:H43"/>
    <mergeCell ref="G44:H45"/>
    <mergeCell ref="G46:H47"/>
    <mergeCell ref="S46:V46"/>
    <mergeCell ref="S47:V47"/>
    <mergeCell ref="W46:AA47"/>
    <mergeCell ref="S44:V44"/>
    <mergeCell ref="S45:V45"/>
    <mergeCell ref="A46:C47"/>
    <mergeCell ref="D46:F47"/>
    <mergeCell ref="I46:N47"/>
    <mergeCell ref="O46:P46"/>
    <mergeCell ref="Q46:R46"/>
    <mergeCell ref="O47:P47"/>
    <mergeCell ref="Q47:R47"/>
    <mergeCell ref="A44:C45"/>
    <mergeCell ref="D44:F45"/>
    <mergeCell ref="I44:N45"/>
    <mergeCell ref="O44:P44"/>
    <mergeCell ref="Q44:R44"/>
    <mergeCell ref="O45:P45"/>
    <mergeCell ref="Q45:R45"/>
    <mergeCell ref="A42:C43"/>
    <mergeCell ref="D42:F43"/>
    <mergeCell ref="I42:N43"/>
    <mergeCell ref="O42:P42"/>
    <mergeCell ref="Q42:R42"/>
    <mergeCell ref="O43:P43"/>
    <mergeCell ref="Q43:R43"/>
    <mergeCell ref="S40:V40"/>
    <mergeCell ref="S41:V41"/>
    <mergeCell ref="W40:AA41"/>
    <mergeCell ref="A40:C41"/>
    <mergeCell ref="D40:F41"/>
    <mergeCell ref="I40:N41"/>
    <mergeCell ref="O40:P40"/>
    <mergeCell ref="Q40:R40"/>
    <mergeCell ref="O41:P41"/>
    <mergeCell ref="Q41:R41"/>
    <mergeCell ref="S39:V39"/>
    <mergeCell ref="W38:AA39"/>
    <mergeCell ref="A38:C39"/>
    <mergeCell ref="D38:F39"/>
    <mergeCell ref="I38:N39"/>
    <mergeCell ref="O38:P38"/>
    <mergeCell ref="Q38:R38"/>
    <mergeCell ref="O39:P39"/>
    <mergeCell ref="Q39:R39"/>
    <mergeCell ref="G38:H39"/>
    <mergeCell ref="Q36:R36"/>
    <mergeCell ref="O37:P37"/>
    <mergeCell ref="Q37:R37"/>
    <mergeCell ref="S38:V38"/>
    <mergeCell ref="A36:C37"/>
    <mergeCell ref="D36:F37"/>
    <mergeCell ref="I36:N37"/>
    <mergeCell ref="O36:P36"/>
    <mergeCell ref="G36:H37"/>
    <mergeCell ref="S34:V34"/>
    <mergeCell ref="W34:AA35"/>
    <mergeCell ref="S35:V35"/>
    <mergeCell ref="S37:V37"/>
    <mergeCell ref="S36:V36"/>
    <mergeCell ref="W36:AA37"/>
    <mergeCell ref="F32:H32"/>
    <mergeCell ref="I32:N32"/>
    <mergeCell ref="O34:P35"/>
    <mergeCell ref="Q34:R35"/>
    <mergeCell ref="G34:H35"/>
    <mergeCell ref="B30:E30"/>
    <mergeCell ref="F30:H30"/>
    <mergeCell ref="I30:N30"/>
    <mergeCell ref="A34:C35"/>
    <mergeCell ref="D34:F35"/>
    <mergeCell ref="I34:N35"/>
    <mergeCell ref="B31:E31"/>
    <mergeCell ref="F31:H31"/>
    <mergeCell ref="I31:N31"/>
    <mergeCell ref="B32:E32"/>
    <mergeCell ref="C28:K28"/>
    <mergeCell ref="L28:N28"/>
    <mergeCell ref="B29:E29"/>
    <mergeCell ref="F29:H29"/>
    <mergeCell ref="I29:N29"/>
    <mergeCell ref="A23:A32"/>
    <mergeCell ref="B23:E23"/>
    <mergeCell ref="F23:H23"/>
    <mergeCell ref="I23:N23"/>
    <mergeCell ref="B24:E24"/>
    <mergeCell ref="F24:H24"/>
    <mergeCell ref="I24:N24"/>
    <mergeCell ref="B27:E27"/>
    <mergeCell ref="F27:H27"/>
    <mergeCell ref="I27:N27"/>
    <mergeCell ref="B26:E26"/>
    <mergeCell ref="F26:H26"/>
    <mergeCell ref="I26:N26"/>
    <mergeCell ref="J22:K22"/>
    <mergeCell ref="B25:E25"/>
    <mergeCell ref="F25:H25"/>
    <mergeCell ref="I25:N25"/>
    <mergeCell ref="M20:N22"/>
    <mergeCell ref="A20:B22"/>
    <mergeCell ref="C20:E20"/>
    <mergeCell ref="V22:W22"/>
    <mergeCell ref="C21:E22"/>
    <mergeCell ref="F21:H22"/>
    <mergeCell ref="A14:D18"/>
    <mergeCell ref="E13:L13"/>
    <mergeCell ref="A7:D9"/>
    <mergeCell ref="A10:D12"/>
    <mergeCell ref="A13:D13"/>
    <mergeCell ref="E7:E9"/>
    <mergeCell ref="F7:F9"/>
    <mergeCell ref="A5:D6"/>
    <mergeCell ref="O20:Q20"/>
    <mergeCell ref="R20:T20"/>
    <mergeCell ref="E6:G6"/>
    <mergeCell ref="R72:T72"/>
    <mergeCell ref="F20:H20"/>
    <mergeCell ref="I20:L20"/>
    <mergeCell ref="B71:E71"/>
    <mergeCell ref="F71:H71"/>
    <mergeCell ref="K54:L54"/>
    <mergeCell ref="W71:X71"/>
    <mergeCell ref="U20:X20"/>
    <mergeCell ref="O21:Q22"/>
    <mergeCell ref="R21:T22"/>
    <mergeCell ref="V21:W21"/>
    <mergeCell ref="B73:E73"/>
    <mergeCell ref="C54:D54"/>
    <mergeCell ref="E54:F54"/>
    <mergeCell ref="G54:H54"/>
    <mergeCell ref="I54:J54"/>
    <mergeCell ref="S3:Z3"/>
    <mergeCell ref="J21:K21"/>
    <mergeCell ref="U71:V71"/>
    <mergeCell ref="J71:Q71"/>
    <mergeCell ref="J74:Q74"/>
    <mergeCell ref="J73:Q73"/>
    <mergeCell ref="J72:Q72"/>
    <mergeCell ref="U72:V72"/>
    <mergeCell ref="R71:T71"/>
    <mergeCell ref="U73:V73"/>
    <mergeCell ref="J78:Q78"/>
    <mergeCell ref="R73:T73"/>
    <mergeCell ref="R74:T74"/>
    <mergeCell ref="W72:X72"/>
    <mergeCell ref="B75:E75"/>
    <mergeCell ref="J75:Q75"/>
    <mergeCell ref="W73:X73"/>
    <mergeCell ref="R75:T75"/>
    <mergeCell ref="W74:X74"/>
    <mergeCell ref="B72:E72"/>
    <mergeCell ref="J80:Q80"/>
    <mergeCell ref="B74:E74"/>
    <mergeCell ref="F72:H72"/>
    <mergeCell ref="Y75:AA75"/>
    <mergeCell ref="B76:E76"/>
    <mergeCell ref="B77:E77"/>
    <mergeCell ref="B78:E78"/>
    <mergeCell ref="W75:X75"/>
    <mergeCell ref="J76:Q76"/>
    <mergeCell ref="J77:Q77"/>
    <mergeCell ref="B91:E91"/>
    <mergeCell ref="B87:E87"/>
    <mergeCell ref="B88:E88"/>
    <mergeCell ref="B89:E89"/>
    <mergeCell ref="B90:E90"/>
    <mergeCell ref="W76:X76"/>
    <mergeCell ref="W77:X77"/>
    <mergeCell ref="B79:E79"/>
    <mergeCell ref="B80:E80"/>
    <mergeCell ref="B81:E81"/>
    <mergeCell ref="F77:H77"/>
    <mergeCell ref="F78:H78"/>
    <mergeCell ref="B83:E83"/>
    <mergeCell ref="B84:E84"/>
    <mergeCell ref="B85:E85"/>
    <mergeCell ref="B86:E86"/>
    <mergeCell ref="B82:E82"/>
    <mergeCell ref="F80:H80"/>
    <mergeCell ref="F81:H81"/>
    <mergeCell ref="F82:H82"/>
    <mergeCell ref="F91:H91"/>
    <mergeCell ref="F87:H87"/>
    <mergeCell ref="F88:H88"/>
    <mergeCell ref="F89:H89"/>
    <mergeCell ref="F90:H90"/>
    <mergeCell ref="F73:H73"/>
    <mergeCell ref="F74:H74"/>
    <mergeCell ref="F75:H75"/>
    <mergeCell ref="F79:H79"/>
    <mergeCell ref="F76:H76"/>
    <mergeCell ref="J85:Q85"/>
    <mergeCell ref="J86:Q86"/>
    <mergeCell ref="F83:H83"/>
    <mergeCell ref="F84:H84"/>
    <mergeCell ref="F85:H85"/>
    <mergeCell ref="F86:H86"/>
    <mergeCell ref="J87:Q87"/>
    <mergeCell ref="J88:Q88"/>
    <mergeCell ref="J89:Q89"/>
    <mergeCell ref="J90:Q90"/>
    <mergeCell ref="J91:Q91"/>
    <mergeCell ref="J79:Q79"/>
    <mergeCell ref="J81:Q81"/>
    <mergeCell ref="J82:Q82"/>
    <mergeCell ref="J83:Q83"/>
    <mergeCell ref="J84:Q84"/>
    <mergeCell ref="U74:V74"/>
    <mergeCell ref="U75:V75"/>
    <mergeCell ref="U76:V76"/>
    <mergeCell ref="U77:V77"/>
    <mergeCell ref="R76:T76"/>
    <mergeCell ref="R77:T77"/>
    <mergeCell ref="R78:T78"/>
    <mergeCell ref="U79:V79"/>
    <mergeCell ref="Y76:AA76"/>
    <mergeCell ref="Y77:AA77"/>
    <mergeCell ref="U78:V78"/>
    <mergeCell ref="W78:X78"/>
    <mergeCell ref="Y78:AA78"/>
    <mergeCell ref="W79:X79"/>
    <mergeCell ref="R79:T79"/>
    <mergeCell ref="Y79:AA79"/>
    <mergeCell ref="U80:V80"/>
    <mergeCell ref="W80:X80"/>
    <mergeCell ref="R80:T80"/>
    <mergeCell ref="Y80:AA80"/>
    <mergeCell ref="U81:V81"/>
    <mergeCell ref="W81:X81"/>
    <mergeCell ref="R81:T81"/>
    <mergeCell ref="Y81:AA81"/>
    <mergeCell ref="U82:V82"/>
    <mergeCell ref="W82:X82"/>
    <mergeCell ref="R82:T82"/>
    <mergeCell ref="Y82:AA82"/>
    <mergeCell ref="U83:V83"/>
    <mergeCell ref="W83:X83"/>
    <mergeCell ref="R83:T83"/>
    <mergeCell ref="Y83:AA83"/>
    <mergeCell ref="U84:V84"/>
    <mergeCell ref="W84:X84"/>
    <mergeCell ref="R84:T84"/>
    <mergeCell ref="Y84:AA84"/>
    <mergeCell ref="U85:V85"/>
    <mergeCell ref="W85:X85"/>
    <mergeCell ref="R85:T85"/>
    <mergeCell ref="Y85:AA85"/>
    <mergeCell ref="U86:V86"/>
    <mergeCell ref="W86:X86"/>
    <mergeCell ref="R86:T86"/>
    <mergeCell ref="Y86:AA86"/>
    <mergeCell ref="U87:V87"/>
    <mergeCell ref="W87:X87"/>
    <mergeCell ref="R87:T87"/>
    <mergeCell ref="Y87:AA87"/>
    <mergeCell ref="U88:V88"/>
    <mergeCell ref="W88:X88"/>
    <mergeCell ref="R88:T88"/>
    <mergeCell ref="Y88:AA88"/>
    <mergeCell ref="U89:V89"/>
    <mergeCell ref="W89:X89"/>
    <mergeCell ref="R89:T89"/>
    <mergeCell ref="Y89:AA89"/>
    <mergeCell ref="U90:V90"/>
    <mergeCell ref="W90:X90"/>
    <mergeCell ref="R90:T90"/>
    <mergeCell ref="Y90:AA90"/>
    <mergeCell ref="U91:V91"/>
    <mergeCell ref="W91:X91"/>
    <mergeCell ref="R91:T91"/>
    <mergeCell ref="Y91:AA91"/>
    <mergeCell ref="M54:N54"/>
    <mergeCell ref="O54:P54"/>
    <mergeCell ref="Q54:R54"/>
    <mergeCell ref="S54:T54"/>
    <mergeCell ref="U54:V54"/>
    <mergeCell ref="W54:X54"/>
    <mergeCell ref="Y54:Z54"/>
    <mergeCell ref="W55:X55"/>
    <mergeCell ref="Y55:Z55"/>
    <mergeCell ref="A55:A57"/>
    <mergeCell ref="C55:D55"/>
    <mergeCell ref="E55:F55"/>
    <mergeCell ref="G55:H55"/>
    <mergeCell ref="I55:J55"/>
    <mergeCell ref="K55:L55"/>
    <mergeCell ref="M55:N55"/>
    <mergeCell ref="O55:P55"/>
    <mergeCell ref="U55:V55"/>
    <mergeCell ref="Q55:R55"/>
    <mergeCell ref="S61:T61"/>
    <mergeCell ref="U61:V61"/>
    <mergeCell ref="U56:V56"/>
    <mergeCell ref="O57:P57"/>
    <mergeCell ref="Q57:R57"/>
    <mergeCell ref="U59:V59"/>
    <mergeCell ref="O58:P58"/>
    <mergeCell ref="Q58:R58"/>
    <mergeCell ref="M61:N61"/>
    <mergeCell ref="O61:P61"/>
    <mergeCell ref="S55:T55"/>
    <mergeCell ref="K56:L56"/>
    <mergeCell ref="M57:N57"/>
    <mergeCell ref="Q59:R59"/>
    <mergeCell ref="S59:T59"/>
    <mergeCell ref="M56:N56"/>
    <mergeCell ref="K58:L58"/>
    <mergeCell ref="M58:N58"/>
    <mergeCell ref="W61:X61"/>
    <mergeCell ref="A58:A60"/>
    <mergeCell ref="A61:A63"/>
    <mergeCell ref="C61:D61"/>
    <mergeCell ref="E61:F61"/>
    <mergeCell ref="G61:H61"/>
    <mergeCell ref="I61:J61"/>
    <mergeCell ref="K61:L61"/>
    <mergeCell ref="G58:H58"/>
    <mergeCell ref="Y63:Z63"/>
    <mergeCell ref="U62:V62"/>
    <mergeCell ref="Y61:Z61"/>
    <mergeCell ref="C62:D62"/>
    <mergeCell ref="E62:F62"/>
    <mergeCell ref="G62:H62"/>
    <mergeCell ref="I62:J62"/>
    <mergeCell ref="K62:L62"/>
    <mergeCell ref="M62:N62"/>
    <mergeCell ref="O62:P62"/>
    <mergeCell ref="C63:D63"/>
    <mergeCell ref="E63:F63"/>
    <mergeCell ref="G63:H63"/>
    <mergeCell ref="I63:J63"/>
    <mergeCell ref="K63:L63"/>
    <mergeCell ref="M63:N63"/>
    <mergeCell ref="Y64:Z64"/>
    <mergeCell ref="U64:V64"/>
    <mergeCell ref="W64:X64"/>
    <mergeCell ref="A64:A66"/>
    <mergeCell ref="C64:D64"/>
    <mergeCell ref="E64:F64"/>
    <mergeCell ref="G64:H64"/>
    <mergeCell ref="I64:J64"/>
    <mergeCell ref="K64:L64"/>
    <mergeCell ref="C65:D65"/>
    <mergeCell ref="G65:H65"/>
    <mergeCell ref="I65:J65"/>
    <mergeCell ref="M64:N64"/>
    <mergeCell ref="O64:P64"/>
    <mergeCell ref="G66:H66"/>
    <mergeCell ref="I66:J66"/>
    <mergeCell ref="K66:L66"/>
    <mergeCell ref="M66:N66"/>
    <mergeCell ref="O66:P66"/>
    <mergeCell ref="M65:N65"/>
    <mergeCell ref="O65:P65"/>
    <mergeCell ref="Y66:Z66"/>
    <mergeCell ref="B69:G69"/>
    <mergeCell ref="C56:D56"/>
    <mergeCell ref="E56:F56"/>
    <mergeCell ref="G56:H56"/>
    <mergeCell ref="I56:J56"/>
    <mergeCell ref="Y56:Z56"/>
    <mergeCell ref="E65:F65"/>
    <mergeCell ref="S65:T65"/>
    <mergeCell ref="Y65:Z65"/>
    <mergeCell ref="O56:P56"/>
    <mergeCell ref="Q56:R56"/>
    <mergeCell ref="S57:T57"/>
    <mergeCell ref="S56:T56"/>
    <mergeCell ref="U57:V57"/>
    <mergeCell ref="Y57:Z57"/>
    <mergeCell ref="S64:T64"/>
    <mergeCell ref="W56:X56"/>
    <mergeCell ref="Y58:Z58"/>
    <mergeCell ref="B68:G68"/>
    <mergeCell ref="C57:D57"/>
    <mergeCell ref="E57:F57"/>
    <mergeCell ref="G57:H57"/>
    <mergeCell ref="I57:J57"/>
    <mergeCell ref="K57:L57"/>
    <mergeCell ref="C58:D58"/>
    <mergeCell ref="E58:F58"/>
    <mergeCell ref="B67:G67"/>
    <mergeCell ref="K65:L65"/>
    <mergeCell ref="W57:X57"/>
    <mergeCell ref="S58:T58"/>
    <mergeCell ref="U58:V58"/>
    <mergeCell ref="C60:D60"/>
    <mergeCell ref="E60:F60"/>
    <mergeCell ref="G60:H60"/>
    <mergeCell ref="I60:J60"/>
    <mergeCell ref="K60:L60"/>
    <mergeCell ref="C59:D59"/>
    <mergeCell ref="I58:J58"/>
    <mergeCell ref="Q64:R64"/>
    <mergeCell ref="W58:X58"/>
    <mergeCell ref="E59:F59"/>
    <mergeCell ref="G59:H59"/>
    <mergeCell ref="I59:J59"/>
    <mergeCell ref="K59:L59"/>
    <mergeCell ref="W59:X59"/>
    <mergeCell ref="O63:P63"/>
    <mergeCell ref="Q62:R62"/>
    <mergeCell ref="Q61:R61"/>
    <mergeCell ref="Y60:Z60"/>
    <mergeCell ref="C66:D66"/>
    <mergeCell ref="E66:F66"/>
    <mergeCell ref="Q63:R63"/>
    <mergeCell ref="U63:V63"/>
    <mergeCell ref="W63:X63"/>
    <mergeCell ref="S63:T63"/>
    <mergeCell ref="Q66:R66"/>
    <mergeCell ref="S66:T66"/>
    <mergeCell ref="Q65:R65"/>
    <mergeCell ref="Y59:Z59"/>
    <mergeCell ref="S62:T62"/>
    <mergeCell ref="Y62:Z62"/>
    <mergeCell ref="M59:N59"/>
    <mergeCell ref="O59:P59"/>
    <mergeCell ref="M60:N60"/>
    <mergeCell ref="O60:P60"/>
    <mergeCell ref="S60:T60"/>
    <mergeCell ref="U60:V60"/>
    <mergeCell ref="W60:X60"/>
    <mergeCell ref="A2:AA2"/>
    <mergeCell ref="AC67:AD67"/>
    <mergeCell ref="U65:V65"/>
    <mergeCell ref="W65:X65"/>
    <mergeCell ref="U66:V66"/>
    <mergeCell ref="W66:X66"/>
    <mergeCell ref="E5:AA5"/>
    <mergeCell ref="H6:AA6"/>
    <mergeCell ref="W62:X62"/>
    <mergeCell ref="Q60:R60"/>
  </mergeCells>
  <dataValidations count="3">
    <dataValidation type="list" allowBlank="1" showInputMessage="1" showErrorMessage="1" sqref="R72:T91">
      <formula1>$AQ$71:$AQ$74</formula1>
    </dataValidation>
    <dataValidation type="list" allowBlank="1" showInputMessage="1" showErrorMessage="1" sqref="W72:X91">
      <formula1>$AQ$76:$AQ$90</formula1>
    </dataValidation>
    <dataValidation type="list" allowBlank="1" showInputMessage="1" showErrorMessage="1" sqref="W36:AA47">
      <formula1>"管理者,生活支援員,介護職員,調理員,その他"</formula1>
    </dataValidation>
  </dataValidations>
  <printOptions/>
  <pageMargins left="0.3937007874015748" right="0.1968503937007874" top="0.3937007874015748" bottom="0.3937007874015748" header="0.5118110236220472" footer="0.5118110236220472"/>
  <pageSetup horizontalDpi="600" verticalDpi="600" orientation="portrait" paperSize="9" scale="99" r:id="rId4"/>
  <rowBreaks count="1" manualBreakCount="1">
    <brk id="50" max="26" man="1"/>
  </rowBreaks>
  <colBreaks count="1" manualBreakCount="1">
    <brk id="28"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theme="6" tint="0.7999799847602844"/>
  </sheetPr>
  <dimension ref="C1:AG60"/>
  <sheetViews>
    <sheetView view="pageBreakPreview" zoomScale="85" zoomScaleNormal="70" zoomScaleSheetLayoutView="85" zoomScalePageLayoutView="0" workbookViewId="0" topLeftCell="C4">
      <selection activeCell="Q24" sqref="Q24:T24"/>
    </sheetView>
  </sheetViews>
  <sheetFormatPr defaultColWidth="3.75390625" defaultRowHeight="17.25" customHeight="1"/>
  <cols>
    <col min="1" max="2" width="9.00390625" style="15" customWidth="1"/>
    <col min="3" max="27" width="3.75390625" style="15" customWidth="1"/>
    <col min="28" max="16384" width="3.75390625" style="15" customWidth="1"/>
  </cols>
  <sheetData>
    <row r="1" spans="3:29" ht="12">
      <c r="C1" s="157" t="s">
        <v>117</v>
      </c>
      <c r="D1" s="157"/>
      <c r="E1" s="157"/>
      <c r="F1" s="157"/>
      <c r="G1" s="157"/>
      <c r="H1" s="157"/>
      <c r="I1" s="157"/>
      <c r="J1" s="157"/>
      <c r="K1" s="157"/>
      <c r="L1" s="157"/>
      <c r="M1" s="157"/>
      <c r="N1" s="157"/>
      <c r="O1" s="157"/>
      <c r="P1" s="157"/>
      <c r="Q1" s="157"/>
      <c r="R1" s="157"/>
      <c r="S1" s="157"/>
      <c r="T1" s="157"/>
      <c r="U1" s="157"/>
      <c r="V1" s="157"/>
      <c r="W1" s="157"/>
      <c r="X1" s="158"/>
      <c r="Y1" s="157"/>
      <c r="Z1" s="157"/>
      <c r="AA1" s="157"/>
      <c r="AB1" s="2"/>
      <c r="AC1" s="2"/>
    </row>
    <row r="2" spans="3:33" ht="14.25">
      <c r="C2" s="522" t="str">
        <f>"収　支　予　算　書　（　令　和　"&amp;'様式１'!$R$5&amp;"　年　度　）"</f>
        <v>収　支　予　算　書　（　令　和　3　年　度　）</v>
      </c>
      <c r="D2" s="522"/>
      <c r="E2" s="522"/>
      <c r="F2" s="522"/>
      <c r="G2" s="522"/>
      <c r="H2" s="522"/>
      <c r="I2" s="522"/>
      <c r="J2" s="522"/>
      <c r="K2" s="522"/>
      <c r="L2" s="522"/>
      <c r="M2" s="522"/>
      <c r="N2" s="522"/>
      <c r="O2" s="522"/>
      <c r="P2" s="522"/>
      <c r="Q2" s="522"/>
      <c r="R2" s="522"/>
      <c r="S2" s="522"/>
      <c r="T2" s="522"/>
      <c r="U2" s="522"/>
      <c r="V2" s="522"/>
      <c r="W2" s="522"/>
      <c r="X2" s="522"/>
      <c r="Y2" s="522"/>
      <c r="Z2" s="522"/>
      <c r="AA2" s="522"/>
      <c r="AE2" s="21"/>
      <c r="AF2" s="19"/>
      <c r="AG2" s="2"/>
    </row>
    <row r="3" spans="3:33" ht="12.75" thickBot="1">
      <c r="C3" s="157"/>
      <c r="D3" s="157"/>
      <c r="E3" s="157"/>
      <c r="F3" s="157"/>
      <c r="G3" s="157"/>
      <c r="H3" s="157"/>
      <c r="I3" s="157"/>
      <c r="J3" s="157"/>
      <c r="K3" s="157"/>
      <c r="L3" s="157"/>
      <c r="M3" s="157"/>
      <c r="N3" s="157"/>
      <c r="O3" s="157"/>
      <c r="P3" s="157"/>
      <c r="Q3" s="157"/>
      <c r="R3" s="157"/>
      <c r="S3" s="159" t="s">
        <v>155</v>
      </c>
      <c r="T3" s="525" t="str">
        <f>IF('様式１'!F18="","",'様式１'!F18)</f>
        <v>　日中一時支援事業所さっぽろ</v>
      </c>
      <c r="U3" s="525"/>
      <c r="V3" s="525"/>
      <c r="W3" s="525"/>
      <c r="X3" s="525"/>
      <c r="Y3" s="525"/>
      <c r="Z3" s="525"/>
      <c r="AA3" s="160" t="s">
        <v>106</v>
      </c>
      <c r="AE3" s="17"/>
      <c r="AF3" s="2"/>
      <c r="AG3" s="2"/>
    </row>
    <row r="4" spans="3:33" ht="13.5" customHeight="1">
      <c r="C4" s="523"/>
      <c r="D4" s="492"/>
      <c r="E4" s="492"/>
      <c r="F4" s="492"/>
      <c r="G4" s="492"/>
      <c r="H4" s="493"/>
      <c r="I4" s="513" t="s">
        <v>324</v>
      </c>
      <c r="J4" s="514"/>
      <c r="K4" s="514"/>
      <c r="L4" s="515"/>
      <c r="M4" s="513" t="s">
        <v>315</v>
      </c>
      <c r="N4" s="514"/>
      <c r="O4" s="514"/>
      <c r="P4" s="514"/>
      <c r="Q4" s="499"/>
      <c r="R4" s="499"/>
      <c r="S4" s="499"/>
      <c r="T4" s="500"/>
      <c r="U4" s="491" t="s">
        <v>116</v>
      </c>
      <c r="V4" s="492"/>
      <c r="W4" s="492"/>
      <c r="X4" s="493"/>
      <c r="Y4" s="491" t="s">
        <v>89</v>
      </c>
      <c r="Z4" s="492"/>
      <c r="AA4" s="497"/>
      <c r="AE4" s="21"/>
      <c r="AF4" s="20"/>
      <c r="AG4" s="2"/>
    </row>
    <row r="5" spans="3:27" ht="13.5" customHeight="1">
      <c r="C5" s="524"/>
      <c r="D5" s="495"/>
      <c r="E5" s="495"/>
      <c r="F5" s="495"/>
      <c r="G5" s="495"/>
      <c r="H5" s="496"/>
      <c r="I5" s="516"/>
      <c r="J5" s="517"/>
      <c r="K5" s="517"/>
      <c r="L5" s="518"/>
      <c r="M5" s="516"/>
      <c r="N5" s="517"/>
      <c r="O5" s="517"/>
      <c r="P5" s="517"/>
      <c r="Q5" s="519" t="s">
        <v>88</v>
      </c>
      <c r="R5" s="520"/>
      <c r="S5" s="520"/>
      <c r="T5" s="521"/>
      <c r="U5" s="494"/>
      <c r="V5" s="495"/>
      <c r="W5" s="495"/>
      <c r="X5" s="496"/>
      <c r="Y5" s="494"/>
      <c r="Z5" s="495"/>
      <c r="AA5" s="498"/>
    </row>
    <row r="6" spans="3:31" ht="13.5" customHeight="1">
      <c r="C6" s="161" t="s">
        <v>75</v>
      </c>
      <c r="D6" s="162"/>
      <c r="E6" s="162"/>
      <c r="F6" s="162"/>
      <c r="G6" s="162"/>
      <c r="H6" s="162"/>
      <c r="I6" s="163"/>
      <c r="J6" s="164"/>
      <c r="K6" s="164"/>
      <c r="L6" s="165"/>
      <c r="M6" s="166"/>
      <c r="N6" s="167"/>
      <c r="O6" s="167"/>
      <c r="P6" s="168"/>
      <c r="Q6" s="166"/>
      <c r="R6" s="167"/>
      <c r="S6" s="167"/>
      <c r="T6" s="168"/>
      <c r="U6" s="166"/>
      <c r="V6" s="167"/>
      <c r="W6" s="167"/>
      <c r="X6" s="168"/>
      <c r="Y6" s="162"/>
      <c r="Z6" s="162"/>
      <c r="AA6" s="169"/>
      <c r="AE6" s="18"/>
    </row>
    <row r="7" spans="3:27" ht="13.5" customHeight="1">
      <c r="C7" s="170"/>
      <c r="D7" s="529" t="s">
        <v>78</v>
      </c>
      <c r="E7" s="530"/>
      <c r="F7" s="530"/>
      <c r="G7" s="530"/>
      <c r="H7" s="531"/>
      <c r="I7" s="526">
        <f>IF(I8="","",SUM(I8:L9))</f>
        <v>255960</v>
      </c>
      <c r="J7" s="527"/>
      <c r="K7" s="527"/>
      <c r="L7" s="528"/>
      <c r="M7" s="552">
        <f>IF(M8="","",SUM(M8:P9))</f>
        <v>255960</v>
      </c>
      <c r="N7" s="553"/>
      <c r="O7" s="553"/>
      <c r="P7" s="554"/>
      <c r="Q7" s="555"/>
      <c r="R7" s="556"/>
      <c r="S7" s="556"/>
      <c r="T7" s="557"/>
      <c r="U7" s="526">
        <f>IF(M7="","",M7-(I8+I9+I10))</f>
        <v>0</v>
      </c>
      <c r="V7" s="527"/>
      <c r="W7" s="527"/>
      <c r="X7" s="528"/>
      <c r="Y7" s="507"/>
      <c r="Z7" s="508"/>
      <c r="AA7" s="509"/>
    </row>
    <row r="8" spans="3:27" ht="13.5" customHeight="1">
      <c r="C8" s="170"/>
      <c r="D8" s="171"/>
      <c r="E8" s="532" t="s">
        <v>76</v>
      </c>
      <c r="F8" s="533"/>
      <c r="G8" s="533"/>
      <c r="H8" s="534"/>
      <c r="I8" s="538">
        <v>255960</v>
      </c>
      <c r="J8" s="539"/>
      <c r="K8" s="539"/>
      <c r="L8" s="540"/>
      <c r="M8" s="541">
        <f>IF('別紙１'!J25="","",MIN('別紙１'!J25,'別紙１'!I48))</f>
        <v>255960</v>
      </c>
      <c r="N8" s="542"/>
      <c r="O8" s="542"/>
      <c r="P8" s="172" t="s">
        <v>221</v>
      </c>
      <c r="Q8" s="543"/>
      <c r="R8" s="544"/>
      <c r="S8" s="544"/>
      <c r="T8" s="545"/>
      <c r="U8" s="576">
        <f>IF(M8="","",M8-I8)</f>
        <v>0</v>
      </c>
      <c r="V8" s="577"/>
      <c r="W8" s="577"/>
      <c r="X8" s="578"/>
      <c r="Y8" s="579"/>
      <c r="Z8" s="580"/>
      <c r="AA8" s="581"/>
    </row>
    <row r="9" spans="3:27" ht="13.5" customHeight="1">
      <c r="C9" s="170"/>
      <c r="D9" s="171"/>
      <c r="E9" s="535" t="s">
        <v>77</v>
      </c>
      <c r="F9" s="536"/>
      <c r="G9" s="536"/>
      <c r="H9" s="537"/>
      <c r="I9" s="479"/>
      <c r="J9" s="480"/>
      <c r="K9" s="480"/>
      <c r="L9" s="481"/>
      <c r="M9" s="479"/>
      <c r="N9" s="480"/>
      <c r="O9" s="480"/>
      <c r="P9" s="481"/>
      <c r="Q9" s="589"/>
      <c r="R9" s="590"/>
      <c r="S9" s="590"/>
      <c r="T9" s="591"/>
      <c r="U9" s="582">
        <f aca="true" t="shared" si="0" ref="U9:U57">IF(M9="","",M9-I9)</f>
      </c>
      <c r="V9" s="583"/>
      <c r="W9" s="583"/>
      <c r="X9" s="584"/>
      <c r="Y9" s="501"/>
      <c r="Z9" s="502"/>
      <c r="AA9" s="503"/>
    </row>
    <row r="10" spans="3:29" ht="13.5" customHeight="1">
      <c r="C10" s="170"/>
      <c r="D10" s="173"/>
      <c r="E10" s="546"/>
      <c r="F10" s="547"/>
      <c r="G10" s="547"/>
      <c r="H10" s="548"/>
      <c r="I10" s="558"/>
      <c r="J10" s="559"/>
      <c r="K10" s="559"/>
      <c r="L10" s="560"/>
      <c r="M10" s="558"/>
      <c r="N10" s="559"/>
      <c r="O10" s="559"/>
      <c r="P10" s="560"/>
      <c r="Q10" s="592"/>
      <c r="R10" s="593"/>
      <c r="S10" s="593"/>
      <c r="T10" s="594"/>
      <c r="U10" s="585">
        <f t="shared" si="0"/>
      </c>
      <c r="V10" s="586"/>
      <c r="W10" s="586"/>
      <c r="X10" s="587"/>
      <c r="Y10" s="504"/>
      <c r="Z10" s="505"/>
      <c r="AA10" s="506"/>
      <c r="AC10" s="16"/>
    </row>
    <row r="11" spans="3:29" ht="13.5" customHeight="1">
      <c r="C11" s="170"/>
      <c r="D11" s="549" t="s">
        <v>79</v>
      </c>
      <c r="E11" s="550"/>
      <c r="F11" s="550"/>
      <c r="G11" s="550"/>
      <c r="H11" s="551"/>
      <c r="I11" s="526"/>
      <c r="J11" s="527"/>
      <c r="K11" s="527"/>
      <c r="L11" s="528"/>
      <c r="M11" s="526"/>
      <c r="N11" s="527"/>
      <c r="O11" s="527"/>
      <c r="P11" s="528"/>
      <c r="Q11" s="555"/>
      <c r="R11" s="556"/>
      <c r="S11" s="556"/>
      <c r="T11" s="557"/>
      <c r="U11" s="526">
        <f t="shared" si="0"/>
      </c>
      <c r="V11" s="527"/>
      <c r="W11" s="527"/>
      <c r="X11" s="528"/>
      <c r="Y11" s="507"/>
      <c r="Z11" s="508"/>
      <c r="AA11" s="509"/>
      <c r="AC11" s="16"/>
    </row>
    <row r="12" spans="3:27" ht="13.5" customHeight="1">
      <c r="C12" s="170"/>
      <c r="D12" s="529" t="s">
        <v>80</v>
      </c>
      <c r="E12" s="530"/>
      <c r="F12" s="530"/>
      <c r="G12" s="530"/>
      <c r="H12" s="531"/>
      <c r="I12" s="526">
        <f>IF(SUM(I13:L15)=0,"",SUM(I13:L15))</f>
        <v>58156</v>
      </c>
      <c r="J12" s="527"/>
      <c r="K12" s="527"/>
      <c r="L12" s="528"/>
      <c r="M12" s="552">
        <f>IF(SUM(M13:P15)=0,"",SUM(M13:P15))</f>
        <v>59556</v>
      </c>
      <c r="N12" s="553"/>
      <c r="O12" s="553"/>
      <c r="P12" s="174" t="s">
        <v>199</v>
      </c>
      <c r="Q12" s="555"/>
      <c r="R12" s="556"/>
      <c r="S12" s="556"/>
      <c r="T12" s="557"/>
      <c r="U12" s="526">
        <f>IF(M12="","",M12-(I13+I14+I15))</f>
        <v>1400</v>
      </c>
      <c r="V12" s="527"/>
      <c r="W12" s="527"/>
      <c r="X12" s="528"/>
      <c r="Y12" s="507"/>
      <c r="Z12" s="508"/>
      <c r="AA12" s="509"/>
    </row>
    <row r="13" spans="3:27" ht="13.5" customHeight="1">
      <c r="C13" s="170"/>
      <c r="D13" s="171"/>
      <c r="E13" s="532" t="s">
        <v>81</v>
      </c>
      <c r="F13" s="533"/>
      <c r="G13" s="533"/>
      <c r="H13" s="534"/>
      <c r="I13" s="538">
        <v>28356</v>
      </c>
      <c r="J13" s="539"/>
      <c r="K13" s="539"/>
      <c r="L13" s="540"/>
      <c r="M13" s="541">
        <f>IF(AC16=0,"",AC16)</f>
        <v>28356</v>
      </c>
      <c r="N13" s="542"/>
      <c r="O13" s="542"/>
      <c r="P13" s="588"/>
      <c r="Q13" s="543"/>
      <c r="R13" s="544"/>
      <c r="S13" s="544"/>
      <c r="T13" s="545"/>
      <c r="U13" s="576">
        <f t="shared" si="0"/>
        <v>0</v>
      </c>
      <c r="V13" s="577"/>
      <c r="W13" s="577"/>
      <c r="X13" s="578"/>
      <c r="Y13" s="510"/>
      <c r="Z13" s="511"/>
      <c r="AA13" s="512"/>
    </row>
    <row r="14" spans="3:30" ht="13.5" customHeight="1">
      <c r="C14" s="170"/>
      <c r="D14" s="171"/>
      <c r="E14" s="535" t="s">
        <v>154</v>
      </c>
      <c r="F14" s="536"/>
      <c r="G14" s="536"/>
      <c r="H14" s="537"/>
      <c r="I14" s="479">
        <v>29800</v>
      </c>
      <c r="J14" s="480"/>
      <c r="K14" s="480"/>
      <c r="L14" s="481"/>
      <c r="M14" s="479">
        <v>31200</v>
      </c>
      <c r="N14" s="480"/>
      <c r="O14" s="480"/>
      <c r="P14" s="481"/>
      <c r="Q14" s="589"/>
      <c r="R14" s="590"/>
      <c r="S14" s="590"/>
      <c r="T14" s="591"/>
      <c r="U14" s="582">
        <f t="shared" si="0"/>
        <v>1400</v>
      </c>
      <c r="V14" s="583"/>
      <c r="W14" s="583"/>
      <c r="X14" s="584"/>
      <c r="Y14" s="501"/>
      <c r="Z14" s="502"/>
      <c r="AA14" s="503"/>
      <c r="AC14" s="646" t="s">
        <v>81</v>
      </c>
      <c r="AD14" s="647"/>
    </row>
    <row r="15" spans="3:31" ht="13.5" customHeight="1">
      <c r="C15" s="170"/>
      <c r="D15" s="173"/>
      <c r="E15" s="546" t="s">
        <v>82</v>
      </c>
      <c r="F15" s="547"/>
      <c r="G15" s="547"/>
      <c r="H15" s="548"/>
      <c r="I15" s="558"/>
      <c r="J15" s="559"/>
      <c r="K15" s="559"/>
      <c r="L15" s="560"/>
      <c r="M15" s="558"/>
      <c r="N15" s="559"/>
      <c r="O15" s="559"/>
      <c r="P15" s="560"/>
      <c r="Q15" s="592"/>
      <c r="R15" s="593"/>
      <c r="S15" s="593"/>
      <c r="T15" s="594"/>
      <c r="U15" s="585">
        <f t="shared" si="0"/>
      </c>
      <c r="V15" s="586"/>
      <c r="W15" s="586"/>
      <c r="X15" s="587"/>
      <c r="Y15" s="504"/>
      <c r="Z15" s="505"/>
      <c r="AA15" s="506"/>
      <c r="AC15" s="648"/>
      <c r="AD15" s="649"/>
      <c r="AE15" s="16"/>
    </row>
    <row r="16" spans="3:30" ht="13.5" customHeight="1">
      <c r="C16" s="170"/>
      <c r="D16" s="549" t="s">
        <v>83</v>
      </c>
      <c r="E16" s="550"/>
      <c r="F16" s="550"/>
      <c r="G16" s="550"/>
      <c r="H16" s="551"/>
      <c r="I16" s="526"/>
      <c r="J16" s="527"/>
      <c r="K16" s="527"/>
      <c r="L16" s="528"/>
      <c r="M16" s="526"/>
      <c r="N16" s="527"/>
      <c r="O16" s="527"/>
      <c r="P16" s="528"/>
      <c r="Q16" s="555"/>
      <c r="R16" s="556"/>
      <c r="S16" s="556"/>
      <c r="T16" s="557"/>
      <c r="U16" s="526">
        <f t="shared" si="0"/>
      </c>
      <c r="V16" s="527"/>
      <c r="W16" s="527"/>
      <c r="X16" s="528"/>
      <c r="Y16" s="507"/>
      <c r="Z16" s="508"/>
      <c r="AA16" s="509"/>
      <c r="AC16" s="650">
        <f>'別紙１'!AC23</f>
        <v>28356</v>
      </c>
      <c r="AD16" s="651"/>
    </row>
    <row r="17" spans="3:30" ht="13.5" customHeight="1">
      <c r="C17" s="170"/>
      <c r="D17" s="549" t="s">
        <v>84</v>
      </c>
      <c r="E17" s="550"/>
      <c r="F17" s="550"/>
      <c r="G17" s="550"/>
      <c r="H17" s="551"/>
      <c r="I17" s="526"/>
      <c r="J17" s="527"/>
      <c r="K17" s="527"/>
      <c r="L17" s="528"/>
      <c r="M17" s="526"/>
      <c r="N17" s="527"/>
      <c r="O17" s="527"/>
      <c r="P17" s="528"/>
      <c r="Q17" s="555"/>
      <c r="R17" s="556"/>
      <c r="S17" s="556"/>
      <c r="T17" s="557"/>
      <c r="U17" s="526">
        <f t="shared" si="0"/>
      </c>
      <c r="V17" s="527"/>
      <c r="W17" s="527"/>
      <c r="X17" s="528"/>
      <c r="Y17" s="507"/>
      <c r="Z17" s="508"/>
      <c r="AA17" s="509"/>
      <c r="AC17" s="652"/>
      <c r="AD17" s="653"/>
    </row>
    <row r="18" spans="3:27" ht="13.5" customHeight="1">
      <c r="C18" s="170"/>
      <c r="D18" s="529" t="s">
        <v>85</v>
      </c>
      <c r="E18" s="530"/>
      <c r="F18" s="530"/>
      <c r="G18" s="530"/>
      <c r="H18" s="531"/>
      <c r="I18" s="526">
        <f>IF(SUM(I19:L20)=0,"",SUM(I19:L20))</f>
      </c>
      <c r="J18" s="527"/>
      <c r="K18" s="527"/>
      <c r="L18" s="528"/>
      <c r="M18" s="552">
        <f>IF(SUM(M19:P20)=0,"",SUM(M19:P20))</f>
      </c>
      <c r="N18" s="553"/>
      <c r="O18" s="553"/>
      <c r="P18" s="554"/>
      <c r="Q18" s="555"/>
      <c r="R18" s="556"/>
      <c r="S18" s="556"/>
      <c r="T18" s="557"/>
      <c r="U18" s="526">
        <f>IF(M18="","",M18-I19-I20)</f>
      </c>
      <c r="V18" s="527"/>
      <c r="W18" s="527"/>
      <c r="X18" s="528"/>
      <c r="Y18" s="507"/>
      <c r="Z18" s="508"/>
      <c r="AA18" s="509"/>
    </row>
    <row r="19" spans="3:27" ht="13.5" customHeight="1">
      <c r="C19" s="170"/>
      <c r="D19" s="171"/>
      <c r="E19" s="532"/>
      <c r="F19" s="533"/>
      <c r="G19" s="533"/>
      <c r="H19" s="534"/>
      <c r="I19" s="538"/>
      <c r="J19" s="539"/>
      <c r="K19" s="539"/>
      <c r="L19" s="540"/>
      <c r="M19" s="538"/>
      <c r="N19" s="539"/>
      <c r="O19" s="539"/>
      <c r="P19" s="540"/>
      <c r="Q19" s="543"/>
      <c r="R19" s="544"/>
      <c r="S19" s="544"/>
      <c r="T19" s="545"/>
      <c r="U19" s="576">
        <f>IF(M19="","",M19-I19)</f>
      </c>
      <c r="V19" s="577"/>
      <c r="W19" s="577"/>
      <c r="X19" s="578"/>
      <c r="Y19" s="510"/>
      <c r="Z19" s="511"/>
      <c r="AA19" s="512"/>
    </row>
    <row r="20" spans="3:27" ht="13.5" customHeight="1">
      <c r="C20" s="170"/>
      <c r="D20" s="173"/>
      <c r="E20" s="546"/>
      <c r="F20" s="547"/>
      <c r="G20" s="547"/>
      <c r="H20" s="548"/>
      <c r="I20" s="558"/>
      <c r="J20" s="559"/>
      <c r="K20" s="559"/>
      <c r="L20" s="560"/>
      <c r="M20" s="558"/>
      <c r="N20" s="559"/>
      <c r="O20" s="559"/>
      <c r="P20" s="560"/>
      <c r="Q20" s="592"/>
      <c r="R20" s="593"/>
      <c r="S20" s="593"/>
      <c r="T20" s="594"/>
      <c r="U20" s="585">
        <f t="shared" si="0"/>
      </c>
      <c r="V20" s="586"/>
      <c r="W20" s="586"/>
      <c r="X20" s="587"/>
      <c r="Y20" s="504"/>
      <c r="Z20" s="505"/>
      <c r="AA20" s="506"/>
    </row>
    <row r="21" spans="3:27" ht="13.5" customHeight="1" thickBot="1">
      <c r="C21" s="561" t="s">
        <v>92</v>
      </c>
      <c r="D21" s="562"/>
      <c r="E21" s="562"/>
      <c r="F21" s="562"/>
      <c r="G21" s="562"/>
      <c r="H21" s="563"/>
      <c r="I21" s="598">
        <f>IF(I7="","",SUM(I7,I11,I12,I16,I17,I18))</f>
        <v>314116</v>
      </c>
      <c r="J21" s="599"/>
      <c r="K21" s="599"/>
      <c r="L21" s="600"/>
      <c r="M21" s="601">
        <f>IF(M7="","",SUM(M7,M11,M12,M16,M17,M18))</f>
        <v>315516</v>
      </c>
      <c r="N21" s="602"/>
      <c r="O21" s="602"/>
      <c r="P21" s="603"/>
      <c r="Q21" s="604"/>
      <c r="R21" s="605"/>
      <c r="S21" s="605"/>
      <c r="T21" s="606"/>
      <c r="U21" s="598">
        <f>IF(M21="","",M21-(I8+I9+I10+I11+I13+I14+I15+I16+I17+I19+I20))</f>
        <v>1400</v>
      </c>
      <c r="V21" s="599"/>
      <c r="W21" s="599"/>
      <c r="X21" s="600"/>
      <c r="Y21" s="595"/>
      <c r="Z21" s="596"/>
      <c r="AA21" s="597"/>
    </row>
    <row r="22" spans="3:27" ht="13.5" customHeight="1">
      <c r="C22" s="175" t="s">
        <v>86</v>
      </c>
      <c r="D22" s="176"/>
      <c r="E22" s="176"/>
      <c r="F22" s="176"/>
      <c r="G22" s="176"/>
      <c r="H22" s="176"/>
      <c r="I22" s="613">
        <f>IF(I23="","",I58-I57)</f>
        <v>338050</v>
      </c>
      <c r="J22" s="614"/>
      <c r="K22" s="614"/>
      <c r="L22" s="615"/>
      <c r="M22" s="655">
        <f>IF(M23="","",M58-M57)</f>
        <v>365000</v>
      </c>
      <c r="N22" s="656"/>
      <c r="O22" s="656"/>
      <c r="P22" s="177" t="s">
        <v>205</v>
      </c>
      <c r="Q22" s="613">
        <f>Q23</f>
        <v>365000</v>
      </c>
      <c r="R22" s="614"/>
      <c r="S22" s="614"/>
      <c r="T22" s="615"/>
      <c r="U22" s="616">
        <f>IF(M22="","",M22-(SUM(I24:L49)+SUM(I51:L56)))</f>
        <v>26950</v>
      </c>
      <c r="V22" s="617"/>
      <c r="W22" s="617"/>
      <c r="X22" s="618"/>
      <c r="Y22" s="607"/>
      <c r="Z22" s="608"/>
      <c r="AA22" s="609"/>
    </row>
    <row r="23" spans="3:27" ht="13.5" customHeight="1">
      <c r="C23" s="178"/>
      <c r="D23" s="529" t="s">
        <v>87</v>
      </c>
      <c r="E23" s="530"/>
      <c r="F23" s="530"/>
      <c r="G23" s="530"/>
      <c r="H23" s="531"/>
      <c r="I23" s="526">
        <f>IF(SUM(I24:L49)=0,"",SUM(I24:L49))</f>
        <v>338050</v>
      </c>
      <c r="J23" s="527"/>
      <c r="K23" s="527"/>
      <c r="L23" s="528"/>
      <c r="M23" s="552">
        <f>IF(SUM(M24:P49)=0,"",SUM(M24:P49))</f>
        <v>365000</v>
      </c>
      <c r="N23" s="553"/>
      <c r="O23" s="553"/>
      <c r="P23" s="554"/>
      <c r="Q23" s="552">
        <f>IF(SUM(Q24:T27,Q30:T33,Q35:T38,Q42,Q44:T45,Q47:T47)=0,"",SUM(Q24:T27,Q30:T33,Q35:T38,Q42,Q44:T45,Q47:T47))</f>
        <v>365000</v>
      </c>
      <c r="R23" s="553"/>
      <c r="S23" s="553"/>
      <c r="T23" s="554"/>
      <c r="U23" s="552">
        <f>IF(M23="","",M23-SUM(I24:L49))</f>
        <v>26950</v>
      </c>
      <c r="V23" s="553"/>
      <c r="W23" s="553"/>
      <c r="X23" s="554"/>
      <c r="Y23" s="610"/>
      <c r="Z23" s="611"/>
      <c r="AA23" s="612"/>
    </row>
    <row r="24" spans="3:27" ht="13.5" customHeight="1">
      <c r="C24" s="178"/>
      <c r="D24" s="171"/>
      <c r="E24" s="564" t="s">
        <v>18</v>
      </c>
      <c r="F24" s="565"/>
      <c r="G24" s="565"/>
      <c r="H24" s="566"/>
      <c r="I24" s="538">
        <v>280000</v>
      </c>
      <c r="J24" s="539"/>
      <c r="K24" s="539"/>
      <c r="L24" s="540"/>
      <c r="M24" s="538">
        <v>295000</v>
      </c>
      <c r="N24" s="539"/>
      <c r="O24" s="539"/>
      <c r="P24" s="540"/>
      <c r="Q24" s="541">
        <f>IF(M24="","",M24)</f>
        <v>295000</v>
      </c>
      <c r="R24" s="542"/>
      <c r="S24" s="542"/>
      <c r="T24" s="588"/>
      <c r="U24" s="622">
        <f t="shared" si="0"/>
        <v>15000</v>
      </c>
      <c r="V24" s="623"/>
      <c r="W24" s="623"/>
      <c r="X24" s="624"/>
      <c r="Y24" s="619"/>
      <c r="Z24" s="620"/>
      <c r="AA24" s="621"/>
    </row>
    <row r="25" spans="3:27" ht="13.5" customHeight="1">
      <c r="C25" s="178"/>
      <c r="D25" s="171"/>
      <c r="E25" s="476" t="s">
        <v>19</v>
      </c>
      <c r="F25" s="477"/>
      <c r="G25" s="477"/>
      <c r="H25" s="478"/>
      <c r="I25" s="479">
        <v>15000</v>
      </c>
      <c r="J25" s="480"/>
      <c r="K25" s="480"/>
      <c r="L25" s="481"/>
      <c r="M25" s="479">
        <v>17000</v>
      </c>
      <c r="N25" s="480"/>
      <c r="O25" s="480"/>
      <c r="P25" s="481"/>
      <c r="Q25" s="488">
        <f>IF(M25="","",M25)</f>
        <v>17000</v>
      </c>
      <c r="R25" s="489"/>
      <c r="S25" s="489"/>
      <c r="T25" s="490"/>
      <c r="U25" s="485">
        <f t="shared" si="0"/>
        <v>2000</v>
      </c>
      <c r="V25" s="486"/>
      <c r="W25" s="486"/>
      <c r="X25" s="487"/>
      <c r="Y25" s="473"/>
      <c r="Z25" s="474"/>
      <c r="AA25" s="475"/>
    </row>
    <row r="26" spans="3:27" ht="13.5" customHeight="1">
      <c r="C26" s="178"/>
      <c r="D26" s="171"/>
      <c r="E26" s="476" t="s">
        <v>20</v>
      </c>
      <c r="F26" s="477"/>
      <c r="G26" s="477"/>
      <c r="H26" s="478"/>
      <c r="I26" s="479"/>
      <c r="J26" s="480"/>
      <c r="K26" s="480"/>
      <c r="L26" s="481"/>
      <c r="M26" s="479"/>
      <c r="N26" s="480"/>
      <c r="O26" s="480"/>
      <c r="P26" s="481"/>
      <c r="Q26" s="488">
        <f>IF(M26="","",M26)</f>
      </c>
      <c r="R26" s="489"/>
      <c r="S26" s="489"/>
      <c r="T26" s="490"/>
      <c r="U26" s="485">
        <f t="shared" si="0"/>
      </c>
      <c r="V26" s="486"/>
      <c r="W26" s="486"/>
      <c r="X26" s="487"/>
      <c r="Y26" s="473"/>
      <c r="Z26" s="474"/>
      <c r="AA26" s="475"/>
    </row>
    <row r="27" spans="3:27" ht="13.5" customHeight="1">
      <c r="C27" s="178"/>
      <c r="D27" s="171"/>
      <c r="E27" s="476" t="s">
        <v>21</v>
      </c>
      <c r="F27" s="477"/>
      <c r="G27" s="477"/>
      <c r="H27" s="478"/>
      <c r="I27" s="479"/>
      <c r="J27" s="480"/>
      <c r="K27" s="480"/>
      <c r="L27" s="481"/>
      <c r="M27" s="479"/>
      <c r="N27" s="480"/>
      <c r="O27" s="480"/>
      <c r="P27" s="481"/>
      <c r="Q27" s="488">
        <f>IF(M27="","",M27)</f>
      </c>
      <c r="R27" s="489"/>
      <c r="S27" s="489"/>
      <c r="T27" s="490"/>
      <c r="U27" s="485">
        <f t="shared" si="0"/>
      </c>
      <c r="V27" s="486"/>
      <c r="W27" s="486"/>
      <c r="X27" s="487"/>
      <c r="Y27" s="473"/>
      <c r="Z27" s="474"/>
      <c r="AA27" s="475"/>
    </row>
    <row r="28" spans="3:27" ht="13.5" customHeight="1">
      <c r="C28" s="178"/>
      <c r="D28" s="171"/>
      <c r="E28" s="476" t="s">
        <v>22</v>
      </c>
      <c r="F28" s="477"/>
      <c r="G28" s="477"/>
      <c r="H28" s="478"/>
      <c r="I28" s="479"/>
      <c r="J28" s="480"/>
      <c r="K28" s="480"/>
      <c r="L28" s="481"/>
      <c r="M28" s="479"/>
      <c r="N28" s="480"/>
      <c r="O28" s="480"/>
      <c r="P28" s="481"/>
      <c r="Q28" s="482"/>
      <c r="R28" s="483"/>
      <c r="S28" s="483"/>
      <c r="T28" s="484"/>
      <c r="U28" s="485">
        <f t="shared" si="0"/>
      </c>
      <c r="V28" s="486"/>
      <c r="W28" s="486"/>
      <c r="X28" s="487"/>
      <c r="Y28" s="473"/>
      <c r="Z28" s="474"/>
      <c r="AA28" s="475"/>
    </row>
    <row r="29" spans="3:27" ht="13.5" customHeight="1">
      <c r="C29" s="178"/>
      <c r="D29" s="171"/>
      <c r="E29" s="476" t="s">
        <v>23</v>
      </c>
      <c r="F29" s="477"/>
      <c r="G29" s="477"/>
      <c r="H29" s="478"/>
      <c r="I29" s="479"/>
      <c r="J29" s="480"/>
      <c r="K29" s="480"/>
      <c r="L29" s="481"/>
      <c r="M29" s="479"/>
      <c r="N29" s="480"/>
      <c r="O29" s="480"/>
      <c r="P29" s="481"/>
      <c r="Q29" s="482"/>
      <c r="R29" s="483"/>
      <c r="S29" s="483"/>
      <c r="T29" s="484"/>
      <c r="U29" s="485">
        <f t="shared" si="0"/>
      </c>
      <c r="V29" s="486"/>
      <c r="W29" s="486"/>
      <c r="X29" s="487"/>
      <c r="Y29" s="473"/>
      <c r="Z29" s="474"/>
      <c r="AA29" s="475"/>
    </row>
    <row r="30" spans="3:27" ht="13.5" customHeight="1">
      <c r="C30" s="178"/>
      <c r="D30" s="171"/>
      <c r="E30" s="476" t="s">
        <v>24</v>
      </c>
      <c r="F30" s="477"/>
      <c r="G30" s="477"/>
      <c r="H30" s="478"/>
      <c r="I30" s="479">
        <v>5000</v>
      </c>
      <c r="J30" s="480"/>
      <c r="K30" s="480"/>
      <c r="L30" s="481"/>
      <c r="M30" s="479">
        <v>6000</v>
      </c>
      <c r="N30" s="480"/>
      <c r="O30" s="480"/>
      <c r="P30" s="481"/>
      <c r="Q30" s="488">
        <f>IF(M30="","",M30)</f>
        <v>6000</v>
      </c>
      <c r="R30" s="489"/>
      <c r="S30" s="489"/>
      <c r="T30" s="490"/>
      <c r="U30" s="485">
        <f t="shared" si="0"/>
        <v>1000</v>
      </c>
      <c r="V30" s="486"/>
      <c r="W30" s="486"/>
      <c r="X30" s="487"/>
      <c r="Y30" s="473"/>
      <c r="Z30" s="474"/>
      <c r="AA30" s="475"/>
    </row>
    <row r="31" spans="3:27" ht="13.5" customHeight="1">
      <c r="C31" s="178"/>
      <c r="D31" s="171"/>
      <c r="E31" s="476" t="s">
        <v>25</v>
      </c>
      <c r="F31" s="477"/>
      <c r="G31" s="477"/>
      <c r="H31" s="478"/>
      <c r="I31" s="479">
        <v>1000</v>
      </c>
      <c r="J31" s="480"/>
      <c r="K31" s="480"/>
      <c r="L31" s="481"/>
      <c r="M31" s="479">
        <v>2000</v>
      </c>
      <c r="N31" s="480"/>
      <c r="O31" s="480"/>
      <c r="P31" s="481"/>
      <c r="Q31" s="488">
        <f>IF(M31="","",M31)</f>
        <v>2000</v>
      </c>
      <c r="R31" s="489"/>
      <c r="S31" s="489"/>
      <c r="T31" s="490"/>
      <c r="U31" s="485">
        <f t="shared" si="0"/>
        <v>1000</v>
      </c>
      <c r="V31" s="486"/>
      <c r="W31" s="486"/>
      <c r="X31" s="487"/>
      <c r="Y31" s="473"/>
      <c r="Z31" s="474"/>
      <c r="AA31" s="475"/>
    </row>
    <row r="32" spans="3:27" ht="13.5" customHeight="1">
      <c r="C32" s="178"/>
      <c r="D32" s="171"/>
      <c r="E32" s="476" t="s">
        <v>26</v>
      </c>
      <c r="F32" s="477"/>
      <c r="G32" s="477"/>
      <c r="H32" s="478"/>
      <c r="I32" s="479"/>
      <c r="J32" s="480"/>
      <c r="K32" s="480"/>
      <c r="L32" s="481"/>
      <c r="M32" s="479"/>
      <c r="N32" s="480"/>
      <c r="O32" s="480"/>
      <c r="P32" s="481"/>
      <c r="Q32" s="488">
        <f>IF(M32="","",M32)</f>
      </c>
      <c r="R32" s="489"/>
      <c r="S32" s="489"/>
      <c r="T32" s="490"/>
      <c r="U32" s="485">
        <f t="shared" si="0"/>
      </c>
      <c r="V32" s="486"/>
      <c r="W32" s="486"/>
      <c r="X32" s="487"/>
      <c r="Y32" s="473"/>
      <c r="Z32" s="474"/>
      <c r="AA32" s="475"/>
    </row>
    <row r="33" spans="3:27" ht="13.5" customHeight="1">
      <c r="C33" s="178"/>
      <c r="D33" s="171"/>
      <c r="E33" s="476" t="s">
        <v>27</v>
      </c>
      <c r="F33" s="477"/>
      <c r="G33" s="477"/>
      <c r="H33" s="478"/>
      <c r="I33" s="479">
        <v>1550</v>
      </c>
      <c r="J33" s="480"/>
      <c r="K33" s="480"/>
      <c r="L33" s="481"/>
      <c r="M33" s="479">
        <v>2000</v>
      </c>
      <c r="N33" s="480"/>
      <c r="O33" s="480"/>
      <c r="P33" s="481"/>
      <c r="Q33" s="488">
        <f>IF(M33="","",M33)</f>
        <v>2000</v>
      </c>
      <c r="R33" s="489"/>
      <c r="S33" s="489"/>
      <c r="T33" s="490"/>
      <c r="U33" s="485">
        <f t="shared" si="0"/>
        <v>450</v>
      </c>
      <c r="V33" s="486"/>
      <c r="W33" s="486"/>
      <c r="X33" s="487"/>
      <c r="Y33" s="473"/>
      <c r="Z33" s="474"/>
      <c r="AA33" s="475"/>
    </row>
    <row r="34" spans="3:27" ht="13.5" customHeight="1">
      <c r="C34" s="178"/>
      <c r="D34" s="171"/>
      <c r="E34" s="476" t="s">
        <v>28</v>
      </c>
      <c r="F34" s="477"/>
      <c r="G34" s="477"/>
      <c r="H34" s="478"/>
      <c r="I34" s="479"/>
      <c r="J34" s="480"/>
      <c r="K34" s="480"/>
      <c r="L34" s="481"/>
      <c r="M34" s="479"/>
      <c r="N34" s="480"/>
      <c r="O34" s="480"/>
      <c r="P34" s="481"/>
      <c r="Q34" s="482"/>
      <c r="R34" s="483"/>
      <c r="S34" s="483"/>
      <c r="T34" s="484"/>
      <c r="U34" s="485">
        <f t="shared" si="0"/>
      </c>
      <c r="V34" s="486"/>
      <c r="W34" s="486"/>
      <c r="X34" s="487"/>
      <c r="Y34" s="473"/>
      <c r="Z34" s="474"/>
      <c r="AA34" s="475"/>
    </row>
    <row r="35" spans="3:27" ht="13.5" customHeight="1">
      <c r="C35" s="178"/>
      <c r="D35" s="171"/>
      <c r="E35" s="476" t="s">
        <v>29</v>
      </c>
      <c r="F35" s="477"/>
      <c r="G35" s="477"/>
      <c r="H35" s="478"/>
      <c r="I35" s="479"/>
      <c r="J35" s="480"/>
      <c r="K35" s="480"/>
      <c r="L35" s="481"/>
      <c r="M35" s="479"/>
      <c r="N35" s="480"/>
      <c r="O35" s="480"/>
      <c r="P35" s="481"/>
      <c r="Q35" s="488">
        <f>IF(M35="","",M35)</f>
      </c>
      <c r="R35" s="489"/>
      <c r="S35" s="489"/>
      <c r="T35" s="490"/>
      <c r="U35" s="485">
        <f t="shared" si="0"/>
      </c>
      <c r="V35" s="486"/>
      <c r="W35" s="486"/>
      <c r="X35" s="487"/>
      <c r="Y35" s="473"/>
      <c r="Z35" s="474"/>
      <c r="AA35" s="475"/>
    </row>
    <row r="36" spans="3:27" ht="13.5" customHeight="1">
      <c r="C36" s="178"/>
      <c r="D36" s="171"/>
      <c r="E36" s="476" t="s">
        <v>30</v>
      </c>
      <c r="F36" s="477"/>
      <c r="G36" s="477"/>
      <c r="H36" s="478"/>
      <c r="I36" s="479"/>
      <c r="J36" s="480"/>
      <c r="K36" s="480"/>
      <c r="L36" s="481"/>
      <c r="M36" s="479"/>
      <c r="N36" s="480"/>
      <c r="O36" s="480"/>
      <c r="P36" s="481"/>
      <c r="Q36" s="488">
        <f>IF(M36="","",M36)</f>
      </c>
      <c r="R36" s="489"/>
      <c r="S36" s="489"/>
      <c r="T36" s="490"/>
      <c r="U36" s="485">
        <f t="shared" si="0"/>
      </c>
      <c r="V36" s="486"/>
      <c r="W36" s="486"/>
      <c r="X36" s="487"/>
      <c r="Y36" s="473"/>
      <c r="Z36" s="474"/>
      <c r="AA36" s="475"/>
    </row>
    <row r="37" spans="3:27" ht="13.5" customHeight="1">
      <c r="C37" s="178"/>
      <c r="D37" s="171"/>
      <c r="E37" s="476" t="s">
        <v>31</v>
      </c>
      <c r="F37" s="477"/>
      <c r="G37" s="477"/>
      <c r="H37" s="478"/>
      <c r="I37" s="479">
        <v>5500</v>
      </c>
      <c r="J37" s="480"/>
      <c r="K37" s="480"/>
      <c r="L37" s="481"/>
      <c r="M37" s="479">
        <v>6000</v>
      </c>
      <c r="N37" s="480"/>
      <c r="O37" s="480"/>
      <c r="P37" s="481"/>
      <c r="Q37" s="488">
        <f>IF(M37="","",M37)</f>
        <v>6000</v>
      </c>
      <c r="R37" s="489"/>
      <c r="S37" s="489"/>
      <c r="T37" s="490"/>
      <c r="U37" s="485">
        <f t="shared" si="0"/>
        <v>500</v>
      </c>
      <c r="V37" s="486"/>
      <c r="W37" s="486"/>
      <c r="X37" s="487"/>
      <c r="Y37" s="473"/>
      <c r="Z37" s="474"/>
      <c r="AA37" s="475"/>
    </row>
    <row r="38" spans="3:27" ht="13.5" customHeight="1">
      <c r="C38" s="178"/>
      <c r="D38" s="171"/>
      <c r="E38" s="476" t="s">
        <v>36</v>
      </c>
      <c r="F38" s="477"/>
      <c r="G38" s="477"/>
      <c r="H38" s="478"/>
      <c r="I38" s="479"/>
      <c r="J38" s="480"/>
      <c r="K38" s="480"/>
      <c r="L38" s="481"/>
      <c r="M38" s="479"/>
      <c r="N38" s="480"/>
      <c r="O38" s="480"/>
      <c r="P38" s="481"/>
      <c r="Q38" s="488">
        <f>IF(M38="","",M38)</f>
      </c>
      <c r="R38" s="489"/>
      <c r="S38" s="489"/>
      <c r="T38" s="490"/>
      <c r="U38" s="485">
        <f t="shared" si="0"/>
      </c>
      <c r="V38" s="486"/>
      <c r="W38" s="486"/>
      <c r="X38" s="487"/>
      <c r="Y38" s="473"/>
      <c r="Z38" s="474"/>
      <c r="AA38" s="475"/>
    </row>
    <row r="39" spans="3:27" ht="13.5" customHeight="1">
      <c r="C39" s="178"/>
      <c r="D39" s="171"/>
      <c r="E39" s="476" t="s">
        <v>33</v>
      </c>
      <c r="F39" s="477"/>
      <c r="G39" s="477"/>
      <c r="H39" s="478"/>
      <c r="I39" s="479"/>
      <c r="J39" s="480"/>
      <c r="K39" s="480"/>
      <c r="L39" s="481"/>
      <c r="M39" s="479"/>
      <c r="N39" s="480"/>
      <c r="O39" s="480"/>
      <c r="P39" s="481"/>
      <c r="Q39" s="482"/>
      <c r="R39" s="483"/>
      <c r="S39" s="483"/>
      <c r="T39" s="484"/>
      <c r="U39" s="485">
        <f t="shared" si="0"/>
      </c>
      <c r="V39" s="486"/>
      <c r="W39" s="486"/>
      <c r="X39" s="487"/>
      <c r="Y39" s="473"/>
      <c r="Z39" s="474"/>
      <c r="AA39" s="475"/>
    </row>
    <row r="40" spans="3:27" ht="13.5" customHeight="1">
      <c r="C40" s="178"/>
      <c r="D40" s="171"/>
      <c r="E40" s="476" t="s">
        <v>34</v>
      </c>
      <c r="F40" s="477"/>
      <c r="G40" s="477"/>
      <c r="H40" s="478"/>
      <c r="I40" s="479"/>
      <c r="J40" s="480"/>
      <c r="K40" s="480"/>
      <c r="L40" s="481"/>
      <c r="M40" s="479"/>
      <c r="N40" s="480"/>
      <c r="O40" s="480"/>
      <c r="P40" s="481"/>
      <c r="Q40" s="482"/>
      <c r="R40" s="483"/>
      <c r="S40" s="483"/>
      <c r="T40" s="484"/>
      <c r="U40" s="485">
        <f t="shared" si="0"/>
      </c>
      <c r="V40" s="486"/>
      <c r="W40" s="486"/>
      <c r="X40" s="487"/>
      <c r="Y40" s="473"/>
      <c r="Z40" s="474"/>
      <c r="AA40" s="475"/>
    </row>
    <row r="41" spans="3:27" ht="13.5" customHeight="1">
      <c r="C41" s="178"/>
      <c r="D41" s="171"/>
      <c r="E41" s="476" t="s">
        <v>35</v>
      </c>
      <c r="F41" s="477"/>
      <c r="G41" s="477"/>
      <c r="H41" s="478"/>
      <c r="I41" s="479"/>
      <c r="J41" s="480"/>
      <c r="K41" s="480"/>
      <c r="L41" s="481"/>
      <c r="M41" s="479"/>
      <c r="N41" s="480"/>
      <c r="O41" s="480"/>
      <c r="P41" s="481"/>
      <c r="Q41" s="482"/>
      <c r="R41" s="483"/>
      <c r="S41" s="483"/>
      <c r="T41" s="484"/>
      <c r="U41" s="485">
        <f t="shared" si="0"/>
      </c>
      <c r="V41" s="486"/>
      <c r="W41" s="486"/>
      <c r="X41" s="487"/>
      <c r="Y41" s="473"/>
      <c r="Z41" s="474"/>
      <c r="AA41" s="475"/>
    </row>
    <row r="42" spans="3:27" ht="13.5" customHeight="1">
      <c r="C42" s="178"/>
      <c r="D42" s="171"/>
      <c r="E42" s="476" t="s">
        <v>207</v>
      </c>
      <c r="F42" s="477"/>
      <c r="G42" s="477"/>
      <c r="H42" s="478"/>
      <c r="I42" s="479"/>
      <c r="J42" s="480"/>
      <c r="K42" s="480"/>
      <c r="L42" s="481"/>
      <c r="M42" s="479"/>
      <c r="N42" s="480"/>
      <c r="O42" s="480"/>
      <c r="P42" s="481"/>
      <c r="Q42" s="488">
        <f>IF(M42="","",M42)</f>
      </c>
      <c r="R42" s="489"/>
      <c r="S42" s="489"/>
      <c r="T42" s="490"/>
      <c r="U42" s="485">
        <f t="shared" si="0"/>
      </c>
      <c r="V42" s="486"/>
      <c r="W42" s="486"/>
      <c r="X42" s="487"/>
      <c r="Y42" s="473"/>
      <c r="Z42" s="474"/>
      <c r="AA42" s="475"/>
    </row>
    <row r="43" spans="3:27" ht="13.5" customHeight="1">
      <c r="C43" s="178"/>
      <c r="D43" s="171"/>
      <c r="E43" s="476" t="s">
        <v>102</v>
      </c>
      <c r="F43" s="477"/>
      <c r="G43" s="477"/>
      <c r="H43" s="478"/>
      <c r="I43" s="479"/>
      <c r="J43" s="480"/>
      <c r="K43" s="480"/>
      <c r="L43" s="481"/>
      <c r="M43" s="479"/>
      <c r="N43" s="480"/>
      <c r="O43" s="480"/>
      <c r="P43" s="481"/>
      <c r="Q43" s="482"/>
      <c r="R43" s="483"/>
      <c r="S43" s="483"/>
      <c r="T43" s="484"/>
      <c r="U43" s="485">
        <f t="shared" si="0"/>
      </c>
      <c r="V43" s="486"/>
      <c r="W43" s="486"/>
      <c r="X43" s="487"/>
      <c r="Y43" s="473"/>
      <c r="Z43" s="474"/>
      <c r="AA43" s="475"/>
    </row>
    <row r="44" spans="3:27" ht="13.5" customHeight="1">
      <c r="C44" s="178"/>
      <c r="D44" s="171"/>
      <c r="E44" s="476" t="s">
        <v>208</v>
      </c>
      <c r="F44" s="477"/>
      <c r="G44" s="477"/>
      <c r="H44" s="478"/>
      <c r="I44" s="479">
        <v>15000</v>
      </c>
      <c r="J44" s="480"/>
      <c r="K44" s="480"/>
      <c r="L44" s="481"/>
      <c r="M44" s="479">
        <v>17000</v>
      </c>
      <c r="N44" s="480"/>
      <c r="O44" s="480"/>
      <c r="P44" s="481"/>
      <c r="Q44" s="488">
        <f>IF(M44="","",M44)</f>
        <v>17000</v>
      </c>
      <c r="R44" s="489"/>
      <c r="S44" s="489"/>
      <c r="T44" s="490"/>
      <c r="U44" s="485">
        <f t="shared" si="0"/>
        <v>2000</v>
      </c>
      <c r="V44" s="486"/>
      <c r="W44" s="486"/>
      <c r="X44" s="487"/>
      <c r="Y44" s="473"/>
      <c r="Z44" s="474"/>
      <c r="AA44" s="475"/>
    </row>
    <row r="45" spans="3:27" ht="13.5" customHeight="1">
      <c r="C45" s="178"/>
      <c r="D45" s="171"/>
      <c r="E45" s="476" t="s">
        <v>37</v>
      </c>
      <c r="F45" s="477"/>
      <c r="G45" s="477"/>
      <c r="H45" s="478"/>
      <c r="I45" s="479"/>
      <c r="J45" s="480"/>
      <c r="K45" s="480"/>
      <c r="L45" s="481"/>
      <c r="M45" s="479"/>
      <c r="N45" s="480"/>
      <c r="O45" s="480"/>
      <c r="P45" s="481"/>
      <c r="Q45" s="488">
        <f>IF(M45="","",M45)</f>
      </c>
      <c r="R45" s="489"/>
      <c r="S45" s="489"/>
      <c r="T45" s="490"/>
      <c r="U45" s="485">
        <f t="shared" si="0"/>
      </c>
      <c r="V45" s="486"/>
      <c r="W45" s="486"/>
      <c r="X45" s="487"/>
      <c r="Y45" s="473"/>
      <c r="Z45" s="474"/>
      <c r="AA45" s="475"/>
    </row>
    <row r="46" spans="3:27" ht="13.5" customHeight="1">
      <c r="C46" s="178"/>
      <c r="D46" s="171"/>
      <c r="E46" s="476" t="s">
        <v>38</v>
      </c>
      <c r="F46" s="477"/>
      <c r="G46" s="477"/>
      <c r="H46" s="478"/>
      <c r="I46" s="479"/>
      <c r="J46" s="480"/>
      <c r="K46" s="480"/>
      <c r="L46" s="481"/>
      <c r="M46" s="479"/>
      <c r="N46" s="480"/>
      <c r="O46" s="480"/>
      <c r="P46" s="481"/>
      <c r="Q46" s="482"/>
      <c r="R46" s="483"/>
      <c r="S46" s="483"/>
      <c r="T46" s="484"/>
      <c r="U46" s="485">
        <f t="shared" si="0"/>
      </c>
      <c r="V46" s="486"/>
      <c r="W46" s="486"/>
      <c r="X46" s="487"/>
      <c r="Y46" s="473"/>
      <c r="Z46" s="474"/>
      <c r="AA46" s="475"/>
    </row>
    <row r="47" spans="3:27" ht="13.5" customHeight="1">
      <c r="C47" s="178"/>
      <c r="D47" s="171"/>
      <c r="E47" s="476" t="s">
        <v>94</v>
      </c>
      <c r="F47" s="477"/>
      <c r="G47" s="477"/>
      <c r="H47" s="478"/>
      <c r="I47" s="479">
        <v>15000</v>
      </c>
      <c r="J47" s="480"/>
      <c r="K47" s="480"/>
      <c r="L47" s="481"/>
      <c r="M47" s="479">
        <v>20000</v>
      </c>
      <c r="N47" s="480"/>
      <c r="O47" s="480"/>
      <c r="P47" s="481"/>
      <c r="Q47" s="488">
        <f>IF(M47="","",M47)</f>
        <v>20000</v>
      </c>
      <c r="R47" s="489"/>
      <c r="S47" s="489"/>
      <c r="T47" s="490"/>
      <c r="U47" s="485">
        <f>IF(M47="","",M47-I47)</f>
        <v>5000</v>
      </c>
      <c r="V47" s="486"/>
      <c r="W47" s="486"/>
      <c r="X47" s="487"/>
      <c r="Y47" s="473"/>
      <c r="Z47" s="474"/>
      <c r="AA47" s="475"/>
    </row>
    <row r="48" spans="3:27" ht="13.5" customHeight="1">
      <c r="C48" s="178"/>
      <c r="D48" s="171"/>
      <c r="E48" s="476"/>
      <c r="F48" s="477"/>
      <c r="G48" s="477"/>
      <c r="H48" s="478"/>
      <c r="I48" s="479"/>
      <c r="J48" s="480"/>
      <c r="K48" s="480"/>
      <c r="L48" s="481"/>
      <c r="M48" s="479"/>
      <c r="N48" s="480"/>
      <c r="O48" s="480"/>
      <c r="P48" s="481"/>
      <c r="Q48" s="482"/>
      <c r="R48" s="483"/>
      <c r="S48" s="483"/>
      <c r="T48" s="484"/>
      <c r="U48" s="485">
        <f t="shared" si="0"/>
      </c>
      <c r="V48" s="486"/>
      <c r="W48" s="486"/>
      <c r="X48" s="487"/>
      <c r="Y48" s="473"/>
      <c r="Z48" s="474"/>
      <c r="AA48" s="475"/>
    </row>
    <row r="49" spans="3:27" ht="13.5" customHeight="1">
      <c r="C49" s="178"/>
      <c r="D49" s="173"/>
      <c r="E49" s="567"/>
      <c r="F49" s="568"/>
      <c r="G49" s="568"/>
      <c r="H49" s="569"/>
      <c r="I49" s="558"/>
      <c r="J49" s="559"/>
      <c r="K49" s="559"/>
      <c r="L49" s="560"/>
      <c r="M49" s="558"/>
      <c r="N49" s="559"/>
      <c r="O49" s="559"/>
      <c r="P49" s="560"/>
      <c r="Q49" s="625"/>
      <c r="R49" s="626"/>
      <c r="S49" s="626"/>
      <c r="T49" s="627"/>
      <c r="U49" s="628">
        <f t="shared" si="0"/>
      </c>
      <c r="V49" s="629"/>
      <c r="W49" s="629"/>
      <c r="X49" s="630"/>
      <c r="Y49" s="631"/>
      <c r="Z49" s="632"/>
      <c r="AA49" s="633"/>
    </row>
    <row r="50" spans="3:27" ht="13.5" customHeight="1">
      <c r="C50" s="178"/>
      <c r="D50" s="570" t="s">
        <v>90</v>
      </c>
      <c r="E50" s="571"/>
      <c r="F50" s="571"/>
      <c r="G50" s="571"/>
      <c r="H50" s="572"/>
      <c r="I50" s="526">
        <f>IF(SUM(I51:L56)=0,"",SUM(I51:L56))</f>
      </c>
      <c r="J50" s="527"/>
      <c r="K50" s="527"/>
      <c r="L50" s="528"/>
      <c r="M50" s="552">
        <f>IF(SUM(M51:P56)=0,"",SUM(M51:P56))</f>
      </c>
      <c r="N50" s="553"/>
      <c r="O50" s="553"/>
      <c r="P50" s="554"/>
      <c r="Q50" s="637"/>
      <c r="R50" s="638"/>
      <c r="S50" s="638"/>
      <c r="T50" s="639"/>
      <c r="U50" s="552">
        <f>IF(M50="","",M50-SUM(I51:L56))</f>
      </c>
      <c r="V50" s="553"/>
      <c r="W50" s="553"/>
      <c r="X50" s="554"/>
      <c r="Y50" s="610"/>
      <c r="Z50" s="611"/>
      <c r="AA50" s="612"/>
    </row>
    <row r="51" spans="3:27" ht="13.5" customHeight="1">
      <c r="C51" s="178"/>
      <c r="D51" s="179"/>
      <c r="E51" s="564" t="s">
        <v>27</v>
      </c>
      <c r="F51" s="565"/>
      <c r="G51" s="565"/>
      <c r="H51" s="566"/>
      <c r="I51" s="538"/>
      <c r="J51" s="539"/>
      <c r="K51" s="539"/>
      <c r="L51" s="540"/>
      <c r="M51" s="538"/>
      <c r="N51" s="539"/>
      <c r="O51" s="539"/>
      <c r="P51" s="540"/>
      <c r="Q51" s="634"/>
      <c r="R51" s="635"/>
      <c r="S51" s="635"/>
      <c r="T51" s="636"/>
      <c r="U51" s="622">
        <f t="shared" si="0"/>
      </c>
      <c r="V51" s="623"/>
      <c r="W51" s="623"/>
      <c r="X51" s="624"/>
      <c r="Y51" s="619"/>
      <c r="Z51" s="620"/>
      <c r="AA51" s="621"/>
    </row>
    <row r="52" spans="3:27" ht="13.5" customHeight="1">
      <c r="C52" s="178"/>
      <c r="D52" s="179"/>
      <c r="E52" s="476" t="s">
        <v>28</v>
      </c>
      <c r="F52" s="477"/>
      <c r="G52" s="477"/>
      <c r="H52" s="478"/>
      <c r="I52" s="479"/>
      <c r="J52" s="480"/>
      <c r="K52" s="480"/>
      <c r="L52" s="481"/>
      <c r="M52" s="479"/>
      <c r="N52" s="480"/>
      <c r="O52" s="480"/>
      <c r="P52" s="481"/>
      <c r="Q52" s="482"/>
      <c r="R52" s="483"/>
      <c r="S52" s="483"/>
      <c r="T52" s="484"/>
      <c r="U52" s="485">
        <f t="shared" si="0"/>
      </c>
      <c r="V52" s="486"/>
      <c r="W52" s="486"/>
      <c r="X52" s="487"/>
      <c r="Y52" s="473"/>
      <c r="Z52" s="474"/>
      <c r="AA52" s="475"/>
    </row>
    <row r="53" spans="3:27" ht="13.5" customHeight="1">
      <c r="C53" s="178"/>
      <c r="D53" s="179"/>
      <c r="E53" s="476" t="s">
        <v>39</v>
      </c>
      <c r="F53" s="477"/>
      <c r="G53" s="477"/>
      <c r="H53" s="478"/>
      <c r="I53" s="479"/>
      <c r="J53" s="480"/>
      <c r="K53" s="480"/>
      <c r="L53" s="481"/>
      <c r="M53" s="479"/>
      <c r="N53" s="480"/>
      <c r="O53" s="480"/>
      <c r="P53" s="481"/>
      <c r="Q53" s="482"/>
      <c r="R53" s="483"/>
      <c r="S53" s="483"/>
      <c r="T53" s="484"/>
      <c r="U53" s="485">
        <f t="shared" si="0"/>
      </c>
      <c r="V53" s="486"/>
      <c r="W53" s="486"/>
      <c r="X53" s="487"/>
      <c r="Y53" s="473"/>
      <c r="Z53" s="474"/>
      <c r="AA53" s="475"/>
    </row>
    <row r="54" spans="3:27" ht="13.5" customHeight="1">
      <c r="C54" s="178"/>
      <c r="D54" s="179"/>
      <c r="E54" s="476"/>
      <c r="F54" s="477"/>
      <c r="G54" s="477"/>
      <c r="H54" s="478"/>
      <c r="I54" s="479"/>
      <c r="J54" s="480"/>
      <c r="K54" s="480"/>
      <c r="L54" s="481"/>
      <c r="M54" s="479"/>
      <c r="N54" s="480"/>
      <c r="O54" s="480"/>
      <c r="P54" s="481"/>
      <c r="Q54" s="482"/>
      <c r="R54" s="483"/>
      <c r="S54" s="483"/>
      <c r="T54" s="484"/>
      <c r="U54" s="485">
        <f t="shared" si="0"/>
      </c>
      <c r="V54" s="486"/>
      <c r="W54" s="486"/>
      <c r="X54" s="487"/>
      <c r="Y54" s="473"/>
      <c r="Z54" s="474"/>
      <c r="AA54" s="475"/>
    </row>
    <row r="55" spans="3:27" ht="13.5" customHeight="1">
      <c r="C55" s="178"/>
      <c r="D55" s="179"/>
      <c r="E55" s="476"/>
      <c r="F55" s="477"/>
      <c r="G55" s="477"/>
      <c r="H55" s="478"/>
      <c r="I55" s="479"/>
      <c r="J55" s="480"/>
      <c r="K55" s="480"/>
      <c r="L55" s="481"/>
      <c r="M55" s="479"/>
      <c r="N55" s="480"/>
      <c r="O55" s="480"/>
      <c r="P55" s="481"/>
      <c r="Q55" s="482"/>
      <c r="R55" s="483"/>
      <c r="S55" s="483"/>
      <c r="T55" s="484"/>
      <c r="U55" s="485">
        <f t="shared" si="0"/>
      </c>
      <c r="V55" s="486"/>
      <c r="W55" s="486"/>
      <c r="X55" s="487"/>
      <c r="Y55" s="473"/>
      <c r="Z55" s="474"/>
      <c r="AA55" s="475"/>
    </row>
    <row r="56" spans="3:27" ht="13.5" customHeight="1">
      <c r="C56" s="178"/>
      <c r="D56" s="180"/>
      <c r="E56" s="567"/>
      <c r="F56" s="568"/>
      <c r="G56" s="568"/>
      <c r="H56" s="569"/>
      <c r="I56" s="558"/>
      <c r="J56" s="559"/>
      <c r="K56" s="559"/>
      <c r="L56" s="560"/>
      <c r="M56" s="558"/>
      <c r="N56" s="559"/>
      <c r="O56" s="559"/>
      <c r="P56" s="560"/>
      <c r="Q56" s="625"/>
      <c r="R56" s="626"/>
      <c r="S56" s="626"/>
      <c r="T56" s="627"/>
      <c r="U56" s="628">
        <f t="shared" si="0"/>
      </c>
      <c r="V56" s="629"/>
      <c r="W56" s="629"/>
      <c r="X56" s="630"/>
      <c r="Y56" s="631"/>
      <c r="Z56" s="632"/>
      <c r="AA56" s="633"/>
    </row>
    <row r="57" spans="3:27" ht="13.5" customHeight="1">
      <c r="C57" s="178"/>
      <c r="D57" s="573" t="s">
        <v>91</v>
      </c>
      <c r="E57" s="574"/>
      <c r="F57" s="574"/>
      <c r="G57" s="574"/>
      <c r="H57" s="575"/>
      <c r="I57" s="526"/>
      <c r="J57" s="527"/>
      <c r="K57" s="527"/>
      <c r="L57" s="528"/>
      <c r="M57" s="552"/>
      <c r="N57" s="553"/>
      <c r="O57" s="553"/>
      <c r="P57" s="554"/>
      <c r="Q57" s="643"/>
      <c r="R57" s="644"/>
      <c r="S57" s="644"/>
      <c r="T57" s="645"/>
      <c r="U57" s="552">
        <f t="shared" si="0"/>
      </c>
      <c r="V57" s="553"/>
      <c r="W57" s="553"/>
      <c r="X57" s="554"/>
      <c r="Y57" s="640"/>
      <c r="Z57" s="641"/>
      <c r="AA57" s="642"/>
    </row>
    <row r="58" spans="3:27" ht="13.5" customHeight="1" thickBot="1">
      <c r="C58" s="561" t="s">
        <v>95</v>
      </c>
      <c r="D58" s="562"/>
      <c r="E58" s="562"/>
      <c r="F58" s="562"/>
      <c r="G58" s="562"/>
      <c r="H58" s="563"/>
      <c r="I58" s="598">
        <f>IF(I23="","",SUM(I23,I50,I57))</f>
        <v>338050</v>
      </c>
      <c r="J58" s="599"/>
      <c r="K58" s="599"/>
      <c r="L58" s="600"/>
      <c r="M58" s="601">
        <f>IF(M23="","",SUM(M23,M50,M57))</f>
        <v>365000</v>
      </c>
      <c r="N58" s="602"/>
      <c r="O58" s="602"/>
      <c r="P58" s="603"/>
      <c r="Q58" s="601">
        <f>Q23</f>
        <v>365000</v>
      </c>
      <c r="R58" s="602"/>
      <c r="S58" s="602"/>
      <c r="T58" s="181" t="s">
        <v>200</v>
      </c>
      <c r="U58" s="601">
        <f>IF(M58="","",M58-SUM(I24:L49,I51:L56,I57))</f>
        <v>26950</v>
      </c>
      <c r="V58" s="602"/>
      <c r="W58" s="602"/>
      <c r="X58" s="603"/>
      <c r="Y58" s="658"/>
      <c r="Z58" s="659"/>
      <c r="AA58" s="660"/>
    </row>
    <row r="59" spans="3:27" ht="15" customHeight="1">
      <c r="C59" s="657" t="s">
        <v>285</v>
      </c>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row>
    <row r="60" spans="3:27" ht="30" customHeight="1">
      <c r="C60" s="654" t="s">
        <v>206</v>
      </c>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mergeCells count="324">
    <mergeCell ref="AC14:AD15"/>
    <mergeCell ref="AC16:AD17"/>
    <mergeCell ref="C60:AA60"/>
    <mergeCell ref="M22:O22"/>
    <mergeCell ref="I28:L28"/>
    <mergeCell ref="I29:L29"/>
    <mergeCell ref="C59:AA59"/>
    <mergeCell ref="Y58:AA58"/>
    <mergeCell ref="I58:L58"/>
    <mergeCell ref="U58:X58"/>
    <mergeCell ref="Q58:S58"/>
    <mergeCell ref="M28:P28"/>
    <mergeCell ref="M29:P29"/>
    <mergeCell ref="Q29:T29"/>
    <mergeCell ref="M58:P58"/>
    <mergeCell ref="M9:P9"/>
    <mergeCell ref="Q9:T9"/>
    <mergeCell ref="Q10:T10"/>
    <mergeCell ref="C58:H58"/>
    <mergeCell ref="Y56:AA56"/>
    <mergeCell ref="Y57:AA57"/>
    <mergeCell ref="I56:L56"/>
    <mergeCell ref="M56:P56"/>
    <mergeCell ref="Q56:T56"/>
    <mergeCell ref="U56:X56"/>
    <mergeCell ref="I57:L57"/>
    <mergeCell ref="M57:P57"/>
    <mergeCell ref="Q57:T57"/>
    <mergeCell ref="U57:X57"/>
    <mergeCell ref="Y54:AA54"/>
    <mergeCell ref="I55:L55"/>
    <mergeCell ref="M55:P55"/>
    <mergeCell ref="Q55:T55"/>
    <mergeCell ref="U55:X55"/>
    <mergeCell ref="Y55:AA55"/>
    <mergeCell ref="I54:L54"/>
    <mergeCell ref="M54:P54"/>
    <mergeCell ref="Q54:T54"/>
    <mergeCell ref="U54:X54"/>
    <mergeCell ref="Y52:AA52"/>
    <mergeCell ref="I53:L53"/>
    <mergeCell ref="M53:P53"/>
    <mergeCell ref="Q53:T53"/>
    <mergeCell ref="U53:X53"/>
    <mergeCell ref="Y53:AA53"/>
    <mergeCell ref="I52:L52"/>
    <mergeCell ref="M52:P52"/>
    <mergeCell ref="Q52:T52"/>
    <mergeCell ref="U52:X52"/>
    <mergeCell ref="Y50:AA50"/>
    <mergeCell ref="I51:L51"/>
    <mergeCell ref="M51:P51"/>
    <mergeCell ref="Q51:T51"/>
    <mergeCell ref="U51:X51"/>
    <mergeCell ref="Y51:AA51"/>
    <mergeCell ref="I50:L50"/>
    <mergeCell ref="M50:P50"/>
    <mergeCell ref="Q50:T50"/>
    <mergeCell ref="U50:X50"/>
    <mergeCell ref="Y48:AA48"/>
    <mergeCell ref="I49:L49"/>
    <mergeCell ref="M49:P49"/>
    <mergeCell ref="Q49:T49"/>
    <mergeCell ref="U49:X49"/>
    <mergeCell ref="Y49:AA49"/>
    <mergeCell ref="I48:L48"/>
    <mergeCell ref="M48:P48"/>
    <mergeCell ref="Q48:T48"/>
    <mergeCell ref="U48:X48"/>
    <mergeCell ref="Y46:AA46"/>
    <mergeCell ref="I47:L47"/>
    <mergeCell ref="M47:P47"/>
    <mergeCell ref="Q47:T47"/>
    <mergeCell ref="U47:X47"/>
    <mergeCell ref="Y47:AA47"/>
    <mergeCell ref="I46:L46"/>
    <mergeCell ref="M46:P46"/>
    <mergeCell ref="Q46:T46"/>
    <mergeCell ref="U46:X46"/>
    <mergeCell ref="Y44:AA44"/>
    <mergeCell ref="I45:L45"/>
    <mergeCell ref="M45:P45"/>
    <mergeCell ref="Q45:T45"/>
    <mergeCell ref="U45:X45"/>
    <mergeCell ref="Y45:AA45"/>
    <mergeCell ref="I44:L44"/>
    <mergeCell ref="M44:P44"/>
    <mergeCell ref="Q44:T44"/>
    <mergeCell ref="U44:X44"/>
    <mergeCell ref="Y40:AA40"/>
    <mergeCell ref="I41:L41"/>
    <mergeCell ref="M41:P41"/>
    <mergeCell ref="Q41:T41"/>
    <mergeCell ref="U41:X41"/>
    <mergeCell ref="Y41:AA41"/>
    <mergeCell ref="I40:L40"/>
    <mergeCell ref="M40:P40"/>
    <mergeCell ref="Q40:T40"/>
    <mergeCell ref="U40:X40"/>
    <mergeCell ref="Y38:AA38"/>
    <mergeCell ref="I39:L39"/>
    <mergeCell ref="M39:P39"/>
    <mergeCell ref="Q39:T39"/>
    <mergeCell ref="U39:X39"/>
    <mergeCell ref="Y39:AA39"/>
    <mergeCell ref="I38:L38"/>
    <mergeCell ref="M38:P38"/>
    <mergeCell ref="Q38:T38"/>
    <mergeCell ref="U38:X38"/>
    <mergeCell ref="Y36:AA36"/>
    <mergeCell ref="I37:L37"/>
    <mergeCell ref="M37:P37"/>
    <mergeCell ref="Q37:T37"/>
    <mergeCell ref="U37:X37"/>
    <mergeCell ref="Y37:AA37"/>
    <mergeCell ref="I36:L36"/>
    <mergeCell ref="M36:P36"/>
    <mergeCell ref="Q36:T36"/>
    <mergeCell ref="U36:X36"/>
    <mergeCell ref="Y34:AA34"/>
    <mergeCell ref="I35:L35"/>
    <mergeCell ref="M35:P35"/>
    <mergeCell ref="Q35:T35"/>
    <mergeCell ref="U35:X35"/>
    <mergeCell ref="Y35:AA35"/>
    <mergeCell ref="I34:L34"/>
    <mergeCell ref="M34:P34"/>
    <mergeCell ref="Q34:T34"/>
    <mergeCell ref="U34:X34"/>
    <mergeCell ref="Y32:AA32"/>
    <mergeCell ref="I33:L33"/>
    <mergeCell ref="M33:P33"/>
    <mergeCell ref="Q33:T33"/>
    <mergeCell ref="U33:X33"/>
    <mergeCell ref="Y33:AA33"/>
    <mergeCell ref="I32:L32"/>
    <mergeCell ref="M32:P32"/>
    <mergeCell ref="Q32:T32"/>
    <mergeCell ref="U32:X32"/>
    <mergeCell ref="Y30:AA30"/>
    <mergeCell ref="I31:L31"/>
    <mergeCell ref="M31:P31"/>
    <mergeCell ref="Q31:T31"/>
    <mergeCell ref="U31:X31"/>
    <mergeCell ref="Y31:AA31"/>
    <mergeCell ref="I30:L30"/>
    <mergeCell ref="M30:P30"/>
    <mergeCell ref="Q30:T30"/>
    <mergeCell ref="U30:X30"/>
    <mergeCell ref="U29:X29"/>
    <mergeCell ref="Y29:AA29"/>
    <mergeCell ref="Q28:T28"/>
    <mergeCell ref="U28:X28"/>
    <mergeCell ref="Y26:AA26"/>
    <mergeCell ref="Y27:AA27"/>
    <mergeCell ref="Y28:AA28"/>
    <mergeCell ref="I27:L27"/>
    <mergeCell ref="M27:P27"/>
    <mergeCell ref="Q27:T27"/>
    <mergeCell ref="U27:X27"/>
    <mergeCell ref="I26:L26"/>
    <mergeCell ref="M26:P26"/>
    <mergeCell ref="Q26:T26"/>
    <mergeCell ref="U26:X26"/>
    <mergeCell ref="Y24:AA24"/>
    <mergeCell ref="I25:L25"/>
    <mergeCell ref="M25:P25"/>
    <mergeCell ref="Q25:T25"/>
    <mergeCell ref="U25:X25"/>
    <mergeCell ref="Y25:AA25"/>
    <mergeCell ref="I24:L24"/>
    <mergeCell ref="M24:P24"/>
    <mergeCell ref="Q24:T24"/>
    <mergeCell ref="U24:X24"/>
    <mergeCell ref="Y22:AA22"/>
    <mergeCell ref="I23:L23"/>
    <mergeCell ref="M23:P23"/>
    <mergeCell ref="Q23:T23"/>
    <mergeCell ref="U23:X23"/>
    <mergeCell ref="Y23:AA23"/>
    <mergeCell ref="I22:L22"/>
    <mergeCell ref="U22:X22"/>
    <mergeCell ref="Q22:T22"/>
    <mergeCell ref="Y21:AA21"/>
    <mergeCell ref="I21:L21"/>
    <mergeCell ref="M21:P21"/>
    <mergeCell ref="Q21:T21"/>
    <mergeCell ref="U21:X21"/>
    <mergeCell ref="Y19:AA19"/>
    <mergeCell ref="I20:L20"/>
    <mergeCell ref="M20:P20"/>
    <mergeCell ref="Q20:T20"/>
    <mergeCell ref="U20:X20"/>
    <mergeCell ref="Y20:AA20"/>
    <mergeCell ref="I19:L19"/>
    <mergeCell ref="M19:P19"/>
    <mergeCell ref="Q19:T19"/>
    <mergeCell ref="U19:X19"/>
    <mergeCell ref="Y17:AA17"/>
    <mergeCell ref="I18:L18"/>
    <mergeCell ref="M18:P18"/>
    <mergeCell ref="Q18:T18"/>
    <mergeCell ref="U18:X18"/>
    <mergeCell ref="Y18:AA18"/>
    <mergeCell ref="I17:L17"/>
    <mergeCell ref="M17:P17"/>
    <mergeCell ref="Q17:T17"/>
    <mergeCell ref="U17:X17"/>
    <mergeCell ref="Y16:AA16"/>
    <mergeCell ref="I15:L15"/>
    <mergeCell ref="M15:P15"/>
    <mergeCell ref="Q15:T15"/>
    <mergeCell ref="U15:X15"/>
    <mergeCell ref="I16:L16"/>
    <mergeCell ref="M16:P16"/>
    <mergeCell ref="Q16:T16"/>
    <mergeCell ref="U16:X16"/>
    <mergeCell ref="I13:L13"/>
    <mergeCell ref="M13:P13"/>
    <mergeCell ref="Q13:T13"/>
    <mergeCell ref="U13:X13"/>
    <mergeCell ref="U11:X11"/>
    <mergeCell ref="I14:L14"/>
    <mergeCell ref="M14:P14"/>
    <mergeCell ref="Q14:T14"/>
    <mergeCell ref="U14:X14"/>
    <mergeCell ref="U8:X8"/>
    <mergeCell ref="Y8:AA8"/>
    <mergeCell ref="I12:L12"/>
    <mergeCell ref="Q12:T12"/>
    <mergeCell ref="U12:X12"/>
    <mergeCell ref="M12:O12"/>
    <mergeCell ref="U9:X9"/>
    <mergeCell ref="Y11:AA11"/>
    <mergeCell ref="I10:L10"/>
    <mergeCell ref="U10:X10"/>
    <mergeCell ref="D57:H57"/>
    <mergeCell ref="E53:H53"/>
    <mergeCell ref="E54:H54"/>
    <mergeCell ref="E55:H55"/>
    <mergeCell ref="E56:H56"/>
    <mergeCell ref="E46:H46"/>
    <mergeCell ref="E51:H51"/>
    <mergeCell ref="E52:H52"/>
    <mergeCell ref="E47:H47"/>
    <mergeCell ref="E48:H48"/>
    <mergeCell ref="E49:H49"/>
    <mergeCell ref="D50:H50"/>
    <mergeCell ref="E40:H40"/>
    <mergeCell ref="E41:H41"/>
    <mergeCell ref="E44:H44"/>
    <mergeCell ref="E45:H45"/>
    <mergeCell ref="E42:H42"/>
    <mergeCell ref="E36:H36"/>
    <mergeCell ref="E37:H37"/>
    <mergeCell ref="E38:H38"/>
    <mergeCell ref="E39:H39"/>
    <mergeCell ref="E32:H32"/>
    <mergeCell ref="E33:H33"/>
    <mergeCell ref="E34:H34"/>
    <mergeCell ref="E35:H35"/>
    <mergeCell ref="E28:H28"/>
    <mergeCell ref="E29:H29"/>
    <mergeCell ref="E30:H30"/>
    <mergeCell ref="E31:H31"/>
    <mergeCell ref="E24:H24"/>
    <mergeCell ref="E25:H25"/>
    <mergeCell ref="E26:H26"/>
    <mergeCell ref="E27:H27"/>
    <mergeCell ref="C21:H21"/>
    <mergeCell ref="D23:H23"/>
    <mergeCell ref="D18:H18"/>
    <mergeCell ref="E19:H19"/>
    <mergeCell ref="E20:H20"/>
    <mergeCell ref="E14:H14"/>
    <mergeCell ref="E15:H15"/>
    <mergeCell ref="D16:H16"/>
    <mergeCell ref="D17:H17"/>
    <mergeCell ref="E10:H10"/>
    <mergeCell ref="D11:H11"/>
    <mergeCell ref="D12:H12"/>
    <mergeCell ref="E13:H13"/>
    <mergeCell ref="M7:P7"/>
    <mergeCell ref="Q7:T7"/>
    <mergeCell ref="I11:L11"/>
    <mergeCell ref="M11:P11"/>
    <mergeCell ref="Q11:T11"/>
    <mergeCell ref="M10:P10"/>
    <mergeCell ref="U7:X7"/>
    <mergeCell ref="Y7:AA7"/>
    <mergeCell ref="D7:H7"/>
    <mergeCell ref="E8:H8"/>
    <mergeCell ref="E9:H9"/>
    <mergeCell ref="I7:L7"/>
    <mergeCell ref="I8:L8"/>
    <mergeCell ref="I9:L9"/>
    <mergeCell ref="M8:O8"/>
    <mergeCell ref="Q8:T8"/>
    <mergeCell ref="I4:L5"/>
    <mergeCell ref="M4:P5"/>
    <mergeCell ref="Q5:T5"/>
    <mergeCell ref="C2:AA2"/>
    <mergeCell ref="C4:H5"/>
    <mergeCell ref="T3:Z3"/>
    <mergeCell ref="U42:X42"/>
    <mergeCell ref="U4:X5"/>
    <mergeCell ref="Y4:AA5"/>
    <mergeCell ref="Q4:T4"/>
    <mergeCell ref="Y9:AA9"/>
    <mergeCell ref="Y10:AA10"/>
    <mergeCell ref="Y12:AA12"/>
    <mergeCell ref="Y13:AA13"/>
    <mergeCell ref="Y14:AA14"/>
    <mergeCell ref="Y15:AA15"/>
    <mergeCell ref="Y42:AA42"/>
    <mergeCell ref="E43:H43"/>
    <mergeCell ref="I43:L43"/>
    <mergeCell ref="M43:P43"/>
    <mergeCell ref="Q43:T43"/>
    <mergeCell ref="U43:X43"/>
    <mergeCell ref="Y43:AA43"/>
    <mergeCell ref="I42:L42"/>
    <mergeCell ref="M42:P42"/>
    <mergeCell ref="Q42:T42"/>
  </mergeCells>
  <printOptions/>
  <pageMargins left="0.5905511811023623" right="0.35433070866141736" top="0.3937007874015748"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6" tint="0.7999799847602844"/>
  </sheetPr>
  <dimension ref="C1:AU61"/>
  <sheetViews>
    <sheetView view="pageBreakPreview" zoomScale="115" zoomScaleSheetLayoutView="115" workbookViewId="0" topLeftCell="G16">
      <selection activeCell="Z18" sqref="Z18:AC19"/>
    </sheetView>
  </sheetViews>
  <sheetFormatPr defaultColWidth="9.00390625" defaultRowHeight="13.5"/>
  <cols>
    <col min="1" max="2" width="6.25390625" style="0" customWidth="1"/>
    <col min="3" max="5" width="2.50390625" style="0" customWidth="1"/>
    <col min="6" max="6" width="3.75390625" style="0" customWidth="1"/>
    <col min="7" max="9" width="2.50390625" style="0" customWidth="1"/>
    <col min="10" max="11" width="1.875" style="0" customWidth="1"/>
    <col min="12" max="24" width="2.50390625" style="0" customWidth="1"/>
    <col min="25" max="25" width="3.75390625" style="0" customWidth="1"/>
    <col min="26" max="29" width="2.50390625" style="0" customWidth="1"/>
    <col min="30" max="30" width="1.12109375" style="0" customWidth="1"/>
    <col min="31" max="34" width="1.875" style="0" customWidth="1"/>
    <col min="35" max="46" width="2.50390625" style="0" customWidth="1"/>
    <col min="47" max="47" width="9.00390625" style="197" hidden="1" customWidth="1"/>
  </cols>
  <sheetData>
    <row r="1" spans="3:34" ht="16.5" customHeight="1">
      <c r="C1" s="189" t="s">
        <v>250</v>
      </c>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3"/>
      <c r="AG1" s="183"/>
      <c r="AH1" s="183"/>
    </row>
    <row r="2" spans="3:38" ht="16.5" customHeight="1">
      <c r="C2" s="186"/>
      <c r="D2" s="183"/>
      <c r="E2" s="183"/>
      <c r="F2" s="183"/>
      <c r="G2" s="183"/>
      <c r="H2" s="183"/>
      <c r="I2" s="183"/>
      <c r="J2" s="183"/>
      <c r="K2" s="183"/>
      <c r="M2" s="661" t="s">
        <v>251</v>
      </c>
      <c r="N2" s="662"/>
      <c r="O2" s="662"/>
      <c r="P2" s="662"/>
      <c r="Q2" s="662"/>
      <c r="R2" s="662"/>
      <c r="S2" s="662"/>
      <c r="T2" s="662"/>
      <c r="U2" s="662"/>
      <c r="V2" s="662"/>
      <c r="W2" s="662"/>
      <c r="X2" s="662"/>
      <c r="Y2" s="662"/>
      <c r="Z2" s="662"/>
      <c r="AA2" s="183"/>
      <c r="AB2" s="183"/>
      <c r="AC2" s="183"/>
      <c r="AD2" s="183"/>
      <c r="AE2" s="183"/>
      <c r="AF2" s="184"/>
      <c r="AG2" s="184"/>
      <c r="AH2" s="184"/>
      <c r="AI2" s="184"/>
      <c r="AJ2" s="184"/>
      <c r="AK2" s="184"/>
      <c r="AL2" s="185"/>
    </row>
    <row r="3" spans="3:38" ht="16.5" customHeight="1">
      <c r="C3" s="186"/>
      <c r="D3" s="183"/>
      <c r="E3" s="183"/>
      <c r="F3" s="183"/>
      <c r="G3" s="183"/>
      <c r="H3" s="183"/>
      <c r="I3" s="183"/>
      <c r="J3" s="183"/>
      <c r="K3" s="183"/>
      <c r="M3" s="663"/>
      <c r="N3" s="663"/>
      <c r="O3" s="663"/>
      <c r="P3" s="663"/>
      <c r="Q3" s="663"/>
      <c r="R3" s="663"/>
      <c r="S3" s="663"/>
      <c r="T3" s="663"/>
      <c r="U3" s="663"/>
      <c r="V3" s="663"/>
      <c r="W3" s="663"/>
      <c r="X3" s="663"/>
      <c r="Y3" s="663"/>
      <c r="Z3" s="663"/>
      <c r="AA3" s="183"/>
      <c r="AB3" s="183"/>
      <c r="AC3" s="183"/>
      <c r="AD3" s="183"/>
      <c r="AE3" s="183"/>
      <c r="AF3" s="183"/>
      <c r="AG3" s="183"/>
      <c r="AH3" s="183"/>
      <c r="AI3" s="183"/>
      <c r="AJ3" s="183"/>
      <c r="AK3" s="183"/>
      <c r="AL3" s="187"/>
    </row>
    <row r="4" spans="3:38" ht="16.5" customHeight="1">
      <c r="C4" s="186"/>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7"/>
    </row>
    <row r="5" spans="3:38" s="198" customFormat="1" ht="16.5" customHeight="1">
      <c r="C5" s="199"/>
      <c r="D5" s="200"/>
      <c r="E5" s="200"/>
      <c r="F5" s="200"/>
      <c r="G5" s="200"/>
      <c r="H5" s="200"/>
      <c r="I5" s="200"/>
      <c r="J5" s="200"/>
      <c r="K5" s="200"/>
      <c r="L5" s="200"/>
      <c r="M5" s="200"/>
      <c r="N5" s="200"/>
      <c r="O5" s="200"/>
      <c r="P5" s="200"/>
      <c r="Q5" s="200"/>
      <c r="R5" s="200"/>
      <c r="S5" s="200"/>
      <c r="T5" s="200"/>
      <c r="U5" s="200"/>
      <c r="V5" s="200"/>
      <c r="X5" s="200"/>
      <c r="Y5" s="733" t="s">
        <v>291</v>
      </c>
      <c r="Z5" s="733"/>
      <c r="AA5" s="733">
        <f>IF('様式１'!$R$5="","",'様式１'!$R$5)</f>
        <v>3</v>
      </c>
      <c r="AB5" s="733"/>
      <c r="AC5" s="733" t="s">
        <v>103</v>
      </c>
      <c r="AD5" s="733"/>
      <c r="AE5" s="733">
        <f>IF('様式１'!$T$5="","",'様式１'!$T$5)</f>
        <v>4</v>
      </c>
      <c r="AF5" s="733"/>
      <c r="AG5" s="733" t="s">
        <v>104</v>
      </c>
      <c r="AH5" s="733"/>
      <c r="AI5" s="733">
        <f>IF('様式１'!$V$5="","",'様式１'!$V$5)</f>
        <v>1</v>
      </c>
      <c r="AJ5" s="733"/>
      <c r="AK5" s="733" t="s">
        <v>44</v>
      </c>
      <c r="AL5" s="734"/>
    </row>
    <row r="6" spans="3:38" ht="16.5" customHeight="1">
      <c r="C6" s="186"/>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7"/>
    </row>
    <row r="7" spans="3:38" ht="16.5" customHeight="1">
      <c r="C7" s="186"/>
      <c r="D7" s="190" t="s">
        <v>252</v>
      </c>
      <c r="E7" s="183"/>
      <c r="F7" s="183"/>
      <c r="G7" s="183"/>
      <c r="H7" s="183"/>
      <c r="I7" s="183"/>
      <c r="J7" s="183"/>
      <c r="K7" s="183"/>
      <c r="L7" s="183"/>
      <c r="M7" s="183"/>
      <c r="N7" s="183"/>
      <c r="O7" s="183"/>
      <c r="P7" s="183"/>
      <c r="Q7" s="183"/>
      <c r="R7" s="183"/>
      <c r="S7" s="183"/>
      <c r="T7" s="183"/>
      <c r="U7" s="183"/>
      <c r="V7" s="183"/>
      <c r="W7" s="183"/>
      <c r="X7" s="183"/>
      <c r="AK7" s="183"/>
      <c r="AL7" s="187"/>
    </row>
    <row r="8" spans="3:38" ht="16.5" customHeight="1">
      <c r="C8" s="186"/>
      <c r="D8" s="183"/>
      <c r="E8" s="183"/>
      <c r="F8" s="183"/>
      <c r="G8" s="183"/>
      <c r="H8" s="183"/>
      <c r="I8" s="183"/>
      <c r="J8" s="183"/>
      <c r="K8" s="183"/>
      <c r="L8" s="183"/>
      <c r="M8" s="183"/>
      <c r="N8" s="183"/>
      <c r="O8" s="183"/>
      <c r="P8" s="183"/>
      <c r="Q8" s="183"/>
      <c r="V8" s="722" t="s">
        <v>3</v>
      </c>
      <c r="W8" s="721"/>
      <c r="X8" s="721"/>
      <c r="Y8" s="721"/>
      <c r="Z8" s="735" t="str">
        <f>IF('様式１'!$O$9="","",'様式１'!$O$9)</f>
        <v>札幌市中央区北1条西2丁目1-29</v>
      </c>
      <c r="AA8" s="735"/>
      <c r="AB8" s="735"/>
      <c r="AC8" s="735"/>
      <c r="AD8" s="735"/>
      <c r="AE8" s="735"/>
      <c r="AF8" s="735"/>
      <c r="AG8" s="735"/>
      <c r="AH8" s="735"/>
      <c r="AI8" s="735"/>
      <c r="AJ8" s="735"/>
      <c r="AK8" s="735"/>
      <c r="AL8" s="187"/>
    </row>
    <row r="9" spans="3:38" ht="16.5" customHeight="1">
      <c r="C9" s="186"/>
      <c r="D9" s="183"/>
      <c r="E9" s="183"/>
      <c r="F9" s="183"/>
      <c r="G9" s="183"/>
      <c r="H9" s="183"/>
      <c r="I9" s="183"/>
      <c r="J9" s="183"/>
      <c r="K9" s="183"/>
      <c r="L9" s="183"/>
      <c r="M9" s="183"/>
      <c r="N9" s="183"/>
      <c r="O9" s="183"/>
      <c r="P9" s="183"/>
      <c r="Q9" s="183"/>
      <c r="V9" s="723"/>
      <c r="W9" s="723"/>
      <c r="X9" s="723"/>
      <c r="Y9" s="723"/>
      <c r="Z9" s="736"/>
      <c r="AA9" s="736"/>
      <c r="AB9" s="736"/>
      <c r="AC9" s="736"/>
      <c r="AD9" s="736"/>
      <c r="AE9" s="736"/>
      <c r="AF9" s="736"/>
      <c r="AG9" s="736"/>
      <c r="AH9" s="736"/>
      <c r="AI9" s="736"/>
      <c r="AJ9" s="736"/>
      <c r="AK9" s="736"/>
      <c r="AL9" s="187"/>
    </row>
    <row r="10" spans="3:38" ht="16.5" customHeight="1">
      <c r="C10" s="186"/>
      <c r="D10" s="183"/>
      <c r="E10" s="183"/>
      <c r="F10" s="183"/>
      <c r="G10" s="183"/>
      <c r="H10" s="183"/>
      <c r="I10" s="183"/>
      <c r="J10" s="183"/>
      <c r="K10" s="183"/>
      <c r="L10" s="183"/>
      <c r="M10" s="183"/>
      <c r="N10" s="183"/>
      <c r="O10" s="183"/>
      <c r="P10" s="183"/>
      <c r="Q10" s="183"/>
      <c r="V10" s="724" t="s">
        <v>4</v>
      </c>
      <c r="W10" s="724"/>
      <c r="X10" s="724"/>
      <c r="Y10" s="724"/>
      <c r="Z10" s="737" t="str">
        <f>IF('様式１'!$O$10="","",'様式１'!$O$10)</f>
        <v>特定非営利活動法人　さっぽろ</v>
      </c>
      <c r="AA10" s="737"/>
      <c r="AB10" s="737"/>
      <c r="AC10" s="737"/>
      <c r="AD10" s="737"/>
      <c r="AE10" s="737"/>
      <c r="AF10" s="737"/>
      <c r="AG10" s="737"/>
      <c r="AH10" s="737"/>
      <c r="AI10" s="737"/>
      <c r="AJ10" s="737"/>
      <c r="AK10" s="737"/>
      <c r="AL10" s="187"/>
    </row>
    <row r="11" spans="3:38" ht="16.5" customHeight="1">
      <c r="C11" s="186"/>
      <c r="D11" s="183"/>
      <c r="E11" s="183"/>
      <c r="F11" s="183"/>
      <c r="G11" s="183"/>
      <c r="H11" s="183"/>
      <c r="I11" s="183"/>
      <c r="J11" s="183"/>
      <c r="K11" s="183"/>
      <c r="L11" s="183"/>
      <c r="M11" s="183"/>
      <c r="N11" s="183"/>
      <c r="O11" s="183"/>
      <c r="P11" s="183"/>
      <c r="Q11" s="183"/>
      <c r="V11" s="725"/>
      <c r="W11" s="725"/>
      <c r="X11" s="725"/>
      <c r="Y11" s="725"/>
      <c r="Z11" s="738"/>
      <c r="AA11" s="738"/>
      <c r="AB11" s="738"/>
      <c r="AC11" s="738"/>
      <c r="AD11" s="738"/>
      <c r="AE11" s="738"/>
      <c r="AF11" s="738"/>
      <c r="AG11" s="738"/>
      <c r="AH11" s="738"/>
      <c r="AI11" s="738"/>
      <c r="AJ11" s="738"/>
      <c r="AK11" s="738"/>
      <c r="AL11" s="187"/>
    </row>
    <row r="12" spans="3:38" ht="16.5" customHeight="1">
      <c r="C12" s="186"/>
      <c r="D12" s="183"/>
      <c r="E12" s="183"/>
      <c r="F12" s="183"/>
      <c r="G12" s="183"/>
      <c r="H12" s="183"/>
      <c r="I12" s="183"/>
      <c r="J12" s="183"/>
      <c r="K12" s="183"/>
      <c r="L12" s="183"/>
      <c r="M12" s="183"/>
      <c r="N12" s="183"/>
      <c r="O12" s="183"/>
      <c r="P12" s="183"/>
      <c r="Q12" s="183"/>
      <c r="V12" s="724" t="s">
        <v>253</v>
      </c>
      <c r="W12" s="724"/>
      <c r="X12" s="724"/>
      <c r="Y12" s="724"/>
      <c r="Z12" s="737" t="str">
        <f>IF('様式１'!$O$11="","",'様式１'!$O$11)</f>
        <v>理事長　札幌　太郎</v>
      </c>
      <c r="AA12" s="737"/>
      <c r="AB12" s="737"/>
      <c r="AC12" s="737"/>
      <c r="AD12" s="737"/>
      <c r="AE12" s="737"/>
      <c r="AF12" s="737"/>
      <c r="AG12" s="737"/>
      <c r="AH12" s="737"/>
      <c r="AI12" s="737"/>
      <c r="AJ12" s="737"/>
      <c r="AK12" s="700" t="s">
        <v>5</v>
      </c>
      <c r="AL12" s="187"/>
    </row>
    <row r="13" spans="3:38" ht="16.5" customHeight="1">
      <c r="C13" s="186"/>
      <c r="D13" s="183"/>
      <c r="E13" s="183"/>
      <c r="F13" s="183"/>
      <c r="G13" s="183"/>
      <c r="H13" s="183"/>
      <c r="I13" s="183"/>
      <c r="J13" s="183"/>
      <c r="K13" s="183"/>
      <c r="L13" s="183"/>
      <c r="M13" s="183"/>
      <c r="N13" s="183"/>
      <c r="O13" s="183"/>
      <c r="P13" s="183"/>
      <c r="Q13" s="183"/>
      <c r="V13" s="725"/>
      <c r="W13" s="725"/>
      <c r="X13" s="725"/>
      <c r="Y13" s="725"/>
      <c r="Z13" s="738"/>
      <c r="AA13" s="738"/>
      <c r="AB13" s="738"/>
      <c r="AC13" s="738"/>
      <c r="AD13" s="738"/>
      <c r="AE13" s="738"/>
      <c r="AF13" s="738"/>
      <c r="AG13" s="738"/>
      <c r="AH13" s="738"/>
      <c r="AI13" s="738"/>
      <c r="AJ13" s="738"/>
      <c r="AK13" s="701"/>
      <c r="AL13" s="187"/>
    </row>
    <row r="14" spans="3:38" ht="16.5" customHeight="1">
      <c r="C14" s="720" t="s">
        <v>254</v>
      </c>
      <c r="D14" s="721"/>
      <c r="E14" s="721"/>
      <c r="F14" s="721"/>
      <c r="G14" s="706" t="str">
        <f>IF('様式１'!$F$18="","",'様式１'!F18)</f>
        <v>　日中一時支援事業所さっぽろ</v>
      </c>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187"/>
    </row>
    <row r="15" spans="3:38" ht="16.5" customHeight="1">
      <c r="C15" s="720"/>
      <c r="D15" s="721"/>
      <c r="E15" s="721"/>
      <c r="F15" s="721"/>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187"/>
    </row>
    <row r="16" spans="3:38" ht="16.5" customHeight="1">
      <c r="C16" s="702" t="s">
        <v>255</v>
      </c>
      <c r="D16" s="700"/>
      <c r="E16" s="700"/>
      <c r="F16" s="672"/>
      <c r="G16" s="670" t="s">
        <v>260</v>
      </c>
      <c r="H16" s="715"/>
      <c r="I16" s="715"/>
      <c r="J16" s="716"/>
      <c r="K16" s="670" t="s">
        <v>259</v>
      </c>
      <c r="L16" s="715"/>
      <c r="M16" s="715"/>
      <c r="N16" s="716"/>
      <c r="O16" s="670" t="s">
        <v>256</v>
      </c>
      <c r="P16" s="715"/>
      <c r="Q16" s="715"/>
      <c r="R16" s="715"/>
      <c r="S16" s="715"/>
      <c r="T16" s="715"/>
      <c r="U16" s="715"/>
      <c r="V16" s="715"/>
      <c r="W16" s="715"/>
      <c r="X16" s="715"/>
      <c r="Y16" s="716"/>
      <c r="Z16" s="670" t="s">
        <v>257</v>
      </c>
      <c r="AA16" s="671"/>
      <c r="AB16" s="671"/>
      <c r="AC16" s="672"/>
      <c r="AD16" s="682" t="s">
        <v>261</v>
      </c>
      <c r="AE16" s="683"/>
      <c r="AF16" s="683"/>
      <c r="AG16" s="683"/>
      <c r="AH16" s="684"/>
      <c r="AI16" s="670" t="s">
        <v>258</v>
      </c>
      <c r="AJ16" s="671"/>
      <c r="AK16" s="671"/>
      <c r="AL16" s="672"/>
    </row>
    <row r="17" spans="3:38" ht="16.5" customHeight="1">
      <c r="C17" s="704"/>
      <c r="D17" s="701"/>
      <c r="E17" s="701"/>
      <c r="F17" s="675"/>
      <c r="G17" s="717"/>
      <c r="H17" s="718"/>
      <c r="I17" s="718"/>
      <c r="J17" s="719"/>
      <c r="K17" s="717"/>
      <c r="L17" s="718"/>
      <c r="M17" s="718"/>
      <c r="N17" s="719"/>
      <c r="O17" s="717"/>
      <c r="P17" s="718"/>
      <c r="Q17" s="718"/>
      <c r="R17" s="718"/>
      <c r="S17" s="718"/>
      <c r="T17" s="718"/>
      <c r="U17" s="718"/>
      <c r="V17" s="718"/>
      <c r="W17" s="718"/>
      <c r="X17" s="718"/>
      <c r="Y17" s="719"/>
      <c r="Z17" s="673"/>
      <c r="AA17" s="674"/>
      <c r="AB17" s="674"/>
      <c r="AC17" s="675"/>
      <c r="AD17" s="685"/>
      <c r="AE17" s="686"/>
      <c r="AF17" s="686"/>
      <c r="AG17" s="686"/>
      <c r="AH17" s="687"/>
      <c r="AI17" s="673"/>
      <c r="AJ17" s="674"/>
      <c r="AK17" s="674"/>
      <c r="AL17" s="675"/>
    </row>
    <row r="18" spans="3:47" ht="16.5" customHeight="1">
      <c r="C18" s="714" t="s">
        <v>347</v>
      </c>
      <c r="D18" s="715"/>
      <c r="E18" s="715"/>
      <c r="F18" s="716"/>
      <c r="G18" s="726">
        <v>21671</v>
      </c>
      <c r="H18" s="727"/>
      <c r="I18" s="727"/>
      <c r="J18" s="728"/>
      <c r="K18" s="708">
        <v>31138</v>
      </c>
      <c r="L18" s="709"/>
      <c r="M18" s="709"/>
      <c r="N18" s="710"/>
      <c r="O18" s="714" t="s">
        <v>365</v>
      </c>
      <c r="P18" s="715"/>
      <c r="Q18" s="715"/>
      <c r="R18" s="715"/>
      <c r="S18" s="715"/>
      <c r="T18" s="715"/>
      <c r="U18" s="715"/>
      <c r="V18" s="715"/>
      <c r="W18" s="715"/>
      <c r="X18" s="715"/>
      <c r="Y18" s="716"/>
      <c r="Z18" s="670" t="s">
        <v>316</v>
      </c>
      <c r="AA18" s="671"/>
      <c r="AB18" s="671"/>
      <c r="AC18" s="672"/>
      <c r="AD18" s="688" t="s">
        <v>368</v>
      </c>
      <c r="AE18" s="689"/>
      <c r="AF18" s="689"/>
      <c r="AG18" s="689"/>
      <c r="AH18" s="690"/>
      <c r="AI18" s="670" t="s">
        <v>372</v>
      </c>
      <c r="AJ18" s="671"/>
      <c r="AK18" s="671"/>
      <c r="AL18" s="672"/>
      <c r="AU18" s="197" t="s">
        <v>316</v>
      </c>
    </row>
    <row r="19" spans="3:47" ht="16.5" customHeight="1">
      <c r="C19" s="717"/>
      <c r="D19" s="718"/>
      <c r="E19" s="718"/>
      <c r="F19" s="719"/>
      <c r="G19" s="729"/>
      <c r="H19" s="730"/>
      <c r="I19" s="730"/>
      <c r="J19" s="731"/>
      <c r="K19" s="711"/>
      <c r="L19" s="712"/>
      <c r="M19" s="712"/>
      <c r="N19" s="713"/>
      <c r="O19" s="717"/>
      <c r="P19" s="718"/>
      <c r="Q19" s="718"/>
      <c r="R19" s="718"/>
      <c r="S19" s="718"/>
      <c r="T19" s="718"/>
      <c r="U19" s="718"/>
      <c r="V19" s="718"/>
      <c r="W19" s="718"/>
      <c r="X19" s="718"/>
      <c r="Y19" s="719"/>
      <c r="Z19" s="673"/>
      <c r="AA19" s="674"/>
      <c r="AB19" s="674"/>
      <c r="AC19" s="675"/>
      <c r="AD19" s="691"/>
      <c r="AE19" s="692"/>
      <c r="AF19" s="692"/>
      <c r="AG19" s="692"/>
      <c r="AH19" s="693"/>
      <c r="AI19" s="673"/>
      <c r="AJ19" s="674"/>
      <c r="AK19" s="674"/>
      <c r="AL19" s="675"/>
      <c r="AU19" s="197" t="s">
        <v>317</v>
      </c>
    </row>
    <row r="20" spans="3:47" ht="16.5" customHeight="1">
      <c r="C20" s="714" t="s">
        <v>348</v>
      </c>
      <c r="D20" s="715"/>
      <c r="E20" s="715"/>
      <c r="F20" s="716"/>
      <c r="G20" s="726">
        <v>30389</v>
      </c>
      <c r="H20" s="727"/>
      <c r="I20" s="727"/>
      <c r="J20" s="728"/>
      <c r="K20" s="708">
        <v>39539</v>
      </c>
      <c r="L20" s="709"/>
      <c r="M20" s="709"/>
      <c r="N20" s="710"/>
      <c r="O20" s="714" t="s">
        <v>366</v>
      </c>
      <c r="P20" s="715"/>
      <c r="Q20" s="715"/>
      <c r="R20" s="715"/>
      <c r="S20" s="715"/>
      <c r="T20" s="715"/>
      <c r="U20" s="715"/>
      <c r="V20" s="715"/>
      <c r="W20" s="715"/>
      <c r="X20" s="715"/>
      <c r="Y20" s="716"/>
      <c r="Z20" s="670" t="s">
        <v>317</v>
      </c>
      <c r="AA20" s="671"/>
      <c r="AB20" s="671"/>
      <c r="AC20" s="672"/>
      <c r="AD20" s="688" t="s">
        <v>369</v>
      </c>
      <c r="AE20" s="689"/>
      <c r="AF20" s="689"/>
      <c r="AG20" s="689"/>
      <c r="AH20" s="690"/>
      <c r="AI20" s="670" t="s">
        <v>318</v>
      </c>
      <c r="AJ20" s="671"/>
      <c r="AK20" s="671"/>
      <c r="AL20" s="672"/>
      <c r="AU20" s="197" t="s">
        <v>371</v>
      </c>
    </row>
    <row r="21" spans="3:47" ht="16.5" customHeight="1">
      <c r="C21" s="717"/>
      <c r="D21" s="718"/>
      <c r="E21" s="718"/>
      <c r="F21" s="719"/>
      <c r="G21" s="729"/>
      <c r="H21" s="730"/>
      <c r="I21" s="730"/>
      <c r="J21" s="731"/>
      <c r="K21" s="711"/>
      <c r="L21" s="712"/>
      <c r="M21" s="712"/>
      <c r="N21" s="713"/>
      <c r="O21" s="717"/>
      <c r="P21" s="718"/>
      <c r="Q21" s="718"/>
      <c r="R21" s="718"/>
      <c r="S21" s="718"/>
      <c r="T21" s="718"/>
      <c r="U21" s="718"/>
      <c r="V21" s="718"/>
      <c r="W21" s="718"/>
      <c r="X21" s="718"/>
      <c r="Y21" s="719"/>
      <c r="Z21" s="673"/>
      <c r="AA21" s="674"/>
      <c r="AB21" s="674"/>
      <c r="AC21" s="675"/>
      <c r="AD21" s="691"/>
      <c r="AE21" s="692"/>
      <c r="AF21" s="692"/>
      <c r="AG21" s="692"/>
      <c r="AH21" s="693"/>
      <c r="AI21" s="673"/>
      <c r="AJ21" s="674"/>
      <c r="AK21" s="674"/>
      <c r="AL21" s="675"/>
      <c r="AU21" s="197" t="s">
        <v>319</v>
      </c>
    </row>
    <row r="22" spans="3:38" ht="16.5" customHeight="1">
      <c r="C22" s="732" t="s">
        <v>349</v>
      </c>
      <c r="D22" s="709"/>
      <c r="E22" s="709"/>
      <c r="F22" s="710"/>
      <c r="G22" s="726">
        <v>30034</v>
      </c>
      <c r="H22" s="727"/>
      <c r="I22" s="727"/>
      <c r="J22" s="728"/>
      <c r="K22" s="708">
        <v>41730</v>
      </c>
      <c r="L22" s="709"/>
      <c r="M22" s="709"/>
      <c r="N22" s="710"/>
      <c r="O22" s="714" t="s">
        <v>367</v>
      </c>
      <c r="P22" s="715"/>
      <c r="Q22" s="715"/>
      <c r="R22" s="715"/>
      <c r="S22" s="715"/>
      <c r="T22" s="715"/>
      <c r="U22" s="715"/>
      <c r="V22" s="715"/>
      <c r="W22" s="715"/>
      <c r="X22" s="715"/>
      <c r="Y22" s="716"/>
      <c r="Z22" s="670" t="s">
        <v>371</v>
      </c>
      <c r="AA22" s="671"/>
      <c r="AB22" s="671"/>
      <c r="AC22" s="672"/>
      <c r="AD22" s="694" t="s">
        <v>370</v>
      </c>
      <c r="AE22" s="695"/>
      <c r="AF22" s="695"/>
      <c r="AG22" s="695"/>
      <c r="AH22" s="696"/>
      <c r="AI22" s="702" t="s">
        <v>373</v>
      </c>
      <c r="AJ22" s="700"/>
      <c r="AK22" s="700"/>
      <c r="AL22" s="703"/>
    </row>
    <row r="23" spans="3:38" ht="16.5" customHeight="1">
      <c r="C23" s="711"/>
      <c r="D23" s="712"/>
      <c r="E23" s="712"/>
      <c r="F23" s="713"/>
      <c r="G23" s="729"/>
      <c r="H23" s="730"/>
      <c r="I23" s="730"/>
      <c r="J23" s="731"/>
      <c r="K23" s="711"/>
      <c r="L23" s="712"/>
      <c r="M23" s="712"/>
      <c r="N23" s="713"/>
      <c r="O23" s="717"/>
      <c r="P23" s="718"/>
      <c r="Q23" s="718"/>
      <c r="R23" s="718"/>
      <c r="S23" s="718"/>
      <c r="T23" s="718"/>
      <c r="U23" s="718"/>
      <c r="V23" s="718"/>
      <c r="W23" s="718"/>
      <c r="X23" s="718"/>
      <c r="Y23" s="719"/>
      <c r="Z23" s="673"/>
      <c r="AA23" s="674"/>
      <c r="AB23" s="674"/>
      <c r="AC23" s="675"/>
      <c r="AD23" s="697"/>
      <c r="AE23" s="698"/>
      <c r="AF23" s="698"/>
      <c r="AG23" s="698"/>
      <c r="AH23" s="699"/>
      <c r="AI23" s="704"/>
      <c r="AJ23" s="701"/>
      <c r="AK23" s="701"/>
      <c r="AL23" s="705"/>
    </row>
    <row r="24" spans="3:38" ht="16.5" customHeight="1">
      <c r="C24" s="670"/>
      <c r="D24" s="671"/>
      <c r="E24" s="671"/>
      <c r="F24" s="672"/>
      <c r="G24" s="670"/>
      <c r="H24" s="671"/>
      <c r="I24" s="671"/>
      <c r="J24" s="672"/>
      <c r="K24" s="670"/>
      <c r="L24" s="671"/>
      <c r="M24" s="671"/>
      <c r="N24" s="672"/>
      <c r="O24" s="664"/>
      <c r="P24" s="665"/>
      <c r="Q24" s="665"/>
      <c r="R24" s="665"/>
      <c r="S24" s="665"/>
      <c r="T24" s="665"/>
      <c r="U24" s="665"/>
      <c r="V24" s="665"/>
      <c r="W24" s="665"/>
      <c r="X24" s="665"/>
      <c r="Y24" s="666"/>
      <c r="Z24" s="670"/>
      <c r="AA24" s="671"/>
      <c r="AB24" s="671"/>
      <c r="AC24" s="672"/>
      <c r="AD24" s="676"/>
      <c r="AE24" s="677"/>
      <c r="AF24" s="677"/>
      <c r="AG24" s="677"/>
      <c r="AH24" s="678"/>
      <c r="AI24" s="670"/>
      <c r="AJ24" s="671"/>
      <c r="AK24" s="671"/>
      <c r="AL24" s="672"/>
    </row>
    <row r="25" spans="3:38" ht="16.5" customHeight="1">
      <c r="C25" s="673"/>
      <c r="D25" s="674"/>
      <c r="E25" s="674"/>
      <c r="F25" s="675"/>
      <c r="G25" s="673"/>
      <c r="H25" s="674"/>
      <c r="I25" s="674"/>
      <c r="J25" s="675"/>
      <c r="K25" s="673"/>
      <c r="L25" s="674"/>
      <c r="M25" s="674"/>
      <c r="N25" s="675"/>
      <c r="O25" s="667"/>
      <c r="P25" s="668"/>
      <c r="Q25" s="668"/>
      <c r="R25" s="668"/>
      <c r="S25" s="668"/>
      <c r="T25" s="668"/>
      <c r="U25" s="668"/>
      <c r="V25" s="668"/>
      <c r="W25" s="668"/>
      <c r="X25" s="668"/>
      <c r="Y25" s="669"/>
      <c r="Z25" s="673"/>
      <c r="AA25" s="674"/>
      <c r="AB25" s="674"/>
      <c r="AC25" s="675"/>
      <c r="AD25" s="679"/>
      <c r="AE25" s="680"/>
      <c r="AF25" s="680"/>
      <c r="AG25" s="680"/>
      <c r="AH25" s="681"/>
      <c r="AI25" s="673"/>
      <c r="AJ25" s="674"/>
      <c r="AK25" s="674"/>
      <c r="AL25" s="675"/>
    </row>
    <row r="26" spans="3:38" ht="16.5" customHeight="1">
      <c r="C26" s="670"/>
      <c r="D26" s="671"/>
      <c r="E26" s="671"/>
      <c r="F26" s="672"/>
      <c r="G26" s="670"/>
      <c r="H26" s="671"/>
      <c r="I26" s="671"/>
      <c r="J26" s="672"/>
      <c r="K26" s="670"/>
      <c r="L26" s="671"/>
      <c r="M26" s="671"/>
      <c r="N26" s="672"/>
      <c r="O26" s="664"/>
      <c r="P26" s="665"/>
      <c r="Q26" s="665"/>
      <c r="R26" s="665"/>
      <c r="S26" s="665"/>
      <c r="T26" s="665"/>
      <c r="U26" s="665"/>
      <c r="V26" s="665"/>
      <c r="W26" s="665"/>
      <c r="X26" s="665"/>
      <c r="Y26" s="666"/>
      <c r="Z26" s="670"/>
      <c r="AA26" s="671"/>
      <c r="AB26" s="671"/>
      <c r="AC26" s="672"/>
      <c r="AD26" s="676"/>
      <c r="AE26" s="677"/>
      <c r="AF26" s="677"/>
      <c r="AG26" s="677"/>
      <c r="AH26" s="678"/>
      <c r="AI26" s="670"/>
      <c r="AJ26" s="671"/>
      <c r="AK26" s="671"/>
      <c r="AL26" s="672"/>
    </row>
    <row r="27" spans="3:38" ht="16.5" customHeight="1">
      <c r="C27" s="673"/>
      <c r="D27" s="674"/>
      <c r="E27" s="674"/>
      <c r="F27" s="675"/>
      <c r="G27" s="673"/>
      <c r="H27" s="674"/>
      <c r="I27" s="674"/>
      <c r="J27" s="675"/>
      <c r="K27" s="673"/>
      <c r="L27" s="674"/>
      <c r="M27" s="674"/>
      <c r="N27" s="675"/>
      <c r="O27" s="667"/>
      <c r="P27" s="668"/>
      <c r="Q27" s="668"/>
      <c r="R27" s="668"/>
      <c r="S27" s="668"/>
      <c r="T27" s="668"/>
      <c r="U27" s="668"/>
      <c r="V27" s="668"/>
      <c r="W27" s="668"/>
      <c r="X27" s="668"/>
      <c r="Y27" s="669"/>
      <c r="Z27" s="673"/>
      <c r="AA27" s="674"/>
      <c r="AB27" s="674"/>
      <c r="AC27" s="675"/>
      <c r="AD27" s="679"/>
      <c r="AE27" s="680"/>
      <c r="AF27" s="680"/>
      <c r="AG27" s="680"/>
      <c r="AH27" s="681"/>
      <c r="AI27" s="673"/>
      <c r="AJ27" s="674"/>
      <c r="AK27" s="674"/>
      <c r="AL27" s="675"/>
    </row>
    <row r="28" spans="3:38" ht="16.5" customHeight="1">
      <c r="C28" s="670"/>
      <c r="D28" s="671"/>
      <c r="E28" s="671"/>
      <c r="F28" s="672"/>
      <c r="G28" s="670"/>
      <c r="H28" s="671"/>
      <c r="I28" s="671"/>
      <c r="J28" s="672"/>
      <c r="K28" s="670"/>
      <c r="L28" s="671"/>
      <c r="M28" s="671"/>
      <c r="N28" s="672"/>
      <c r="O28" s="664"/>
      <c r="P28" s="665"/>
      <c r="Q28" s="665"/>
      <c r="R28" s="665"/>
      <c r="S28" s="665"/>
      <c r="T28" s="665"/>
      <c r="U28" s="665"/>
      <c r="V28" s="665"/>
      <c r="W28" s="665"/>
      <c r="X28" s="665"/>
      <c r="Y28" s="666"/>
      <c r="Z28" s="670"/>
      <c r="AA28" s="671"/>
      <c r="AB28" s="671"/>
      <c r="AC28" s="672"/>
      <c r="AD28" s="676"/>
      <c r="AE28" s="677"/>
      <c r="AF28" s="677"/>
      <c r="AG28" s="677"/>
      <c r="AH28" s="678"/>
      <c r="AI28" s="670"/>
      <c r="AJ28" s="671"/>
      <c r="AK28" s="671"/>
      <c r="AL28" s="672"/>
    </row>
    <row r="29" spans="3:38" ht="16.5" customHeight="1">
      <c r="C29" s="673"/>
      <c r="D29" s="674"/>
      <c r="E29" s="674"/>
      <c r="F29" s="675"/>
      <c r="G29" s="673"/>
      <c r="H29" s="674"/>
      <c r="I29" s="674"/>
      <c r="J29" s="675"/>
      <c r="K29" s="673"/>
      <c r="L29" s="674"/>
      <c r="M29" s="674"/>
      <c r="N29" s="675"/>
      <c r="O29" s="667"/>
      <c r="P29" s="668"/>
      <c r="Q29" s="668"/>
      <c r="R29" s="668"/>
      <c r="S29" s="668"/>
      <c r="T29" s="668"/>
      <c r="U29" s="668"/>
      <c r="V29" s="668"/>
      <c r="W29" s="668"/>
      <c r="X29" s="668"/>
      <c r="Y29" s="669"/>
      <c r="Z29" s="673"/>
      <c r="AA29" s="674"/>
      <c r="AB29" s="674"/>
      <c r="AC29" s="675"/>
      <c r="AD29" s="679"/>
      <c r="AE29" s="680"/>
      <c r="AF29" s="680"/>
      <c r="AG29" s="680"/>
      <c r="AH29" s="681"/>
      <c r="AI29" s="673"/>
      <c r="AJ29" s="674"/>
      <c r="AK29" s="674"/>
      <c r="AL29" s="675"/>
    </row>
    <row r="30" spans="3:38" ht="16.5" customHeight="1">
      <c r="C30" s="670"/>
      <c r="D30" s="671"/>
      <c r="E30" s="671"/>
      <c r="F30" s="672"/>
      <c r="G30" s="670"/>
      <c r="H30" s="671"/>
      <c r="I30" s="671"/>
      <c r="J30" s="672"/>
      <c r="K30" s="670"/>
      <c r="L30" s="671"/>
      <c r="M30" s="671"/>
      <c r="N30" s="672"/>
      <c r="O30" s="664"/>
      <c r="P30" s="665"/>
      <c r="Q30" s="665"/>
      <c r="R30" s="665"/>
      <c r="S30" s="665"/>
      <c r="T30" s="665"/>
      <c r="U30" s="665"/>
      <c r="V30" s="665"/>
      <c r="W30" s="665"/>
      <c r="X30" s="665"/>
      <c r="Y30" s="666"/>
      <c r="Z30" s="670"/>
      <c r="AA30" s="671"/>
      <c r="AB30" s="671"/>
      <c r="AC30" s="672"/>
      <c r="AD30" s="676"/>
      <c r="AE30" s="677"/>
      <c r="AF30" s="677"/>
      <c r="AG30" s="677"/>
      <c r="AH30" s="678"/>
      <c r="AI30" s="670"/>
      <c r="AJ30" s="671"/>
      <c r="AK30" s="671"/>
      <c r="AL30" s="672"/>
    </row>
    <row r="31" spans="3:38" ht="16.5" customHeight="1">
      <c r="C31" s="673"/>
      <c r="D31" s="674"/>
      <c r="E31" s="674"/>
      <c r="F31" s="675"/>
      <c r="G31" s="673"/>
      <c r="H31" s="674"/>
      <c r="I31" s="674"/>
      <c r="J31" s="675"/>
      <c r="K31" s="673"/>
      <c r="L31" s="674"/>
      <c r="M31" s="674"/>
      <c r="N31" s="675"/>
      <c r="O31" s="667"/>
      <c r="P31" s="668"/>
      <c r="Q31" s="668"/>
      <c r="R31" s="668"/>
      <c r="S31" s="668"/>
      <c r="T31" s="668"/>
      <c r="U31" s="668"/>
      <c r="V31" s="668"/>
      <c r="W31" s="668"/>
      <c r="X31" s="668"/>
      <c r="Y31" s="669"/>
      <c r="Z31" s="673"/>
      <c r="AA31" s="674"/>
      <c r="AB31" s="674"/>
      <c r="AC31" s="675"/>
      <c r="AD31" s="679"/>
      <c r="AE31" s="680"/>
      <c r="AF31" s="680"/>
      <c r="AG31" s="680"/>
      <c r="AH31" s="681"/>
      <c r="AI31" s="673"/>
      <c r="AJ31" s="674"/>
      <c r="AK31" s="674"/>
      <c r="AL31" s="675"/>
    </row>
    <row r="32" spans="3:38" ht="16.5" customHeight="1">
      <c r="C32" s="670"/>
      <c r="D32" s="671"/>
      <c r="E32" s="671"/>
      <c r="F32" s="672"/>
      <c r="G32" s="670"/>
      <c r="H32" s="671"/>
      <c r="I32" s="671"/>
      <c r="J32" s="672"/>
      <c r="K32" s="670"/>
      <c r="L32" s="671"/>
      <c r="M32" s="671"/>
      <c r="N32" s="672"/>
      <c r="O32" s="664"/>
      <c r="P32" s="665"/>
      <c r="Q32" s="665"/>
      <c r="R32" s="665"/>
      <c r="S32" s="665"/>
      <c r="T32" s="665"/>
      <c r="U32" s="665"/>
      <c r="V32" s="665"/>
      <c r="W32" s="665"/>
      <c r="X32" s="665"/>
      <c r="Y32" s="666"/>
      <c r="Z32" s="670"/>
      <c r="AA32" s="671"/>
      <c r="AB32" s="671"/>
      <c r="AC32" s="672"/>
      <c r="AD32" s="676"/>
      <c r="AE32" s="677"/>
      <c r="AF32" s="677"/>
      <c r="AG32" s="677"/>
      <c r="AH32" s="678"/>
      <c r="AI32" s="670"/>
      <c r="AJ32" s="671"/>
      <c r="AK32" s="671"/>
      <c r="AL32" s="672"/>
    </row>
    <row r="33" spans="3:38" ht="16.5" customHeight="1">
      <c r="C33" s="673"/>
      <c r="D33" s="674"/>
      <c r="E33" s="674"/>
      <c r="F33" s="675"/>
      <c r="G33" s="673"/>
      <c r="H33" s="674"/>
      <c r="I33" s="674"/>
      <c r="J33" s="675"/>
      <c r="K33" s="673"/>
      <c r="L33" s="674"/>
      <c r="M33" s="674"/>
      <c r="N33" s="675"/>
      <c r="O33" s="667"/>
      <c r="P33" s="668"/>
      <c r="Q33" s="668"/>
      <c r="R33" s="668"/>
      <c r="S33" s="668"/>
      <c r="T33" s="668"/>
      <c r="U33" s="668"/>
      <c r="V33" s="668"/>
      <c r="W33" s="668"/>
      <c r="X33" s="668"/>
      <c r="Y33" s="669"/>
      <c r="Z33" s="673"/>
      <c r="AA33" s="674"/>
      <c r="AB33" s="674"/>
      <c r="AC33" s="675"/>
      <c r="AD33" s="679"/>
      <c r="AE33" s="680"/>
      <c r="AF33" s="680"/>
      <c r="AG33" s="680"/>
      <c r="AH33" s="681"/>
      <c r="AI33" s="673"/>
      <c r="AJ33" s="674"/>
      <c r="AK33" s="674"/>
      <c r="AL33" s="675"/>
    </row>
    <row r="34" spans="3:38" ht="16.5" customHeight="1">
      <c r="C34" s="670"/>
      <c r="D34" s="671"/>
      <c r="E34" s="671"/>
      <c r="F34" s="672"/>
      <c r="G34" s="670"/>
      <c r="H34" s="671"/>
      <c r="I34" s="671"/>
      <c r="J34" s="672"/>
      <c r="K34" s="670"/>
      <c r="L34" s="671"/>
      <c r="M34" s="671"/>
      <c r="N34" s="672"/>
      <c r="O34" s="664"/>
      <c r="P34" s="665"/>
      <c r="Q34" s="665"/>
      <c r="R34" s="665"/>
      <c r="S34" s="665"/>
      <c r="T34" s="665"/>
      <c r="U34" s="665"/>
      <c r="V34" s="665"/>
      <c r="W34" s="665"/>
      <c r="X34" s="665"/>
      <c r="Y34" s="666"/>
      <c r="Z34" s="670"/>
      <c r="AA34" s="671"/>
      <c r="AB34" s="671"/>
      <c r="AC34" s="672"/>
      <c r="AD34" s="676"/>
      <c r="AE34" s="677"/>
      <c r="AF34" s="677"/>
      <c r="AG34" s="677"/>
      <c r="AH34" s="678"/>
      <c r="AI34" s="670"/>
      <c r="AJ34" s="671"/>
      <c r="AK34" s="671"/>
      <c r="AL34" s="672"/>
    </row>
    <row r="35" spans="3:38" ht="16.5" customHeight="1">
      <c r="C35" s="673"/>
      <c r="D35" s="674"/>
      <c r="E35" s="674"/>
      <c r="F35" s="675"/>
      <c r="G35" s="673"/>
      <c r="H35" s="674"/>
      <c r="I35" s="674"/>
      <c r="J35" s="675"/>
      <c r="K35" s="673"/>
      <c r="L35" s="674"/>
      <c r="M35" s="674"/>
      <c r="N35" s="675"/>
      <c r="O35" s="667"/>
      <c r="P35" s="668"/>
      <c r="Q35" s="668"/>
      <c r="R35" s="668"/>
      <c r="S35" s="668"/>
      <c r="T35" s="668"/>
      <c r="U35" s="668"/>
      <c r="V35" s="668"/>
      <c r="W35" s="668"/>
      <c r="X35" s="668"/>
      <c r="Y35" s="669"/>
      <c r="Z35" s="673"/>
      <c r="AA35" s="674"/>
      <c r="AB35" s="674"/>
      <c r="AC35" s="675"/>
      <c r="AD35" s="679"/>
      <c r="AE35" s="680"/>
      <c r="AF35" s="680"/>
      <c r="AG35" s="680"/>
      <c r="AH35" s="681"/>
      <c r="AI35" s="673"/>
      <c r="AJ35" s="674"/>
      <c r="AK35" s="674"/>
      <c r="AL35" s="675"/>
    </row>
    <row r="36" spans="3:38" ht="16.5" customHeight="1">
      <c r="C36" s="670"/>
      <c r="D36" s="671"/>
      <c r="E36" s="671"/>
      <c r="F36" s="672"/>
      <c r="G36" s="670"/>
      <c r="H36" s="671"/>
      <c r="I36" s="671"/>
      <c r="J36" s="672"/>
      <c r="K36" s="670"/>
      <c r="L36" s="671"/>
      <c r="M36" s="671"/>
      <c r="N36" s="672"/>
      <c r="O36" s="664"/>
      <c r="P36" s="665"/>
      <c r="Q36" s="665"/>
      <c r="R36" s="665"/>
      <c r="S36" s="665"/>
      <c r="T36" s="665"/>
      <c r="U36" s="665"/>
      <c r="V36" s="665"/>
      <c r="W36" s="665"/>
      <c r="X36" s="665"/>
      <c r="Y36" s="666"/>
      <c r="Z36" s="670"/>
      <c r="AA36" s="671"/>
      <c r="AB36" s="671"/>
      <c r="AC36" s="672"/>
      <c r="AD36" s="676"/>
      <c r="AE36" s="677"/>
      <c r="AF36" s="677"/>
      <c r="AG36" s="677"/>
      <c r="AH36" s="678"/>
      <c r="AI36" s="670"/>
      <c r="AJ36" s="671"/>
      <c r="AK36" s="671"/>
      <c r="AL36" s="672"/>
    </row>
    <row r="37" spans="3:38" ht="16.5" customHeight="1">
      <c r="C37" s="673"/>
      <c r="D37" s="674"/>
      <c r="E37" s="674"/>
      <c r="F37" s="675"/>
      <c r="G37" s="673"/>
      <c r="H37" s="674"/>
      <c r="I37" s="674"/>
      <c r="J37" s="675"/>
      <c r="K37" s="673"/>
      <c r="L37" s="674"/>
      <c r="M37" s="674"/>
      <c r="N37" s="675"/>
      <c r="O37" s="667"/>
      <c r="P37" s="668"/>
      <c r="Q37" s="668"/>
      <c r="R37" s="668"/>
      <c r="S37" s="668"/>
      <c r="T37" s="668"/>
      <c r="U37" s="668"/>
      <c r="V37" s="668"/>
      <c r="W37" s="668"/>
      <c r="X37" s="668"/>
      <c r="Y37" s="669"/>
      <c r="Z37" s="673"/>
      <c r="AA37" s="674"/>
      <c r="AB37" s="674"/>
      <c r="AC37" s="675"/>
      <c r="AD37" s="679"/>
      <c r="AE37" s="680"/>
      <c r="AF37" s="680"/>
      <c r="AG37" s="680"/>
      <c r="AH37" s="681"/>
      <c r="AI37" s="673"/>
      <c r="AJ37" s="674"/>
      <c r="AK37" s="674"/>
      <c r="AL37" s="675"/>
    </row>
    <row r="38" spans="3:38" ht="16.5" customHeight="1">
      <c r="C38" s="670"/>
      <c r="D38" s="671"/>
      <c r="E38" s="671"/>
      <c r="F38" s="672"/>
      <c r="G38" s="670"/>
      <c r="H38" s="671"/>
      <c r="I38" s="671"/>
      <c r="J38" s="672"/>
      <c r="K38" s="670"/>
      <c r="L38" s="671"/>
      <c r="M38" s="671"/>
      <c r="N38" s="672"/>
      <c r="O38" s="664"/>
      <c r="P38" s="665"/>
      <c r="Q38" s="665"/>
      <c r="R38" s="665"/>
      <c r="S38" s="665"/>
      <c r="T38" s="665"/>
      <c r="U38" s="665"/>
      <c r="V38" s="665"/>
      <c r="W38" s="665"/>
      <c r="X38" s="665"/>
      <c r="Y38" s="666"/>
      <c r="Z38" s="670"/>
      <c r="AA38" s="671"/>
      <c r="AB38" s="671"/>
      <c r="AC38" s="672"/>
      <c r="AD38" s="676"/>
      <c r="AE38" s="677"/>
      <c r="AF38" s="677"/>
      <c r="AG38" s="677"/>
      <c r="AH38" s="678"/>
      <c r="AI38" s="670"/>
      <c r="AJ38" s="671"/>
      <c r="AK38" s="671"/>
      <c r="AL38" s="672"/>
    </row>
    <row r="39" spans="3:38" ht="16.5" customHeight="1">
      <c r="C39" s="673"/>
      <c r="D39" s="674"/>
      <c r="E39" s="674"/>
      <c r="F39" s="675"/>
      <c r="G39" s="673"/>
      <c r="H39" s="674"/>
      <c r="I39" s="674"/>
      <c r="J39" s="675"/>
      <c r="K39" s="673"/>
      <c r="L39" s="674"/>
      <c r="M39" s="674"/>
      <c r="N39" s="675"/>
      <c r="O39" s="667"/>
      <c r="P39" s="668"/>
      <c r="Q39" s="668"/>
      <c r="R39" s="668"/>
      <c r="S39" s="668"/>
      <c r="T39" s="668"/>
      <c r="U39" s="668"/>
      <c r="V39" s="668"/>
      <c r="W39" s="668"/>
      <c r="X39" s="668"/>
      <c r="Y39" s="669"/>
      <c r="Z39" s="673"/>
      <c r="AA39" s="674"/>
      <c r="AB39" s="674"/>
      <c r="AC39" s="675"/>
      <c r="AD39" s="679"/>
      <c r="AE39" s="680"/>
      <c r="AF39" s="680"/>
      <c r="AG39" s="680"/>
      <c r="AH39" s="681"/>
      <c r="AI39" s="673"/>
      <c r="AJ39" s="674"/>
      <c r="AK39" s="674"/>
      <c r="AL39" s="675"/>
    </row>
    <row r="40" spans="3:38" ht="16.5" customHeight="1">
      <c r="C40" s="670"/>
      <c r="D40" s="671"/>
      <c r="E40" s="671"/>
      <c r="F40" s="672"/>
      <c r="G40" s="670"/>
      <c r="H40" s="671"/>
      <c r="I40" s="671"/>
      <c r="J40" s="672"/>
      <c r="K40" s="670"/>
      <c r="L40" s="671"/>
      <c r="M40" s="671"/>
      <c r="N40" s="672"/>
      <c r="O40" s="664"/>
      <c r="P40" s="665"/>
      <c r="Q40" s="665"/>
      <c r="R40" s="665"/>
      <c r="S40" s="665"/>
      <c r="T40" s="665"/>
      <c r="U40" s="665"/>
      <c r="V40" s="665"/>
      <c r="W40" s="665"/>
      <c r="X40" s="665"/>
      <c r="Y40" s="666"/>
      <c r="Z40" s="670"/>
      <c r="AA40" s="671"/>
      <c r="AB40" s="671"/>
      <c r="AC40" s="672"/>
      <c r="AD40" s="676"/>
      <c r="AE40" s="677"/>
      <c r="AF40" s="677"/>
      <c r="AG40" s="677"/>
      <c r="AH40" s="678"/>
      <c r="AI40" s="670"/>
      <c r="AJ40" s="671"/>
      <c r="AK40" s="671"/>
      <c r="AL40" s="672"/>
    </row>
    <row r="41" spans="3:38" ht="16.5" customHeight="1">
      <c r="C41" s="673"/>
      <c r="D41" s="674"/>
      <c r="E41" s="674"/>
      <c r="F41" s="675"/>
      <c r="G41" s="673"/>
      <c r="H41" s="674"/>
      <c r="I41" s="674"/>
      <c r="J41" s="675"/>
      <c r="K41" s="673"/>
      <c r="L41" s="674"/>
      <c r="M41" s="674"/>
      <c r="N41" s="675"/>
      <c r="O41" s="667"/>
      <c r="P41" s="668"/>
      <c r="Q41" s="668"/>
      <c r="R41" s="668"/>
      <c r="S41" s="668"/>
      <c r="T41" s="668"/>
      <c r="U41" s="668"/>
      <c r="V41" s="668"/>
      <c r="W41" s="668"/>
      <c r="X41" s="668"/>
      <c r="Y41" s="669"/>
      <c r="Z41" s="673"/>
      <c r="AA41" s="674"/>
      <c r="AB41" s="674"/>
      <c r="AC41" s="675"/>
      <c r="AD41" s="679"/>
      <c r="AE41" s="680"/>
      <c r="AF41" s="680"/>
      <c r="AG41" s="680"/>
      <c r="AH41" s="681"/>
      <c r="AI41" s="673"/>
      <c r="AJ41" s="674"/>
      <c r="AK41" s="674"/>
      <c r="AL41" s="675"/>
    </row>
    <row r="42" spans="3:38" ht="16.5" customHeight="1">
      <c r="C42" s="670"/>
      <c r="D42" s="671"/>
      <c r="E42" s="671"/>
      <c r="F42" s="672"/>
      <c r="G42" s="670"/>
      <c r="H42" s="671"/>
      <c r="I42" s="671"/>
      <c r="J42" s="672"/>
      <c r="K42" s="670"/>
      <c r="L42" s="671"/>
      <c r="M42" s="671"/>
      <c r="N42" s="672"/>
      <c r="O42" s="664"/>
      <c r="P42" s="665"/>
      <c r="Q42" s="665"/>
      <c r="R42" s="665"/>
      <c r="S42" s="665"/>
      <c r="T42" s="665"/>
      <c r="U42" s="665"/>
      <c r="V42" s="665"/>
      <c r="W42" s="665"/>
      <c r="X42" s="665"/>
      <c r="Y42" s="666"/>
      <c r="Z42" s="670"/>
      <c r="AA42" s="671"/>
      <c r="AB42" s="671"/>
      <c r="AC42" s="672"/>
      <c r="AD42" s="676"/>
      <c r="AE42" s="677"/>
      <c r="AF42" s="677"/>
      <c r="AG42" s="677"/>
      <c r="AH42" s="678"/>
      <c r="AI42" s="670"/>
      <c r="AJ42" s="671"/>
      <c r="AK42" s="671"/>
      <c r="AL42" s="672"/>
    </row>
    <row r="43" spans="3:38" ht="16.5" customHeight="1">
      <c r="C43" s="673"/>
      <c r="D43" s="674"/>
      <c r="E43" s="674"/>
      <c r="F43" s="675"/>
      <c r="G43" s="673"/>
      <c r="H43" s="674"/>
      <c r="I43" s="674"/>
      <c r="J43" s="675"/>
      <c r="K43" s="673"/>
      <c r="L43" s="674"/>
      <c r="M43" s="674"/>
      <c r="N43" s="675"/>
      <c r="O43" s="667"/>
      <c r="P43" s="668"/>
      <c r="Q43" s="668"/>
      <c r="R43" s="668"/>
      <c r="S43" s="668"/>
      <c r="T43" s="668"/>
      <c r="U43" s="668"/>
      <c r="V43" s="668"/>
      <c r="W43" s="668"/>
      <c r="X43" s="668"/>
      <c r="Y43" s="669"/>
      <c r="Z43" s="673"/>
      <c r="AA43" s="674"/>
      <c r="AB43" s="674"/>
      <c r="AC43" s="675"/>
      <c r="AD43" s="679"/>
      <c r="AE43" s="680"/>
      <c r="AF43" s="680"/>
      <c r="AG43" s="680"/>
      <c r="AH43" s="681"/>
      <c r="AI43" s="673"/>
      <c r="AJ43" s="674"/>
      <c r="AK43" s="674"/>
      <c r="AL43" s="675"/>
    </row>
    <row r="44" spans="3:38" ht="16.5" customHeight="1">
      <c r="C44" s="670"/>
      <c r="D44" s="671"/>
      <c r="E44" s="671"/>
      <c r="F44" s="672"/>
      <c r="G44" s="670"/>
      <c r="H44" s="671"/>
      <c r="I44" s="671"/>
      <c r="J44" s="672"/>
      <c r="K44" s="670"/>
      <c r="L44" s="671"/>
      <c r="M44" s="671"/>
      <c r="N44" s="672"/>
      <c r="O44" s="664"/>
      <c r="P44" s="665"/>
      <c r="Q44" s="665"/>
      <c r="R44" s="665"/>
      <c r="S44" s="665"/>
      <c r="T44" s="665"/>
      <c r="U44" s="665"/>
      <c r="V44" s="665"/>
      <c r="W44" s="665"/>
      <c r="X44" s="665"/>
      <c r="Y44" s="666"/>
      <c r="Z44" s="670"/>
      <c r="AA44" s="671"/>
      <c r="AB44" s="671"/>
      <c r="AC44" s="672"/>
      <c r="AD44" s="676"/>
      <c r="AE44" s="677"/>
      <c r="AF44" s="677"/>
      <c r="AG44" s="677"/>
      <c r="AH44" s="678"/>
      <c r="AI44" s="670"/>
      <c r="AJ44" s="671"/>
      <c r="AK44" s="671"/>
      <c r="AL44" s="672"/>
    </row>
    <row r="45" spans="3:38" ht="16.5" customHeight="1">
      <c r="C45" s="673"/>
      <c r="D45" s="674"/>
      <c r="E45" s="674"/>
      <c r="F45" s="675"/>
      <c r="G45" s="673"/>
      <c r="H45" s="674"/>
      <c r="I45" s="674"/>
      <c r="J45" s="675"/>
      <c r="K45" s="673"/>
      <c r="L45" s="674"/>
      <c r="M45" s="674"/>
      <c r="N45" s="675"/>
      <c r="O45" s="667"/>
      <c r="P45" s="668"/>
      <c r="Q45" s="668"/>
      <c r="R45" s="668"/>
      <c r="S45" s="668"/>
      <c r="T45" s="668"/>
      <c r="U45" s="668"/>
      <c r="V45" s="668"/>
      <c r="W45" s="668"/>
      <c r="X45" s="668"/>
      <c r="Y45" s="669"/>
      <c r="Z45" s="673"/>
      <c r="AA45" s="674"/>
      <c r="AB45" s="674"/>
      <c r="AC45" s="675"/>
      <c r="AD45" s="679"/>
      <c r="AE45" s="680"/>
      <c r="AF45" s="680"/>
      <c r="AG45" s="680"/>
      <c r="AH45" s="681"/>
      <c r="AI45" s="673"/>
      <c r="AJ45" s="674"/>
      <c r="AK45" s="674"/>
      <c r="AL45" s="675"/>
    </row>
    <row r="46" spans="3:38" ht="16.5" customHeight="1">
      <c r="C46" s="191" t="s">
        <v>320</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row>
    <row r="47" spans="3:38" ht="16.5" customHeight="1">
      <c r="C47" s="192" t="s">
        <v>321</v>
      </c>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row>
    <row r="48" spans="3:38" ht="16.5" customHeight="1">
      <c r="C48" s="192" t="s">
        <v>262</v>
      </c>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row>
    <row r="49" spans="3:38" ht="16.5" customHeight="1">
      <c r="C49" s="192" t="s">
        <v>322</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row>
    <row r="50" spans="3:38" ht="16.5" customHeight="1">
      <c r="C50" s="193" t="s">
        <v>263</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row>
    <row r="51" spans="3:34" ht="15" customHeight="1">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row>
    <row r="52" spans="3:34" ht="15" customHeight="1">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row>
    <row r="53" spans="3:34" ht="15" customHeight="1">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row>
    <row r="54" spans="3:34" ht="15" customHeight="1">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row>
    <row r="55" spans="3:34" ht="13.5">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row>
    <row r="56" spans="3:34" ht="13.5">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row>
    <row r="57" spans="3:34" ht="13.5">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row>
    <row r="58" spans="3:34" ht="13.5">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row>
    <row r="59" spans="3:34" ht="13.5">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row>
    <row r="60" spans="3:34" ht="13.5">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row>
    <row r="61" spans="3:34" ht="13.5">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row>
  </sheetData>
  <sheetProtection/>
  <mergeCells count="122">
    <mergeCell ref="AG5:AH5"/>
    <mergeCell ref="AE5:AF5"/>
    <mergeCell ref="AI5:AJ5"/>
    <mergeCell ref="AK5:AL5"/>
    <mergeCell ref="Z8:AK9"/>
    <mergeCell ref="Z12:AJ13"/>
    <mergeCell ref="Z10:AK11"/>
    <mergeCell ref="Y5:Z5"/>
    <mergeCell ref="AA5:AB5"/>
    <mergeCell ref="AC5:AD5"/>
    <mergeCell ref="AI40:AL41"/>
    <mergeCell ref="C28:F29"/>
    <mergeCell ref="C30:F31"/>
    <mergeCell ref="C32:F33"/>
    <mergeCell ref="C34:F35"/>
    <mergeCell ref="C36:F37"/>
    <mergeCell ref="C38:F39"/>
    <mergeCell ref="G32:J33"/>
    <mergeCell ref="G34:J35"/>
    <mergeCell ref="G30:J31"/>
    <mergeCell ref="C16:F17"/>
    <mergeCell ref="C18:F19"/>
    <mergeCell ref="C20:F21"/>
    <mergeCell ref="C22:F23"/>
    <mergeCell ref="C24:F25"/>
    <mergeCell ref="C26:F27"/>
    <mergeCell ref="G36:J37"/>
    <mergeCell ref="G38:J39"/>
    <mergeCell ref="G42:J43"/>
    <mergeCell ref="G44:J45"/>
    <mergeCell ref="G40:J41"/>
    <mergeCell ref="G20:J21"/>
    <mergeCell ref="G22:J23"/>
    <mergeCell ref="G24:J25"/>
    <mergeCell ref="G26:J27"/>
    <mergeCell ref="G28:J29"/>
    <mergeCell ref="K32:N33"/>
    <mergeCell ref="K34:N35"/>
    <mergeCell ref="K36:N37"/>
    <mergeCell ref="K38:N39"/>
    <mergeCell ref="K42:N43"/>
    <mergeCell ref="K44:N45"/>
    <mergeCell ref="K40:N41"/>
    <mergeCell ref="C14:F15"/>
    <mergeCell ref="V8:Y9"/>
    <mergeCell ref="V10:Y11"/>
    <mergeCell ref="V12:Y13"/>
    <mergeCell ref="K16:N17"/>
    <mergeCell ref="K18:N19"/>
    <mergeCell ref="G16:J17"/>
    <mergeCell ref="G18:J19"/>
    <mergeCell ref="O16:Y17"/>
    <mergeCell ref="O18:Y19"/>
    <mergeCell ref="AD24:AH25"/>
    <mergeCell ref="AD26:AH27"/>
    <mergeCell ref="K20:N21"/>
    <mergeCell ref="K22:N23"/>
    <mergeCell ref="K24:N25"/>
    <mergeCell ref="K26:N27"/>
    <mergeCell ref="O20:Y21"/>
    <mergeCell ref="O22:Y23"/>
    <mergeCell ref="O24:Y25"/>
    <mergeCell ref="O26:Y27"/>
    <mergeCell ref="AD28:AH29"/>
    <mergeCell ref="AD30:AH31"/>
    <mergeCell ref="Z28:AC29"/>
    <mergeCell ref="O28:Y29"/>
    <mergeCell ref="K28:N29"/>
    <mergeCell ref="K30:N31"/>
    <mergeCell ref="Z30:AC31"/>
    <mergeCell ref="O30:Y31"/>
    <mergeCell ref="Z44:AC45"/>
    <mergeCell ref="O44:Y45"/>
    <mergeCell ref="C42:F43"/>
    <mergeCell ref="C44:F45"/>
    <mergeCell ref="C40:F41"/>
    <mergeCell ref="O40:Y41"/>
    <mergeCell ref="Z40:AC41"/>
    <mergeCell ref="Z42:AC43"/>
    <mergeCell ref="AI36:AL37"/>
    <mergeCell ref="AI38:AL39"/>
    <mergeCell ref="AK12:AK13"/>
    <mergeCell ref="AI16:AL17"/>
    <mergeCell ref="AI18:AL19"/>
    <mergeCell ref="AI20:AL21"/>
    <mergeCell ref="AI22:AL23"/>
    <mergeCell ref="AI24:AL25"/>
    <mergeCell ref="AI26:AL27"/>
    <mergeCell ref="G14:AK15"/>
    <mergeCell ref="AD16:AH17"/>
    <mergeCell ref="AD18:AH19"/>
    <mergeCell ref="AD20:AH21"/>
    <mergeCell ref="AD22:AH23"/>
    <mergeCell ref="AI42:AL43"/>
    <mergeCell ref="AI44:AL45"/>
    <mergeCell ref="AI28:AL29"/>
    <mergeCell ref="AI30:AL31"/>
    <mergeCell ref="AI32:AL33"/>
    <mergeCell ref="AI34:AL35"/>
    <mergeCell ref="AD32:AH33"/>
    <mergeCell ref="AD34:AH35"/>
    <mergeCell ref="AD36:AH37"/>
    <mergeCell ref="AD38:AH39"/>
    <mergeCell ref="AD42:AH43"/>
    <mergeCell ref="AD44:AH45"/>
    <mergeCell ref="AD40:AH41"/>
    <mergeCell ref="Z16:AC17"/>
    <mergeCell ref="Z18:AC19"/>
    <mergeCell ref="Z20:AC21"/>
    <mergeCell ref="Z22:AC23"/>
    <mergeCell ref="Z24:AC25"/>
    <mergeCell ref="Z26:AC27"/>
    <mergeCell ref="M2:Z3"/>
    <mergeCell ref="O32:Y33"/>
    <mergeCell ref="O34:Y35"/>
    <mergeCell ref="O36:Y37"/>
    <mergeCell ref="O38:Y39"/>
    <mergeCell ref="O42:Y43"/>
    <mergeCell ref="Z32:AC33"/>
    <mergeCell ref="Z34:AC35"/>
    <mergeCell ref="Z36:AC37"/>
    <mergeCell ref="Z38:AC39"/>
  </mergeCells>
  <dataValidations count="1">
    <dataValidation type="list" allowBlank="1" showInputMessage="1" showErrorMessage="1" sqref="Z18:AC45">
      <formula1>$AU$18:$AU$21</formula1>
    </dataValidation>
  </dataValidations>
  <printOptions/>
  <pageMargins left="0.9055118110236221" right="0.5118110236220472" top="0.7480314960629921" bottom="0.551181102362204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交付申請書</dc:title>
  <dc:subject/>
  <dc:creator>札幌市保健福祉局障がい福祉課</dc:creator>
  <cp:keywords/>
  <dc:description/>
  <cp:lastModifiedBy>吉田 幸男</cp:lastModifiedBy>
  <cp:lastPrinted>2021-03-10T04:46:17Z</cp:lastPrinted>
  <dcterms:created xsi:type="dcterms:W3CDTF">2005-01-11T05:01:15Z</dcterms:created>
  <dcterms:modified xsi:type="dcterms:W3CDTF">2024-02-29T09:44:32Z</dcterms:modified>
  <cp:category/>
  <cp:version/>
  <cp:contentType/>
  <cp:contentStatus/>
</cp:coreProperties>
</file>