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440" windowHeight="5010" tabRatio="804" activeTab="0"/>
  </bookViews>
  <sheets>
    <sheet name="1 住民健診及び結核予防接種実施状況" sheetId="1" r:id="rId1"/>
    <sheet name="2 管理検診実施状況 (2)" sheetId="2" r:id="rId2"/>
    <sheet name="3 接触者検診実施状況 (2)" sheetId="3" r:id="rId3"/>
    <sheet name="4 結核患者登録及び抹消状況，年次別" sheetId="4" r:id="rId4"/>
    <sheet name="5 年末現在登録患者数" sheetId="5" r:id="rId5"/>
    <sheet name="6 年末現在登録患者受療状況" sheetId="6" r:id="rId6"/>
    <sheet name="7 年末喀痰塗抹陽性患者" sheetId="7" r:id="rId7"/>
    <sheet name="8 結核登録患者数，活動性分類・年齢階級別" sheetId="8" r:id="rId8"/>
    <sheet name="9 年度末現在勧告・措置入院患者数" sheetId="9" r:id="rId9"/>
    <sheet name="10 保険の種類別医療の公費負担状況" sheetId="10" r:id="rId10"/>
  </sheets>
  <definedNames>
    <definedName name="_xlnm.Print_Area" localSheetId="1">'2 管理検診実施状況 (2)'!$A$1:$K$11</definedName>
    <definedName name="_xlnm.Print_Area" localSheetId="2">'3 接触者検診実施状況 (2)'!$A$1:$N$11</definedName>
    <definedName name="_xlnm.Print_Area" localSheetId="3">'4 結核患者登録及び抹消状況，年次別'!$A$1:$J$28</definedName>
    <definedName name="_xlnm.Print_Area" localSheetId="4">'5 年末現在登録患者数'!$A$1:$N$14</definedName>
    <definedName name="_xlnm.Print_Area" localSheetId="6">'7 年末喀痰塗抹陽性患者'!$A$1:$AE$13</definedName>
    <definedName name="_xlnm.Print_Area" localSheetId="7">'8 結核登録患者数，活動性分類・年齢階級別'!$A$1:$N$14</definedName>
  </definedNames>
  <calcPr fullCalcOnLoad="1"/>
</workbook>
</file>

<file path=xl/sharedStrings.xml><?xml version="1.0" encoding="utf-8"?>
<sst xmlns="http://schemas.openxmlformats.org/spreadsheetml/2006/main" count="353" uniqueCount="186">
  <si>
    <t>区分</t>
  </si>
  <si>
    <t>総数</t>
  </si>
  <si>
    <t>中央</t>
  </si>
  <si>
    <t>北</t>
  </si>
  <si>
    <t>東</t>
  </si>
  <si>
    <t>白石</t>
  </si>
  <si>
    <t>厚別</t>
  </si>
  <si>
    <t>豊平</t>
  </si>
  <si>
    <t>清田</t>
  </si>
  <si>
    <t>南</t>
  </si>
  <si>
    <t>西</t>
  </si>
  <si>
    <t>手稲</t>
  </si>
  <si>
    <t>区　　分</t>
  </si>
  <si>
    <t>総　　数</t>
  </si>
  <si>
    <t>被用者保険</t>
  </si>
  <si>
    <t>国民健康保険</t>
  </si>
  <si>
    <t>その他</t>
  </si>
  <si>
    <t>本　　人</t>
  </si>
  <si>
    <t>家　　族</t>
  </si>
  <si>
    <t>一　　般</t>
  </si>
  <si>
    <t>退職本人</t>
  </si>
  <si>
    <t>退職家族</t>
  </si>
  <si>
    <t>申請</t>
  </si>
  <si>
    <t>合格</t>
  </si>
  <si>
    <t>承認</t>
  </si>
  <si>
    <t>区   分</t>
  </si>
  <si>
    <t>前年末
現   在</t>
  </si>
  <si>
    <t>登録</t>
  </si>
  <si>
    <t>抹消</t>
  </si>
  <si>
    <t>区　　　　　　　分</t>
  </si>
  <si>
    <t>総　数</t>
  </si>
  <si>
    <t>0～4歳</t>
  </si>
  <si>
    <t>不詳</t>
  </si>
  <si>
    <t>総　　　　　　　数</t>
  </si>
  <si>
    <t>喀痰塗抹陽性</t>
  </si>
  <si>
    <t>初回治療</t>
  </si>
  <si>
    <t>再治療</t>
  </si>
  <si>
    <t>その他の結核菌陽性</t>
  </si>
  <si>
    <t>菌陰性・その他</t>
  </si>
  <si>
    <t>肺外結核活動性</t>
  </si>
  <si>
    <t>不明</t>
  </si>
  <si>
    <t>区    分</t>
  </si>
  <si>
    <t>不活動性結核</t>
  </si>
  <si>
    <t>活動性不明</t>
  </si>
  <si>
    <t>治療中</t>
  </si>
  <si>
    <t>観察中</t>
  </si>
  <si>
    <t>入院</t>
  </si>
  <si>
    <t>在宅医療</t>
  </si>
  <si>
    <t>医療なし</t>
  </si>
  <si>
    <t>総　　　　　数</t>
  </si>
  <si>
    <t>生活保護法</t>
  </si>
  <si>
    <t>国　　民　　健　　康　　保　　険</t>
  </si>
  <si>
    <t>不　　明</t>
  </si>
  <si>
    <t>本　　　　人</t>
  </si>
  <si>
    <t>家　　　　族</t>
  </si>
  <si>
    <t>一　　　　般</t>
  </si>
  <si>
    <t>総　数</t>
  </si>
  <si>
    <t>0歳～4歳</t>
  </si>
  <si>
    <t>不　詳</t>
  </si>
  <si>
    <t>11</t>
  </si>
  <si>
    <t>12</t>
  </si>
  <si>
    <t>新　規</t>
  </si>
  <si>
    <t>転　入　　　その他</t>
  </si>
  <si>
    <t>死　亡</t>
  </si>
  <si>
    <t>治　ゆ</t>
  </si>
  <si>
    <t>転　出　　　その他</t>
  </si>
  <si>
    <t>年　末
現　在</t>
  </si>
  <si>
    <t>13</t>
  </si>
  <si>
    <t>生　　活
保護法</t>
  </si>
  <si>
    <t>抹陽性
喀痰塗</t>
  </si>
  <si>
    <t>肺外結核活動性</t>
  </si>
  <si>
    <t>10</t>
  </si>
  <si>
    <t>14</t>
  </si>
  <si>
    <t>生　 活
保護法</t>
  </si>
  <si>
    <t xml:space="preserve">※　本表は、結核患者の登録及び抹消状況である。    </t>
  </si>
  <si>
    <t xml:space="preserve">      なお、死亡の欄は、結核登録患者が結核以外の死因により死亡した数を含んでいる。</t>
  </si>
  <si>
    <t>入　　　　院</t>
  </si>
  <si>
    <t>総　　　　数</t>
  </si>
  <si>
    <t>不　　　　明</t>
  </si>
  <si>
    <t>16</t>
  </si>
  <si>
    <t>4　結核患者登録及び抹消状況、年次別</t>
  </si>
  <si>
    <t>10　保険の種類等別医療の公費負担状況</t>
  </si>
  <si>
    <t>6　年末現在結核登録患者数（活動性分類・受療状況別）</t>
  </si>
  <si>
    <t>7　年末現在肺結核登録患者中登録時喀痰塗抹陽性患者数（受療状況別）</t>
  </si>
  <si>
    <t>8　結核新登録患者数（活動性分類・年齢階級別）</t>
  </si>
  <si>
    <t>資料　保健所感染症総合対策課</t>
  </si>
  <si>
    <t>5～9</t>
  </si>
  <si>
    <t>10～14</t>
  </si>
  <si>
    <t>15～19</t>
  </si>
  <si>
    <t>20～29</t>
  </si>
  <si>
    <t>30～39</t>
  </si>
  <si>
    <t>40～49</t>
  </si>
  <si>
    <t>50～59</t>
  </si>
  <si>
    <t>60～69</t>
  </si>
  <si>
    <t>70～</t>
  </si>
  <si>
    <t>資料　保健所感染症総合対策課</t>
  </si>
  <si>
    <t>資料　保健所感染症総合対策課</t>
  </si>
  <si>
    <t>9　年度末現在勧告・措置入院患者数</t>
  </si>
  <si>
    <t>資料　保健所感染症総合対策課</t>
  </si>
  <si>
    <t>※　本表は、感染症の予防及び感染症の患者に対する医療に関する法律第37条の2第1項の規定に基づく公費負担申請の内訳である。</t>
  </si>
  <si>
    <t>※　本表は、感染症の予防及び感染症の患者に対する医療に関する法律第53条の12の規定に基づき保健所が登　録した結核患者の状況について計上したものである。</t>
  </si>
  <si>
    <t>20年度末</t>
  </si>
  <si>
    <t>（別掲）潜在性結核感染症</t>
  </si>
  <si>
    <t>後期高齢
者医療</t>
  </si>
  <si>
    <t>5　年末現在登録患者数（活動性分類・年齢階級別）</t>
  </si>
  <si>
    <t>資料　保健所感染症総合対策課</t>
  </si>
  <si>
    <t xml:space="preserve"> 平成9年</t>
  </si>
  <si>
    <t>平　 　　成
19年度末</t>
  </si>
  <si>
    <t>21年度末</t>
  </si>
  <si>
    <r>
      <t>後期高齢者医療</t>
    </r>
    <r>
      <rPr>
        <sz val="9"/>
        <rFont val="ＭＳ Ｐ明朝"/>
        <family val="1"/>
      </rPr>
      <t>　</t>
    </r>
    <r>
      <rPr>
        <sz val="8"/>
        <rFont val="ＭＳ Ｐ明朝"/>
        <family val="1"/>
      </rPr>
      <t>（19年度末については老人保健法）</t>
    </r>
  </si>
  <si>
    <t>22年度末</t>
  </si>
  <si>
    <t>（別掲） 潜在性結核感染症</t>
  </si>
  <si>
    <t>（別掲）潜在性結核感染症</t>
  </si>
  <si>
    <t>5～9</t>
  </si>
  <si>
    <t>10～14</t>
  </si>
  <si>
    <t>15～19</t>
  </si>
  <si>
    <t>20～29</t>
  </si>
  <si>
    <t>30～39</t>
  </si>
  <si>
    <t>40～49</t>
  </si>
  <si>
    <t>50～59</t>
  </si>
  <si>
    <t>23年度末</t>
  </si>
  <si>
    <t>§3　結核予防</t>
  </si>
  <si>
    <t>住　民　健　診
実　施　回　数</t>
  </si>
  <si>
    <t>エックス線間接撮影
受　　　 診 　　　数</t>
  </si>
  <si>
    <t>結核予防接種
実　施　回　数</t>
  </si>
  <si>
    <t>結核予防会
札幌複十字総合健診センター</t>
  </si>
  <si>
    <t>※　住民健診及びエックス線間接撮影は、感染症の予防及び感染症の患者に対する医療に関する法律第53条の２第３項の規定に基づき、市長が一般住民を対象とする定期の健康診断を結核予防会に委託し、各区内において実施した内訳である。</t>
  </si>
  <si>
    <t>資料　保健所感染症総合対策課</t>
  </si>
  <si>
    <t>2　管理検診実施状況</t>
  </si>
  <si>
    <t>受診者数</t>
  </si>
  <si>
    <t>検査内訳</t>
  </si>
  <si>
    <t>検査成績</t>
  </si>
  <si>
    <t>エックス線撮影（直接）</t>
  </si>
  <si>
    <t>喀痰検査</t>
  </si>
  <si>
    <t>総数</t>
  </si>
  <si>
    <t>有所見</t>
  </si>
  <si>
    <t>無所見</t>
  </si>
  <si>
    <t>塗抹</t>
  </si>
  <si>
    <t>培養</t>
  </si>
  <si>
    <t>治ゆ</t>
  </si>
  <si>
    <t>要注意
要観察</t>
  </si>
  <si>
    <t>要医療</t>
  </si>
  <si>
    <t>要入院</t>
  </si>
  <si>
    <t>要通院</t>
  </si>
  <si>
    <t>※　本表は、感染症の予防及び感染症の患者に対する医療に関する法律第53条の13の規定に基づき、治療終了後の患者のうち結核再発のおそれが著しい者に対して行った健康診断の実施状況である。</t>
  </si>
  <si>
    <t>資料　保健所感染症総合対策課</t>
  </si>
  <si>
    <t>3　接触者健診実施状況</t>
  </si>
  <si>
    <t>ツ反</t>
  </si>
  <si>
    <t>エックス線撮影</t>
  </si>
  <si>
    <t>直接</t>
  </si>
  <si>
    <t>間接</t>
  </si>
  <si>
    <t>治　ゆ</t>
  </si>
  <si>
    <t>結核予防会</t>
  </si>
  <si>
    <t>※　本表は、感染症の予防及び感染症の患者に対する医療に関する法律第17条の規定に基づく結核患者の接触者に対する健康診断の実施状況である。</t>
  </si>
  <si>
    <t>ＢＣＧ</t>
  </si>
  <si>
    <r>
      <t>　</t>
    </r>
  </si>
  <si>
    <t>　</t>
  </si>
  <si>
    <t>※　感染症の予防及び感染症の患者に対する医療に関する法律第37条第1項の規定に基づく公費負担申請の内訳である。</t>
  </si>
  <si>
    <t>※　平成１１年の前年末現在と平成10年末現在の数が一致しないのは、非定型抗酸菌症の101人を除いたことによる。</t>
  </si>
  <si>
    <t>24年度末</t>
  </si>
  <si>
    <t>25年度末</t>
  </si>
  <si>
    <t>26年</t>
  </si>
  <si>
    <t>27年</t>
  </si>
  <si>
    <t>26年度末</t>
  </si>
  <si>
    <t>27年度末</t>
  </si>
  <si>
    <t>IGRA</t>
  </si>
  <si>
    <t>-</t>
  </si>
  <si>
    <t>平成28年度</t>
  </si>
  <si>
    <t>平成28年</t>
  </si>
  <si>
    <t>平成28年</t>
  </si>
  <si>
    <t>28年度末</t>
  </si>
  <si>
    <t>26年</t>
  </si>
  <si>
    <t>27年</t>
  </si>
  <si>
    <t>28年</t>
  </si>
  <si>
    <t>登録時菌陰性
・その他</t>
  </si>
  <si>
    <t>登録時その他
の結核菌陽性</t>
  </si>
  <si>
    <t>登録時喀痰塗抹陽性</t>
  </si>
  <si>
    <t>肺結核活動性</t>
  </si>
  <si>
    <t>　　活　　　　　　　　　　　　　動　　　　　　　　　　　　　性　　　　　　　　　　　　　結　　　　　　　　　　　　　核</t>
  </si>
  <si>
    <t>1　住民健診及び結核予防接種実施状況</t>
  </si>
  <si>
    <t>28年</t>
  </si>
  <si>
    <t>後期高齢者医療</t>
  </si>
  <si>
    <t>指定医療機関</t>
  </si>
  <si>
    <t>15</t>
  </si>
  <si>
    <t>17</t>
  </si>
  <si>
    <t>18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</si>
</sst>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 "/>
    <numFmt numFmtId="179" formatCode="\(0\)_ "/>
    <numFmt numFmtId="180" formatCode="\(\a\)_ "/>
    <numFmt numFmtId="181" formatCode="#,##0_);[Red]\(#,##0\)"/>
    <numFmt numFmtId="182" formatCode="0_);[Red]\(0\)"/>
    <numFmt numFmtId="183" formatCode="0.0_);[Red]\(0.0\)"/>
    <numFmt numFmtId="184" formatCode="_ * #,##0;_ * \-#,##0;_ * &quot;-&quot;;_ @_ "/>
    <numFmt numFmtId="185" formatCode="_ * *#\,##0;_ * \-#,##0;_ * &quot;-&quot;;_ @_ "/>
    <numFmt numFmtId="186" formatCode="_ * &quot;*&quot;#,##0;_ * \-#,##0;_ * &quot;-&quot;;_ @_ "/>
    <numFmt numFmtId="187" formatCode="0_ "/>
    <numFmt numFmtId="188" formatCode="_ * &quot;(*1)&quot;#,##0;_ * \-#,##0;_ * &quot;-&quot;;_ @_ "/>
    <numFmt numFmtId="189" formatCode="&quot;Yes&quot;;&quot;Yes&quot;;&quot;No&quot;"/>
    <numFmt numFmtId="190" formatCode="&quot;True&quot;;&quot;True&quot;;&quot;False&quot;"/>
    <numFmt numFmtId="191" formatCode="&quot;On&quot;;&quot;On&quot;;&quot;Off&quot;"/>
    <numFmt numFmtId="192" formatCode="[$€-2]\ #,##0.00_);[Red]\([$€-2]\ #,##0.00\)"/>
    <numFmt numFmtId="193" formatCode="* &quot;* &quot;#,##0;_ * \-#,##0;_ * &quot;-&quot;;_ @_ "/>
    <numFmt numFmtId="194" formatCode="* &quot;*   &quot;#,##0;_ * \-#,##0;_ * &quot;-&quot;;_ @_ "/>
    <numFmt numFmtId="195" formatCode="* &quot;*    &quot;#,##0;_ * \-#,##0;_ * &quot;-&quot;;_ @_ "/>
    <numFmt numFmtId="196" formatCode="&quot;¥&quot;#,##0_);[Red]\(&quot;¥&quot;#,##0\)"/>
  </numFmts>
  <fonts count="56">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color indexed="8"/>
      <name val="ＭＳ Ｐ明朝"/>
      <family val="1"/>
    </font>
    <font>
      <sz val="11"/>
      <color indexed="10"/>
      <name val="ＭＳ Ｐ明朝"/>
      <family val="1"/>
    </font>
    <font>
      <sz val="12"/>
      <color indexed="8"/>
      <name val="ＭＳ Ｐゴシック"/>
      <family val="3"/>
    </font>
    <font>
      <sz val="11"/>
      <color indexed="8"/>
      <name val="ＭＳ Ｐ明朝"/>
      <family val="1"/>
    </font>
    <font>
      <sz val="11"/>
      <color indexed="8"/>
      <name val="ＭＳ Ｐゴシック"/>
      <family val="3"/>
    </font>
    <font>
      <sz val="9"/>
      <color indexed="8"/>
      <name val="ＭＳ Ｐ明朝"/>
      <family val="1"/>
    </font>
    <font>
      <sz val="10"/>
      <color indexed="8"/>
      <name val="ＭＳ Ｐゴシック"/>
      <family val="3"/>
    </font>
    <font>
      <sz val="10"/>
      <name val="ＭＳ Ｐゴシック"/>
      <family val="3"/>
    </font>
    <font>
      <sz val="8"/>
      <name val="ＭＳ Ｐ明朝"/>
      <family val="1"/>
    </font>
    <font>
      <sz val="10"/>
      <color indexed="10"/>
      <name val="ＭＳ Ｐゴシック"/>
      <family val="3"/>
    </font>
    <font>
      <strike/>
      <sz val="10"/>
      <color indexed="10"/>
      <name val="ＭＳ Ｐ明朝"/>
      <family val="1"/>
    </font>
    <font>
      <sz val="14"/>
      <name val="ＭＳ Ｐ明朝"/>
      <family val="1"/>
    </font>
    <font>
      <sz val="10"/>
      <color indexed="10"/>
      <name val="ＭＳ Ｐ明朝"/>
      <family val="1"/>
    </font>
    <font>
      <sz val="9"/>
      <name val="ＭＳ Ｐゴシック"/>
      <family val="3"/>
    </font>
    <font>
      <sz val="9.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style="hair"/>
      <bottom style="hair"/>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hair"/>
      <bottom style="thin"/>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thin"/>
    </border>
    <border>
      <left style="hair"/>
      <right style="hair"/>
      <top style="hair"/>
      <bottom style="thin"/>
    </border>
    <border>
      <left>
        <color indexed="63"/>
      </left>
      <right style="hair"/>
      <top style="hair"/>
      <bottom style="thin"/>
    </border>
    <border>
      <left>
        <color indexed="63"/>
      </left>
      <right style="hair"/>
      <top style="thin"/>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55" fillId="31" borderId="0" applyNumberFormat="0" applyBorder="0" applyAlignment="0" applyProtection="0"/>
  </cellStyleXfs>
  <cellXfs count="393">
    <xf numFmtId="0" fontId="0" fillId="0" borderId="0" xfId="0" applyAlignment="1">
      <alignment/>
    </xf>
    <xf numFmtId="0" fontId="1" fillId="0" borderId="0" xfId="0" applyFont="1" applyFill="1" applyAlignment="1">
      <alignment vertical="center"/>
    </xf>
    <xf numFmtId="0" fontId="4" fillId="0" borderId="0" xfId="0" applyFont="1" applyFill="1" applyAlignment="1">
      <alignment vertical="center"/>
    </xf>
    <xf numFmtId="0" fontId="1" fillId="0" borderId="0" xfId="65" applyFont="1" applyFill="1">
      <alignment/>
      <protection/>
    </xf>
    <xf numFmtId="0" fontId="1" fillId="0" borderId="0" xfId="66" applyFont="1" applyFill="1">
      <alignment/>
      <protection/>
    </xf>
    <xf numFmtId="0" fontId="4" fillId="0" borderId="0" xfId="66" applyFont="1" applyFill="1">
      <alignment/>
      <protection/>
    </xf>
    <xf numFmtId="0" fontId="4" fillId="0" borderId="0" xfId="66" applyFont="1" applyFill="1" applyBorder="1">
      <alignment/>
      <protection/>
    </xf>
    <xf numFmtId="0" fontId="1" fillId="0" borderId="0" xfId="66" applyFont="1" applyFill="1" applyBorder="1">
      <alignment/>
      <protection/>
    </xf>
    <xf numFmtId="0" fontId="1" fillId="0" borderId="0" xfId="67" applyFont="1" applyFill="1">
      <alignment/>
      <protection/>
    </xf>
    <xf numFmtId="0" fontId="4" fillId="0" borderId="0" xfId="67" applyFont="1" applyFill="1">
      <alignment/>
      <protection/>
    </xf>
    <xf numFmtId="0" fontId="1" fillId="0" borderId="0" xfId="68" applyFont="1" applyFill="1">
      <alignment/>
      <protection/>
    </xf>
    <xf numFmtId="0" fontId="1" fillId="0" borderId="0" xfId="68" applyFont="1" applyFill="1" applyAlignment="1">
      <alignment horizontal="center"/>
      <protection/>
    </xf>
    <xf numFmtId="0" fontId="1" fillId="0" borderId="0" xfId="68" applyFont="1" applyFill="1" applyBorder="1">
      <alignment/>
      <protection/>
    </xf>
    <xf numFmtId="0" fontId="1" fillId="0" borderId="0" xfId="70" applyFont="1" applyFill="1">
      <alignment/>
      <protection/>
    </xf>
    <xf numFmtId="0" fontId="1" fillId="0" borderId="0" xfId="67" applyFont="1" applyFill="1" applyBorder="1">
      <alignment/>
      <protection/>
    </xf>
    <xf numFmtId="0" fontId="3" fillId="0" borderId="0" xfId="65" applyFont="1" applyFill="1" applyAlignment="1">
      <alignment vertical="center"/>
      <protection/>
    </xf>
    <xf numFmtId="0" fontId="5" fillId="0" borderId="0" xfId="66" applyFont="1" applyFill="1">
      <alignment/>
      <protection/>
    </xf>
    <xf numFmtId="0" fontId="11" fillId="0" borderId="0" xfId="0" applyFont="1" applyFill="1" applyAlignment="1">
      <alignment vertical="center"/>
    </xf>
    <xf numFmtId="0" fontId="12" fillId="0" borderId="0" xfId="65" applyFont="1" applyFill="1">
      <alignment/>
      <protection/>
    </xf>
    <xf numFmtId="0" fontId="11" fillId="0" borderId="0" xfId="65" applyFont="1" applyFill="1">
      <alignment/>
      <protection/>
    </xf>
    <xf numFmtId="0" fontId="8" fillId="0" borderId="0" xfId="65" applyFont="1" applyFill="1" applyBorder="1" applyAlignment="1">
      <alignment horizontal="right" vertical="center"/>
      <protection/>
    </xf>
    <xf numFmtId="0" fontId="8" fillId="0" borderId="10" xfId="65" applyFont="1" applyFill="1" applyBorder="1" applyAlignment="1">
      <alignment horizontal="center" vertical="center"/>
      <protection/>
    </xf>
    <xf numFmtId="0" fontId="8" fillId="0" borderId="10" xfId="65" applyFont="1" applyFill="1" applyBorder="1" applyAlignment="1">
      <alignment horizontal="center" vertical="center" wrapText="1"/>
      <protection/>
    </xf>
    <xf numFmtId="0" fontId="8" fillId="0" borderId="11" xfId="65"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11" fillId="0" borderId="0" xfId="65" applyFont="1" applyFill="1" applyAlignment="1">
      <alignment horizontal="right" vertical="center"/>
      <protection/>
    </xf>
    <xf numFmtId="0" fontId="8" fillId="0" borderId="0" xfId="65" applyFont="1" applyFill="1" applyAlignment="1">
      <alignment horizontal="right" vertical="center"/>
      <protection/>
    </xf>
    <xf numFmtId="41" fontId="1" fillId="0" borderId="12" xfId="70" applyNumberFormat="1" applyFont="1" applyFill="1" applyBorder="1" applyAlignment="1">
      <alignment vertical="center"/>
      <protection/>
    </xf>
    <xf numFmtId="41" fontId="1" fillId="0" borderId="13" xfId="70" applyNumberFormat="1" applyFont="1" applyFill="1" applyBorder="1" applyAlignment="1">
      <alignment vertical="center"/>
      <protection/>
    </xf>
    <xf numFmtId="41" fontId="1" fillId="0" borderId="14" xfId="70" applyNumberFormat="1" applyFont="1" applyFill="1" applyBorder="1" applyAlignment="1">
      <alignment vertical="center"/>
      <protection/>
    </xf>
    <xf numFmtId="41" fontId="1" fillId="0" borderId="15" xfId="70" applyNumberFormat="1" applyFont="1" applyFill="1" applyBorder="1" applyAlignment="1">
      <alignment vertical="center"/>
      <protection/>
    </xf>
    <xf numFmtId="0" fontId="17" fillId="0" borderId="0" xfId="0" applyFont="1" applyAlignment="1">
      <alignment horizontal="left" vertical="top" wrapText="1"/>
    </xf>
    <xf numFmtId="41" fontId="0" fillId="0" borderId="14" xfId="70" applyNumberFormat="1" applyFont="1" applyFill="1" applyBorder="1" applyAlignment="1">
      <alignment vertical="center"/>
      <protection/>
    </xf>
    <xf numFmtId="0" fontId="19" fillId="0" borderId="0" xfId="0" applyFont="1" applyFill="1" applyAlignment="1">
      <alignment horizontal="left" vertical="center"/>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xf>
    <xf numFmtId="0" fontId="8" fillId="0" borderId="0" xfId="0" applyFont="1" applyFill="1" applyBorder="1" applyAlignment="1">
      <alignment horizontal="right" vertical="center"/>
    </xf>
    <xf numFmtId="0" fontId="4" fillId="0" borderId="0" xfId="0" applyFont="1" applyFill="1" applyAlignment="1">
      <alignment/>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41" fontId="12" fillId="0" borderId="14" xfId="0" applyNumberFormat="1" applyFont="1" applyFill="1" applyBorder="1" applyAlignment="1">
      <alignment vertical="center"/>
    </xf>
    <xf numFmtId="41" fontId="12" fillId="0" borderId="15" xfId="0" applyNumberFormat="1" applyFont="1" applyFill="1" applyBorder="1" applyAlignment="1">
      <alignment vertical="center"/>
    </xf>
    <xf numFmtId="0" fontId="8" fillId="0" borderId="18" xfId="0" applyFont="1" applyFill="1" applyBorder="1" applyAlignment="1">
      <alignment horizontal="distributed" vertical="center"/>
    </xf>
    <xf numFmtId="41" fontId="1" fillId="0" borderId="12" xfId="0" applyNumberFormat="1" applyFont="1" applyFill="1" applyBorder="1" applyAlignment="1">
      <alignment vertical="center"/>
    </xf>
    <xf numFmtId="41" fontId="11" fillId="0" borderId="12" xfId="0" applyNumberFormat="1" applyFont="1" applyFill="1" applyBorder="1" applyAlignment="1">
      <alignment horizontal="right" vertical="center"/>
    </xf>
    <xf numFmtId="176" fontId="11" fillId="0" borderId="13" xfId="62" applyNumberFormat="1" applyFont="1" applyFill="1" applyBorder="1" applyAlignment="1">
      <alignment vertical="center"/>
      <protection/>
    </xf>
    <xf numFmtId="41" fontId="1" fillId="0" borderId="19" xfId="0" applyNumberFormat="1" applyFont="1" applyFill="1" applyBorder="1" applyAlignment="1">
      <alignment vertical="center"/>
    </xf>
    <xf numFmtId="176" fontId="11" fillId="0" borderId="19" xfId="62" applyNumberFormat="1" applyFont="1" applyFill="1" applyBorder="1" applyAlignment="1">
      <alignment vertical="center"/>
      <protection/>
    </xf>
    <xf numFmtId="176" fontId="11" fillId="0" borderId="20" xfId="62" applyNumberFormat="1" applyFont="1" applyFill="1" applyBorder="1" applyAlignment="1">
      <alignment vertical="center"/>
      <protection/>
    </xf>
    <xf numFmtId="0" fontId="13" fillId="0" borderId="21" xfId="0" applyFont="1" applyFill="1" applyBorder="1" applyAlignment="1">
      <alignment horizontal="distributed" vertical="center" wrapText="1"/>
    </xf>
    <xf numFmtId="41" fontId="0" fillId="0" borderId="22" xfId="0" applyNumberForma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23" xfId="0" applyNumberFormat="1" applyFill="1" applyBorder="1" applyAlignment="1">
      <alignment horizontal="right" vertical="center"/>
    </xf>
    <xf numFmtId="41" fontId="11" fillId="0" borderId="0" xfId="0" applyNumberFormat="1" applyFont="1" applyFill="1" applyAlignment="1">
      <alignment/>
    </xf>
    <xf numFmtId="0" fontId="8" fillId="0" borderId="0" xfId="0" applyFont="1" applyFill="1" applyAlignment="1">
      <alignment vertical="center"/>
    </xf>
    <xf numFmtId="0" fontId="8" fillId="0" borderId="0" xfId="0" applyFont="1" applyFill="1" applyAlignment="1">
      <alignment horizontal="right"/>
    </xf>
    <xf numFmtId="0" fontId="10" fillId="0" borderId="0" xfId="63" applyFont="1" applyFill="1" applyAlignment="1">
      <alignment vertical="center"/>
      <protection/>
    </xf>
    <xf numFmtId="0" fontId="1" fillId="0" borderId="0" xfId="63" applyFont="1" applyFill="1">
      <alignment/>
      <protection/>
    </xf>
    <xf numFmtId="0" fontId="11" fillId="0" borderId="0" xfId="63" applyFont="1" applyFill="1">
      <alignment/>
      <protection/>
    </xf>
    <xf numFmtId="0" fontId="1" fillId="0" borderId="0" xfId="63" applyFont="1" applyFill="1" applyBorder="1">
      <alignment/>
      <protection/>
    </xf>
    <xf numFmtId="0" fontId="4" fillId="0" borderId="0" xfId="63" applyFont="1" applyFill="1" applyBorder="1" applyAlignment="1">
      <alignment horizontal="right" vertical="center"/>
      <protection/>
    </xf>
    <xf numFmtId="0" fontId="4" fillId="0" borderId="0" xfId="63" applyFont="1" applyFill="1" applyBorder="1">
      <alignment/>
      <protection/>
    </xf>
    <xf numFmtId="0" fontId="4" fillId="0" borderId="0" xfId="63" applyFont="1" applyFill="1">
      <alignment/>
      <protection/>
    </xf>
    <xf numFmtId="0" fontId="8" fillId="0" borderId="14" xfId="63" applyFont="1" applyFill="1" applyBorder="1" applyAlignment="1">
      <alignment horizontal="center" vertical="center" textRotation="255"/>
      <protection/>
    </xf>
    <xf numFmtId="41" fontId="1" fillId="0" borderId="22" xfId="63" applyNumberFormat="1" applyFont="1" applyFill="1" applyBorder="1" applyAlignment="1">
      <alignment vertical="center"/>
      <protection/>
    </xf>
    <xf numFmtId="0" fontId="1" fillId="0" borderId="0" xfId="63" applyFont="1" applyFill="1" applyBorder="1" applyAlignment="1">
      <alignment horizontal="center" vertical="center"/>
      <protection/>
    </xf>
    <xf numFmtId="176" fontId="1" fillId="0" borderId="0" xfId="63" applyNumberFormat="1" applyFont="1" applyFill="1" applyBorder="1" applyAlignment="1">
      <alignment vertical="center"/>
      <protection/>
    </xf>
    <xf numFmtId="0" fontId="9" fillId="0" borderId="0" xfId="63" applyFont="1" applyFill="1" applyBorder="1" applyAlignment="1">
      <alignment vertical="top"/>
      <protection/>
    </xf>
    <xf numFmtId="0" fontId="8" fillId="0" borderId="0" xfId="63" applyFont="1" applyFill="1" applyAlignment="1">
      <alignment horizontal="right" vertical="center"/>
      <protection/>
    </xf>
    <xf numFmtId="0" fontId="10" fillId="0" borderId="0" xfId="64" applyFont="1" applyFill="1" applyAlignment="1">
      <alignment vertical="center"/>
      <protection/>
    </xf>
    <xf numFmtId="0" fontId="11" fillId="0" borderId="0" xfId="64" applyFont="1" applyFill="1">
      <alignment/>
      <protection/>
    </xf>
    <xf numFmtId="0" fontId="1" fillId="0" borderId="0" xfId="64" applyFont="1" applyFill="1" applyBorder="1">
      <alignment/>
      <protection/>
    </xf>
    <xf numFmtId="0" fontId="1" fillId="0" borderId="0" xfId="64" applyFont="1" applyFill="1">
      <alignment/>
      <protection/>
    </xf>
    <xf numFmtId="0" fontId="10" fillId="0" borderId="0" xfId="64" applyFont="1" applyFill="1">
      <alignment/>
      <protection/>
    </xf>
    <xf numFmtId="0" fontId="4" fillId="0" borderId="0" xfId="64" applyFont="1" applyFill="1" applyBorder="1" applyAlignment="1">
      <alignment horizontal="right" vertical="center"/>
      <protection/>
    </xf>
    <xf numFmtId="184" fontId="11" fillId="0" borderId="22" xfId="64" applyNumberFormat="1" applyFont="1" applyFill="1" applyBorder="1" applyAlignment="1">
      <alignment vertical="center" shrinkToFit="1"/>
      <protection/>
    </xf>
    <xf numFmtId="184" fontId="11" fillId="0" borderId="22" xfId="64" applyNumberFormat="1" applyFont="1" applyFill="1" applyBorder="1" applyAlignment="1">
      <alignment horizontal="right" vertical="center" shrinkToFit="1"/>
      <protection/>
    </xf>
    <xf numFmtId="0" fontId="11" fillId="0" borderId="0" xfId="64" applyFont="1" applyFill="1" applyBorder="1" applyAlignment="1">
      <alignment horizontal="center" vertical="center"/>
      <protection/>
    </xf>
    <xf numFmtId="176" fontId="11" fillId="0" borderId="0" xfId="64" applyNumberFormat="1" applyFont="1" applyFill="1" applyBorder="1" applyAlignment="1">
      <alignment vertical="center"/>
      <protection/>
    </xf>
    <xf numFmtId="0" fontId="9" fillId="0" borderId="0" xfId="64" applyFont="1" applyFill="1" applyBorder="1">
      <alignment/>
      <protection/>
    </xf>
    <xf numFmtId="0" fontId="1" fillId="0" borderId="0" xfId="64" applyFont="1" applyFill="1" applyAlignment="1">
      <alignment vertical="center"/>
      <protection/>
    </xf>
    <xf numFmtId="0" fontId="11" fillId="0" borderId="0" xfId="64" applyFont="1" applyFill="1" applyAlignment="1">
      <alignment horizontal="right" vertical="center"/>
      <protection/>
    </xf>
    <xf numFmtId="0" fontId="8" fillId="0" borderId="0" xfId="64" applyFont="1" applyFill="1" applyAlignment="1">
      <alignment horizontal="right" vertical="center"/>
      <protection/>
    </xf>
    <xf numFmtId="0" fontId="9" fillId="0" borderId="0" xfId="63" applyFont="1" applyFill="1" applyAlignment="1">
      <alignment vertical="center"/>
      <protection/>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41" fontId="0" fillId="0" borderId="12" xfId="70" applyNumberFormat="1" applyFont="1" applyFill="1" applyBorder="1" applyAlignment="1">
      <alignment vertical="center"/>
      <protection/>
    </xf>
    <xf numFmtId="41" fontId="1" fillId="0" borderId="24" xfId="70" applyNumberFormat="1" applyFont="1" applyFill="1" applyBorder="1" applyAlignment="1">
      <alignment horizontal="right" vertical="center"/>
      <protection/>
    </xf>
    <xf numFmtId="0" fontId="1" fillId="32" borderId="0" xfId="63" applyFont="1" applyFill="1">
      <alignment/>
      <protection/>
    </xf>
    <xf numFmtId="0" fontId="15" fillId="0" borderId="21" xfId="0" applyFont="1" applyFill="1" applyBorder="1" applyAlignment="1">
      <alignment horizontal="center" vertical="center"/>
    </xf>
    <xf numFmtId="41" fontId="1" fillId="0" borderId="13" xfId="70" applyNumberFormat="1" applyFont="1" applyFill="1" applyBorder="1" applyAlignment="1">
      <alignment horizontal="right" vertical="center"/>
      <protection/>
    </xf>
    <xf numFmtId="0" fontId="3" fillId="0" borderId="0" xfId="67" applyFont="1" applyFill="1" applyAlignment="1">
      <alignment vertical="center"/>
      <protection/>
    </xf>
    <xf numFmtId="0" fontId="1" fillId="0" borderId="0" xfId="67" applyFont="1" applyFill="1" applyAlignment="1">
      <alignment horizontal="right" vertical="center"/>
      <protection/>
    </xf>
    <xf numFmtId="0" fontId="4" fillId="0" borderId="15" xfId="66" applyFont="1" applyFill="1" applyBorder="1" applyAlignment="1">
      <alignment horizontal="center" vertical="center"/>
      <protection/>
    </xf>
    <xf numFmtId="0" fontId="4" fillId="0" borderId="17" xfId="67" applyFont="1" applyFill="1" applyBorder="1" applyAlignment="1">
      <alignment horizontal="distributed" vertical="center"/>
      <protection/>
    </xf>
    <xf numFmtId="41" fontId="0" fillId="0" borderId="14" xfId="67" applyNumberFormat="1" applyFont="1" applyFill="1" applyBorder="1" applyAlignment="1">
      <alignment vertical="center"/>
      <protection/>
    </xf>
    <xf numFmtId="41" fontId="0" fillId="0" borderId="15" xfId="67" applyNumberFormat="1" applyFont="1" applyFill="1" applyBorder="1" applyAlignment="1">
      <alignment vertical="center"/>
      <protection/>
    </xf>
    <xf numFmtId="41" fontId="15" fillId="0" borderId="15" xfId="66" applyNumberFormat="1" applyFont="1" applyFill="1" applyBorder="1" applyAlignment="1">
      <alignment horizontal="center" vertical="center"/>
      <protection/>
    </xf>
    <xf numFmtId="0" fontId="15" fillId="0" borderId="15" xfId="66" applyFont="1" applyFill="1" applyBorder="1" applyAlignment="1">
      <alignment horizontal="center" vertical="center"/>
      <protection/>
    </xf>
    <xf numFmtId="0" fontId="4" fillId="0" borderId="18" xfId="67" applyFont="1" applyFill="1" applyBorder="1" applyAlignment="1">
      <alignment horizontal="distributed" vertical="center"/>
      <protection/>
    </xf>
    <xf numFmtId="41" fontId="1" fillId="0" borderId="14" xfId="67" applyNumberFormat="1" applyFont="1" applyFill="1" applyBorder="1" applyAlignment="1">
      <alignment vertical="center"/>
      <protection/>
    </xf>
    <xf numFmtId="41" fontId="1" fillId="0" borderId="15" xfId="67" applyNumberFormat="1" applyFont="1" applyFill="1" applyBorder="1" applyAlignment="1">
      <alignment vertical="center"/>
      <protection/>
    </xf>
    <xf numFmtId="0" fontId="4" fillId="0" borderId="16" xfId="67" applyFont="1" applyFill="1" applyBorder="1" applyAlignment="1">
      <alignment horizontal="distributed" vertical="center"/>
      <protection/>
    </xf>
    <xf numFmtId="41" fontId="1" fillId="0" borderId="25" xfId="67" applyNumberFormat="1" applyFont="1" applyFill="1" applyBorder="1" applyAlignment="1">
      <alignment vertical="center"/>
      <protection/>
    </xf>
    <xf numFmtId="41" fontId="1" fillId="0" borderId="26" xfId="67" applyNumberFormat="1" applyFont="1" applyFill="1" applyBorder="1" applyAlignment="1">
      <alignment vertical="center"/>
      <protection/>
    </xf>
    <xf numFmtId="0" fontId="4" fillId="0" borderId="21" xfId="67" applyFont="1" applyFill="1" applyBorder="1" applyAlignment="1">
      <alignment horizontal="distributed" vertical="center"/>
      <protection/>
    </xf>
    <xf numFmtId="41" fontId="1" fillId="0" borderId="22" xfId="67" applyNumberFormat="1" applyFont="1" applyFill="1" applyBorder="1" applyAlignment="1">
      <alignment vertical="center"/>
      <protection/>
    </xf>
    <xf numFmtId="41" fontId="1" fillId="0" borderId="23" xfId="67" applyNumberFormat="1" applyFont="1" applyFill="1" applyBorder="1" applyAlignment="1">
      <alignment vertical="center"/>
      <protection/>
    </xf>
    <xf numFmtId="41" fontId="1" fillId="0" borderId="0" xfId="67" applyNumberFormat="1" applyFont="1" applyFill="1" applyBorder="1" applyAlignment="1">
      <alignment vertical="center"/>
      <protection/>
    </xf>
    <xf numFmtId="0" fontId="4" fillId="0" borderId="0" xfId="67" applyFont="1" applyFill="1" applyAlignment="1">
      <alignment horizontal="right" vertical="center"/>
      <protection/>
    </xf>
    <xf numFmtId="0" fontId="4" fillId="0" borderId="14" xfId="66" applyFont="1" applyFill="1" applyBorder="1" applyAlignment="1">
      <alignment horizontal="center" vertical="center"/>
      <protection/>
    </xf>
    <xf numFmtId="0" fontId="0" fillId="0" borderId="22" xfId="0" applyFont="1" applyFill="1" applyBorder="1" applyAlignment="1">
      <alignment vertical="center"/>
    </xf>
    <xf numFmtId="0" fontId="0" fillId="0" borderId="23" xfId="0" applyFont="1" applyFill="1" applyBorder="1" applyAlignment="1">
      <alignment vertical="center"/>
    </xf>
    <xf numFmtId="182" fontId="0" fillId="0" borderId="14" xfId="51" applyNumberFormat="1" applyFont="1" applyFill="1" applyBorder="1" applyAlignment="1">
      <alignment vertical="center"/>
    </xf>
    <xf numFmtId="182" fontId="1" fillId="0" borderId="14" xfId="51" applyNumberFormat="1" applyFont="1" applyFill="1" applyBorder="1" applyAlignment="1">
      <alignment vertical="center"/>
    </xf>
    <xf numFmtId="182" fontId="1" fillId="0" borderId="15" xfId="51" applyNumberFormat="1" applyFont="1" applyFill="1" applyBorder="1" applyAlignment="1">
      <alignment vertical="center"/>
    </xf>
    <xf numFmtId="182" fontId="1" fillId="0" borderId="14" xfId="51" applyNumberFormat="1" applyFont="1" applyFill="1" applyBorder="1" applyAlignment="1">
      <alignment horizontal="right" vertical="center"/>
    </xf>
    <xf numFmtId="182" fontId="1" fillId="0" borderId="15" xfId="51" applyNumberFormat="1" applyFont="1" applyFill="1" applyBorder="1" applyAlignment="1">
      <alignment horizontal="right" vertical="center"/>
    </xf>
    <xf numFmtId="182" fontId="0" fillId="0" borderId="19" xfId="51" applyNumberFormat="1" applyFont="1" applyFill="1" applyBorder="1" applyAlignment="1">
      <alignment vertical="center"/>
    </xf>
    <xf numFmtId="182" fontId="1" fillId="0" borderId="20" xfId="51" applyNumberFormat="1" applyFont="1" applyFill="1" applyBorder="1" applyAlignment="1">
      <alignment vertical="center"/>
    </xf>
    <xf numFmtId="182" fontId="0" fillId="0" borderId="22" xfId="51" applyNumberFormat="1" applyFont="1" applyFill="1" applyBorder="1" applyAlignment="1">
      <alignment vertical="center"/>
    </xf>
    <xf numFmtId="182" fontId="1" fillId="0" borderId="22" xfId="51" applyNumberFormat="1" applyFont="1" applyFill="1" applyBorder="1" applyAlignment="1">
      <alignment vertical="center"/>
    </xf>
    <xf numFmtId="182" fontId="1" fillId="0" borderId="23" xfId="51" applyNumberFormat="1" applyFont="1" applyFill="1" applyBorder="1" applyAlignment="1">
      <alignment vertical="center"/>
    </xf>
    <xf numFmtId="0" fontId="3" fillId="0" borderId="0" xfId="66" applyFont="1" applyFill="1" applyAlignment="1">
      <alignment vertical="center"/>
      <protection/>
    </xf>
    <xf numFmtId="0" fontId="5" fillId="0" borderId="14" xfId="66" applyFont="1" applyFill="1" applyBorder="1" applyAlignment="1">
      <alignment horizontal="center" vertical="center"/>
      <protection/>
    </xf>
    <xf numFmtId="0" fontId="5" fillId="0" borderId="15" xfId="66" applyFont="1" applyFill="1" applyBorder="1" applyAlignment="1">
      <alignment horizontal="center" vertical="center"/>
      <protection/>
    </xf>
    <xf numFmtId="0" fontId="5" fillId="0" borderId="0" xfId="66" applyFont="1" applyFill="1" applyBorder="1" applyAlignment="1">
      <alignment horizontal="center" vertical="center"/>
      <protection/>
    </xf>
    <xf numFmtId="0" fontId="4" fillId="0" borderId="19"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16" xfId="66" applyFont="1" applyFill="1" applyBorder="1" applyAlignment="1">
      <alignment horizontal="center" vertical="center"/>
      <protection/>
    </xf>
    <xf numFmtId="0" fontId="4" fillId="0" borderId="20" xfId="66" applyFont="1" applyFill="1" applyBorder="1" applyAlignment="1">
      <alignment horizontal="center" vertical="center"/>
      <protection/>
    </xf>
    <xf numFmtId="0" fontId="4" fillId="0" borderId="20" xfId="66" applyFont="1" applyFill="1" applyBorder="1">
      <alignment/>
      <protection/>
    </xf>
    <xf numFmtId="0" fontId="5" fillId="0" borderId="0" xfId="66" applyFont="1" applyFill="1" applyBorder="1" applyAlignment="1">
      <alignment horizontal="distributed" vertical="top"/>
      <protection/>
    </xf>
    <xf numFmtId="184" fontId="5" fillId="0" borderId="19" xfId="66" applyNumberFormat="1" applyFont="1" applyFill="1" applyBorder="1" applyAlignment="1">
      <alignment vertical="top"/>
      <protection/>
    </xf>
    <xf numFmtId="184" fontId="21" fillId="0" borderId="19" xfId="66" applyNumberFormat="1" applyFont="1" applyFill="1" applyBorder="1" applyAlignment="1">
      <alignment vertical="top"/>
      <protection/>
    </xf>
    <xf numFmtId="184" fontId="5" fillId="0" borderId="20" xfId="66" applyNumberFormat="1" applyFont="1" applyFill="1" applyBorder="1" applyAlignment="1">
      <alignment vertical="top"/>
      <protection/>
    </xf>
    <xf numFmtId="0" fontId="21" fillId="0" borderId="0" xfId="66" applyFont="1" applyFill="1" applyBorder="1" applyAlignment="1">
      <alignment vertical="top"/>
      <protection/>
    </xf>
    <xf numFmtId="184" fontId="5" fillId="0" borderId="19" xfId="66" applyNumberFormat="1" applyFont="1" applyFill="1" applyBorder="1" applyAlignment="1">
      <alignment horizontal="right" vertical="top"/>
      <protection/>
    </xf>
    <xf numFmtId="184" fontId="5" fillId="0" borderId="20" xfId="66" applyNumberFormat="1" applyFont="1" applyFill="1" applyBorder="1" applyAlignment="1">
      <alignment horizontal="right" vertical="top"/>
      <protection/>
    </xf>
    <xf numFmtId="0" fontId="21" fillId="0" borderId="27" xfId="66" applyFont="1" applyFill="1" applyBorder="1" applyAlignment="1">
      <alignment vertical="top"/>
      <protection/>
    </xf>
    <xf numFmtId="0" fontId="5" fillId="0" borderId="27" xfId="66" applyFont="1" applyFill="1" applyBorder="1" applyAlignment="1">
      <alignment horizontal="distributed" vertical="top"/>
      <protection/>
    </xf>
    <xf numFmtId="184" fontId="5" fillId="0" borderId="22" xfId="66" applyNumberFormat="1" applyFont="1" applyFill="1" applyBorder="1" applyAlignment="1">
      <alignment vertical="top"/>
      <protection/>
    </xf>
    <xf numFmtId="184" fontId="21" fillId="0" borderId="22" xfId="66" applyNumberFormat="1" applyFont="1" applyFill="1" applyBorder="1" applyAlignment="1">
      <alignment vertical="top"/>
      <protection/>
    </xf>
    <xf numFmtId="184" fontId="5" fillId="0" borderId="23" xfId="66" applyNumberFormat="1" applyFont="1" applyFill="1" applyBorder="1" applyAlignment="1">
      <alignment vertical="top"/>
      <protection/>
    </xf>
    <xf numFmtId="0" fontId="4" fillId="0" borderId="0" xfId="66" applyFont="1" applyFill="1" applyAlignment="1">
      <alignment horizontal="left" vertical="center"/>
      <protection/>
    </xf>
    <xf numFmtId="0" fontId="1" fillId="0" borderId="0" xfId="66" applyFont="1" applyFill="1" applyAlignment="1">
      <alignment horizontal="left" vertical="center"/>
      <protection/>
    </xf>
    <xf numFmtId="0" fontId="5" fillId="0" borderId="0" xfId="66" applyFont="1" applyFill="1" applyAlignment="1">
      <alignment horizontal="right" vertical="top"/>
      <protection/>
    </xf>
    <xf numFmtId="0" fontId="3" fillId="0" borderId="0" xfId="68" applyFont="1" applyFill="1" applyAlignment="1">
      <alignment vertical="center"/>
      <protection/>
    </xf>
    <xf numFmtId="0" fontId="4" fillId="0" borderId="0" xfId="68" applyFont="1" applyFill="1" applyBorder="1" applyAlignment="1">
      <alignment horizontal="right" vertical="center"/>
      <protection/>
    </xf>
    <xf numFmtId="0" fontId="4" fillId="0" borderId="10"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41" fontId="0" fillId="0" borderId="14" xfId="68" applyNumberFormat="1" applyFont="1" applyFill="1" applyBorder="1" applyAlignment="1">
      <alignment vertical="center"/>
      <protection/>
    </xf>
    <xf numFmtId="41" fontId="1" fillId="0" borderId="14" xfId="68" applyNumberFormat="1" applyFont="1" applyFill="1" applyBorder="1" applyAlignment="1">
      <alignment vertical="center"/>
      <protection/>
    </xf>
    <xf numFmtId="41" fontId="1" fillId="0" borderId="15" xfId="68" applyNumberFormat="1" applyFont="1" applyFill="1" applyBorder="1" applyAlignment="1">
      <alignment vertical="center"/>
      <protection/>
    </xf>
    <xf numFmtId="0" fontId="4" fillId="0" borderId="0" xfId="68" applyFont="1" applyFill="1" applyBorder="1" applyAlignment="1">
      <alignment horizontal="distributed" vertical="center"/>
      <protection/>
    </xf>
    <xf numFmtId="41" fontId="1" fillId="0" borderId="14" xfId="68" applyNumberFormat="1" applyFont="1" applyFill="1" applyBorder="1" applyAlignment="1">
      <alignment horizontal="right" vertical="center"/>
      <protection/>
    </xf>
    <xf numFmtId="41" fontId="0" fillId="0" borderId="28" xfId="68" applyNumberFormat="1" applyFont="1" applyFill="1" applyBorder="1" applyAlignment="1">
      <alignment vertical="center"/>
      <protection/>
    </xf>
    <xf numFmtId="41" fontId="1" fillId="0" borderId="22" xfId="68" applyNumberFormat="1" applyFont="1" applyFill="1" applyBorder="1" applyAlignment="1">
      <alignment vertical="center"/>
      <protection/>
    </xf>
    <xf numFmtId="41" fontId="1" fillId="0" borderId="22" xfId="68" applyNumberFormat="1" applyFont="1" applyFill="1" applyBorder="1" applyAlignment="1">
      <alignment horizontal="right" vertical="center"/>
      <protection/>
    </xf>
    <xf numFmtId="41" fontId="1" fillId="0" borderId="23" xfId="68" applyNumberFormat="1" applyFont="1" applyFill="1" applyBorder="1" applyAlignment="1">
      <alignment horizontal="right" vertical="center"/>
      <protection/>
    </xf>
    <xf numFmtId="0" fontId="4" fillId="0" borderId="0" xfId="68" applyFont="1" applyFill="1" applyAlignment="1">
      <alignment vertical="center"/>
      <protection/>
    </xf>
    <xf numFmtId="0" fontId="1" fillId="0" borderId="0" xfId="68" applyFont="1" applyFill="1" applyAlignment="1">
      <alignment vertical="center"/>
      <protection/>
    </xf>
    <xf numFmtId="0" fontId="1" fillId="0" borderId="0" xfId="68" applyFont="1" applyFill="1" applyAlignment="1">
      <alignment horizontal="right" vertical="center"/>
      <protection/>
    </xf>
    <xf numFmtId="0" fontId="4" fillId="0" borderId="0" xfId="68" applyFont="1" applyFill="1" applyAlignment="1">
      <alignment horizontal="right" vertical="center"/>
      <protection/>
    </xf>
    <xf numFmtId="0" fontId="3" fillId="0" borderId="0" xfId="69" applyFont="1" applyFill="1" applyAlignment="1">
      <alignment vertical="center"/>
      <protection/>
    </xf>
    <xf numFmtId="0" fontId="4" fillId="0" borderId="0" xfId="70" applyFont="1" applyFill="1" applyBorder="1" applyAlignment="1">
      <alignment horizontal="right" vertical="center"/>
      <protection/>
    </xf>
    <xf numFmtId="0" fontId="4" fillId="0" borderId="14" xfId="70" applyFont="1" applyFill="1" applyBorder="1" applyAlignment="1">
      <alignment horizontal="center" vertical="center"/>
      <protection/>
    </xf>
    <xf numFmtId="0" fontId="4" fillId="0" borderId="14" xfId="70" applyFont="1" applyFill="1" applyBorder="1" applyAlignment="1">
      <alignment horizontal="distributed" vertical="center"/>
      <protection/>
    </xf>
    <xf numFmtId="0" fontId="4" fillId="0" borderId="17" xfId="70" applyFont="1" applyFill="1" applyBorder="1" applyAlignment="1">
      <alignment horizontal="distributed" vertical="center" wrapText="1"/>
      <protection/>
    </xf>
    <xf numFmtId="0" fontId="4" fillId="0" borderId="17" xfId="70" applyFont="1" applyFill="1" applyBorder="1" applyAlignment="1">
      <alignment horizontal="distributed" vertical="center"/>
      <protection/>
    </xf>
    <xf numFmtId="0" fontId="4" fillId="0" borderId="18" xfId="70" applyFont="1" applyFill="1" applyBorder="1" applyAlignment="1">
      <alignment horizontal="distributed" vertical="center"/>
      <protection/>
    </xf>
    <xf numFmtId="0" fontId="4" fillId="0" borderId="29" xfId="70" applyFont="1" applyFill="1" applyBorder="1" applyAlignment="1">
      <alignment horizontal="distributed" vertical="center"/>
      <protection/>
    </xf>
    <xf numFmtId="41" fontId="0" fillId="0" borderId="28" xfId="70" applyNumberFormat="1" applyFont="1" applyFill="1" applyBorder="1" applyAlignment="1">
      <alignment vertical="center"/>
      <protection/>
    </xf>
    <xf numFmtId="41" fontId="1" fillId="0" borderId="28" xfId="70" applyNumberFormat="1" applyFont="1" applyFill="1" applyBorder="1" applyAlignment="1">
      <alignment vertical="center"/>
      <protection/>
    </xf>
    <xf numFmtId="0" fontId="4" fillId="0" borderId="0" xfId="69" applyFont="1" applyFill="1">
      <alignment/>
      <protection/>
    </xf>
    <xf numFmtId="0" fontId="4" fillId="0" borderId="0" xfId="70" applyFont="1" applyFill="1" applyAlignment="1">
      <alignment horizontal="right" vertical="center"/>
      <protection/>
    </xf>
    <xf numFmtId="0" fontId="3" fillId="0" borderId="0" xfId="70" applyFont="1" applyFill="1" applyAlignment="1">
      <alignment vertical="center"/>
      <protection/>
    </xf>
    <xf numFmtId="38" fontId="1" fillId="0" borderId="14" xfId="51" applyFont="1" applyFill="1" applyBorder="1" applyAlignment="1">
      <alignment horizontal="right" vertical="center"/>
    </xf>
    <xf numFmtId="38" fontId="1" fillId="0" borderId="26" xfId="51" applyFont="1" applyFill="1" applyBorder="1" applyAlignment="1">
      <alignment horizontal="right" vertical="center"/>
    </xf>
    <xf numFmtId="38" fontId="1" fillId="0" borderId="15" xfId="51" applyFont="1" applyFill="1" applyBorder="1" applyAlignment="1">
      <alignment horizontal="right" vertical="center"/>
    </xf>
    <xf numFmtId="41" fontId="0" fillId="0" borderId="22" xfId="70" applyNumberFormat="1" applyFont="1" applyFill="1" applyBorder="1" applyAlignment="1">
      <alignment vertical="center"/>
      <protection/>
    </xf>
    <xf numFmtId="38" fontId="1" fillId="0" borderId="28" xfId="51" applyFont="1" applyFill="1" applyBorder="1" applyAlignment="1">
      <alignment horizontal="right" vertical="center"/>
    </xf>
    <xf numFmtId="38" fontId="1" fillId="0" borderId="24" xfId="51" applyFont="1" applyFill="1" applyBorder="1" applyAlignment="1">
      <alignment horizontal="right" vertical="center"/>
    </xf>
    <xf numFmtId="0" fontId="3"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9" fontId="4" fillId="0" borderId="16" xfId="0" applyNumberFormat="1" applyFont="1" applyFill="1" applyBorder="1" applyAlignment="1">
      <alignment horizontal="center" vertical="center"/>
    </xf>
    <xf numFmtId="184" fontId="1" fillId="0" borderId="19" xfId="51" applyNumberFormat="1" applyFont="1" applyFill="1" applyBorder="1" applyAlignment="1">
      <alignment vertical="center"/>
    </xf>
    <xf numFmtId="184" fontId="1" fillId="0" borderId="20" xfId="51" applyNumberFormat="1" applyFont="1" applyFill="1" applyBorder="1" applyAlignment="1">
      <alignment vertical="center"/>
    </xf>
    <xf numFmtId="194" fontId="1" fillId="0" borderId="20" xfId="51" applyNumberFormat="1" applyFont="1" applyFill="1" applyBorder="1" applyAlignment="1">
      <alignment vertical="center"/>
    </xf>
    <xf numFmtId="194" fontId="1" fillId="0" borderId="19" xfId="51" applyNumberFormat="1" applyFont="1" applyFill="1" applyBorder="1" applyAlignment="1">
      <alignment vertical="center"/>
    </xf>
    <xf numFmtId="3" fontId="1" fillId="0" borderId="20" xfId="51" applyNumberFormat="1" applyFont="1" applyFill="1" applyBorder="1" applyAlignment="1">
      <alignment vertical="center"/>
    </xf>
    <xf numFmtId="184" fontId="1" fillId="0" borderId="20" xfId="51" applyNumberFormat="1" applyFont="1" applyFill="1" applyBorder="1" applyAlignment="1" applyProtection="1">
      <alignment vertical="center"/>
      <protection/>
    </xf>
    <xf numFmtId="0" fontId="4" fillId="0" borderId="16"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6" xfId="0" applyFont="1" applyFill="1" applyBorder="1" applyAlignment="1">
      <alignment vertical="center"/>
    </xf>
    <xf numFmtId="184" fontId="1" fillId="0" borderId="19" xfId="64" applyNumberFormat="1" applyFont="1" applyFill="1" applyBorder="1" applyAlignment="1">
      <alignment vertical="center" shrinkToFit="1"/>
      <protection/>
    </xf>
    <xf numFmtId="0" fontId="22" fillId="0" borderId="0" xfId="0" applyFont="1" applyFill="1" applyAlignment="1">
      <alignment vertical="center"/>
    </xf>
    <xf numFmtId="0" fontId="22" fillId="0" borderId="0" xfId="0" applyFont="1" applyFill="1" applyAlignment="1">
      <alignment horizontal="right" vertical="center"/>
    </xf>
    <xf numFmtId="0" fontId="5" fillId="0" borderId="17" xfId="66"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16" fillId="0" borderId="29" xfId="64" applyFont="1" applyFill="1" applyBorder="1" applyAlignment="1">
      <alignment horizontal="distributed" vertical="center"/>
      <protection/>
    </xf>
    <xf numFmtId="41" fontId="1" fillId="0" borderId="24" xfId="63" applyNumberFormat="1" applyFont="1" applyFill="1" applyBorder="1" applyAlignment="1">
      <alignment vertical="center"/>
      <protection/>
    </xf>
    <xf numFmtId="184" fontId="11" fillId="0" borderId="24" xfId="64" applyNumberFormat="1" applyFont="1" applyFill="1" applyBorder="1" applyAlignment="1">
      <alignment vertical="center" shrinkToFit="1"/>
      <protection/>
    </xf>
    <xf numFmtId="184" fontId="5" fillId="0" borderId="16" xfId="66" applyNumberFormat="1" applyFont="1" applyFill="1" applyBorder="1" applyAlignment="1">
      <alignment vertical="top"/>
      <protection/>
    </xf>
    <xf numFmtId="184" fontId="5" fillId="0" borderId="21" xfId="66" applyNumberFormat="1" applyFont="1" applyFill="1" applyBorder="1" applyAlignment="1">
      <alignment vertical="top"/>
      <protection/>
    </xf>
    <xf numFmtId="0" fontId="4" fillId="0" borderId="17" xfId="66" applyFont="1" applyFill="1" applyBorder="1" applyAlignment="1">
      <alignment horizontal="center" vertical="center"/>
      <protection/>
    </xf>
    <xf numFmtId="41" fontId="0" fillId="0" borderId="17" xfId="67" applyNumberFormat="1" applyFont="1" applyFill="1" applyBorder="1" applyAlignment="1">
      <alignment vertical="center"/>
      <protection/>
    </xf>
    <xf numFmtId="41" fontId="1" fillId="0" borderId="17" xfId="67" applyNumberFormat="1" applyFont="1" applyFill="1" applyBorder="1" applyAlignment="1">
      <alignment vertical="center"/>
      <protection/>
    </xf>
    <xf numFmtId="41" fontId="1" fillId="0" borderId="31" xfId="67" applyNumberFormat="1" applyFont="1" applyFill="1" applyBorder="1" applyAlignment="1">
      <alignment vertical="center"/>
      <protection/>
    </xf>
    <xf numFmtId="41" fontId="1" fillId="0" borderId="21" xfId="67" applyNumberFormat="1" applyFont="1" applyFill="1" applyBorder="1" applyAlignment="1">
      <alignment vertical="center"/>
      <protection/>
    </xf>
    <xf numFmtId="41" fontId="1" fillId="0" borderId="17" xfId="68" applyNumberFormat="1" applyFont="1" applyFill="1" applyBorder="1" applyAlignment="1">
      <alignment vertical="center"/>
      <protection/>
    </xf>
    <xf numFmtId="41" fontId="1" fillId="0" borderId="17" xfId="68" applyNumberFormat="1" applyFont="1" applyFill="1" applyBorder="1" applyAlignment="1">
      <alignment horizontal="right" vertical="center"/>
      <protection/>
    </xf>
    <xf numFmtId="41" fontId="1" fillId="0" borderId="29" xfId="68" applyNumberFormat="1" applyFont="1" applyFill="1" applyBorder="1" applyAlignment="1">
      <alignment horizontal="right" vertical="center"/>
      <protection/>
    </xf>
    <xf numFmtId="41" fontId="1" fillId="0" borderId="15" xfId="68" applyNumberFormat="1" applyFont="1" applyFill="1" applyBorder="1" applyAlignment="1">
      <alignment horizontal="right" vertical="center"/>
      <protection/>
    </xf>
    <xf numFmtId="41" fontId="1" fillId="0" borderId="23" xfId="68" applyNumberFormat="1" applyFont="1" applyFill="1" applyBorder="1" applyAlignment="1">
      <alignment vertical="center"/>
      <protection/>
    </xf>
    <xf numFmtId="182" fontId="1" fillId="0" borderId="12" xfId="51" applyNumberFormat="1" applyFont="1" applyFill="1" applyBorder="1" applyAlignment="1">
      <alignment horizontal="right" vertical="center"/>
    </xf>
    <xf numFmtId="0" fontId="8" fillId="0" borderId="0" xfId="0" applyFont="1" applyFill="1" applyAlignment="1">
      <alignment horizontal="right"/>
    </xf>
    <xf numFmtId="0" fontId="0" fillId="0" borderId="0" xfId="0" applyFill="1" applyAlignment="1">
      <alignment/>
    </xf>
    <xf numFmtId="0" fontId="8" fillId="0" borderId="0" xfId="0" applyFont="1" applyFill="1" applyAlignment="1">
      <alignment vertical="center" wrapText="1"/>
    </xf>
    <xf numFmtId="0" fontId="12" fillId="0" borderId="0" xfId="0" applyFont="1" applyFill="1" applyAlignment="1">
      <alignment wrapText="1"/>
    </xf>
    <xf numFmtId="0" fontId="8" fillId="0" borderId="32" xfId="62" applyFont="1" applyFill="1" applyBorder="1" applyAlignment="1">
      <alignment horizontal="distributed" vertical="center" wrapText="1"/>
      <protection/>
    </xf>
    <xf numFmtId="0" fontId="8" fillId="0" borderId="20" xfId="62" applyFont="1" applyFill="1" applyBorder="1" applyAlignment="1">
      <alignment horizontal="distributed" vertical="center" wrapText="1"/>
      <protection/>
    </xf>
    <xf numFmtId="0" fontId="8" fillId="0" borderId="26" xfId="62" applyFont="1" applyFill="1" applyBorder="1" applyAlignment="1">
      <alignment horizontal="distributed" vertical="center" wrapText="1"/>
      <protection/>
    </xf>
    <xf numFmtId="0" fontId="8" fillId="0" borderId="33"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3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4" xfId="62" applyFont="1" applyFill="1" applyBorder="1" applyAlignment="1">
      <alignment horizontal="center" vertical="center" wrapText="1"/>
      <protection/>
    </xf>
    <xf numFmtId="0" fontId="8" fillId="0" borderId="19" xfId="62" applyFont="1" applyFill="1" applyBorder="1" applyAlignment="1">
      <alignment horizontal="center" vertical="center" wrapText="1"/>
      <protection/>
    </xf>
    <xf numFmtId="0" fontId="8" fillId="0" borderId="25" xfId="62" applyFont="1" applyFill="1" applyBorder="1" applyAlignment="1">
      <alignment horizontal="center" vertical="center" wrapText="1"/>
      <protection/>
    </xf>
    <xf numFmtId="0" fontId="18" fillId="0" borderId="0" xfId="63" applyFont="1" applyFill="1" applyAlignment="1">
      <alignment horizontal="left" vertical="top"/>
      <protection/>
    </xf>
    <xf numFmtId="0" fontId="8" fillId="0" borderId="12" xfId="63" applyFont="1" applyFill="1" applyBorder="1" applyAlignment="1">
      <alignment horizontal="center" vertical="distributed" textRotation="255"/>
      <protection/>
    </xf>
    <xf numFmtId="0" fontId="8" fillId="0" borderId="25" xfId="63" applyFont="1" applyFill="1" applyBorder="1" applyAlignment="1">
      <alignment horizontal="center" vertical="distributed" textRotation="255"/>
      <protection/>
    </xf>
    <xf numFmtId="0" fontId="8" fillId="0" borderId="12" xfId="63" applyFont="1" applyFill="1" applyBorder="1" applyAlignment="1">
      <alignment horizontal="center" vertical="distributed" textRotation="255" wrapText="1"/>
      <protection/>
    </xf>
    <xf numFmtId="0" fontId="8" fillId="0" borderId="25" xfId="63" applyFont="1" applyFill="1" applyBorder="1" applyAlignment="1">
      <alignment horizontal="center" vertical="distributed" textRotation="255" wrapText="1"/>
      <protection/>
    </xf>
    <xf numFmtId="0" fontId="8" fillId="0" borderId="15" xfId="63" applyFont="1" applyFill="1" applyBorder="1" applyAlignment="1">
      <alignment horizontal="distributed" vertical="center"/>
      <protection/>
    </xf>
    <xf numFmtId="0" fontId="8" fillId="0" borderId="17" xfId="63" applyFont="1" applyFill="1" applyBorder="1" applyAlignment="1">
      <alignment horizontal="distributed" vertical="center"/>
      <protection/>
    </xf>
    <xf numFmtId="0" fontId="4" fillId="0" borderId="0" xfId="63" applyFont="1" applyFill="1" applyAlignment="1">
      <alignment horizontal="left" vertical="top" wrapText="1"/>
      <protection/>
    </xf>
    <xf numFmtId="0" fontId="8" fillId="0" borderId="33" xfId="63" applyFont="1" applyFill="1" applyBorder="1" applyAlignment="1">
      <alignment horizontal="distributed" vertical="center"/>
      <protection/>
    </xf>
    <xf numFmtId="0" fontId="8" fillId="0" borderId="16" xfId="63" applyFont="1" applyFill="1" applyBorder="1" applyAlignment="1">
      <alignment horizontal="distributed" vertical="center"/>
      <protection/>
    </xf>
    <xf numFmtId="0" fontId="8" fillId="0" borderId="31" xfId="63" applyFont="1" applyFill="1" applyBorder="1" applyAlignment="1">
      <alignment horizontal="distributed" vertical="center"/>
      <protection/>
    </xf>
    <xf numFmtId="0" fontId="8" fillId="0" borderId="34" xfId="63" applyFont="1" applyFill="1" applyBorder="1" applyAlignment="1">
      <alignment horizontal="center" vertical="distributed" textRotation="255"/>
      <protection/>
    </xf>
    <xf numFmtId="0" fontId="8" fillId="0" borderId="19" xfId="63" applyFont="1" applyFill="1" applyBorder="1" applyAlignment="1">
      <alignment horizontal="center" vertical="distributed" textRotation="255"/>
      <protection/>
    </xf>
    <xf numFmtId="0" fontId="8" fillId="0" borderId="11" xfId="63" applyFont="1" applyFill="1" applyBorder="1" applyAlignment="1">
      <alignment horizontal="distributed" vertical="center"/>
      <protection/>
    </xf>
    <xf numFmtId="0" fontId="8" fillId="0" borderId="35" xfId="63" applyFont="1" applyFill="1" applyBorder="1" applyAlignment="1">
      <alignment horizontal="distributed" vertical="center"/>
      <protection/>
    </xf>
    <xf numFmtId="0" fontId="8" fillId="0" borderId="30" xfId="63" applyFont="1" applyFill="1" applyBorder="1" applyAlignment="1">
      <alignment horizontal="distributed" vertical="center"/>
      <protection/>
    </xf>
    <xf numFmtId="0" fontId="5" fillId="0" borderId="12" xfId="63" applyFont="1" applyFill="1" applyBorder="1" applyAlignment="1">
      <alignment horizontal="center" vertical="distributed" textRotation="255" wrapText="1"/>
      <protection/>
    </xf>
    <xf numFmtId="0" fontId="5" fillId="0" borderId="19" xfId="63" applyFont="1" applyFill="1" applyBorder="1" applyAlignment="1">
      <alignment horizontal="center" vertical="distributed" textRotation="255"/>
      <protection/>
    </xf>
    <xf numFmtId="0" fontId="5" fillId="0" borderId="25" xfId="63" applyFont="1" applyFill="1" applyBorder="1" applyAlignment="1">
      <alignment horizontal="center" vertical="distributed" textRotation="255"/>
      <protection/>
    </xf>
    <xf numFmtId="0" fontId="8" fillId="0" borderId="15"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36" xfId="63" applyFont="1" applyFill="1" applyBorder="1" applyAlignment="1">
      <alignment horizontal="distributed" vertical="center"/>
      <protection/>
    </xf>
    <xf numFmtId="0" fontId="8" fillId="0" borderId="13" xfId="63" applyFont="1" applyFill="1" applyBorder="1" applyAlignment="1">
      <alignment horizontal="center" vertical="distributed" textRotation="255"/>
      <protection/>
    </xf>
    <xf numFmtId="0" fontId="8" fillId="0" borderId="20" xfId="63" applyFont="1" applyFill="1" applyBorder="1" applyAlignment="1">
      <alignment horizontal="center" vertical="distributed" textRotation="255"/>
      <protection/>
    </xf>
    <xf numFmtId="0" fontId="8" fillId="0" borderId="26" xfId="63" applyFont="1" applyFill="1" applyBorder="1" applyAlignment="1">
      <alignment horizontal="center" vertical="distributed" textRotation="255"/>
      <protection/>
    </xf>
    <xf numFmtId="0" fontId="8" fillId="0" borderId="30" xfId="64" applyFont="1" applyFill="1" applyBorder="1" applyAlignment="1">
      <alignment horizontal="distributed" vertical="center"/>
      <protection/>
    </xf>
    <xf numFmtId="0" fontId="8" fillId="0" borderId="17"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8" fillId="0" borderId="10" xfId="64" applyFont="1" applyFill="1" applyBorder="1" applyAlignment="1">
      <alignment horizontal="center" vertical="distributed" textRotation="255"/>
      <protection/>
    </xf>
    <xf numFmtId="0" fontId="10" fillId="0" borderId="14" xfId="64" applyFont="1" applyFill="1" applyBorder="1" applyAlignment="1">
      <alignment horizontal="center" vertical="distributed" textRotation="255"/>
      <protection/>
    </xf>
    <xf numFmtId="0" fontId="8" fillId="0" borderId="10" xfId="64" applyFont="1" applyFill="1" applyBorder="1" applyAlignment="1">
      <alignment horizontal="distributed" vertical="center"/>
      <protection/>
    </xf>
    <xf numFmtId="0" fontId="10" fillId="0" borderId="10" xfId="64" applyFont="1" applyFill="1" applyBorder="1" applyAlignment="1">
      <alignment horizontal="distributed" vertical="center"/>
      <protection/>
    </xf>
    <xf numFmtId="0" fontId="10" fillId="0" borderId="11" xfId="64" applyFont="1" applyFill="1" applyBorder="1" applyAlignment="1">
      <alignment horizontal="distributed" vertical="center"/>
      <protection/>
    </xf>
    <xf numFmtId="0" fontId="8" fillId="0" borderId="15"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protection/>
    </xf>
    <xf numFmtId="0" fontId="8" fillId="0" borderId="14" xfId="63" applyFont="1" applyFill="1" applyBorder="1" applyAlignment="1">
      <alignment horizontal="distributed" vertical="center"/>
      <protection/>
    </xf>
    <xf numFmtId="0" fontId="8" fillId="0" borderId="0" xfId="64" applyFont="1" applyFill="1" applyAlignment="1">
      <alignment horizontal="left" vertical="center" wrapText="1"/>
      <protection/>
    </xf>
    <xf numFmtId="0" fontId="14" fillId="0" borderId="14" xfId="64" applyFont="1" applyFill="1" applyBorder="1" applyAlignment="1">
      <alignment horizontal="center" vertical="distributed" textRotation="255"/>
      <protection/>
    </xf>
    <xf numFmtId="0" fontId="8" fillId="0" borderId="14" xfId="64" applyFont="1" applyFill="1" applyBorder="1" applyAlignment="1">
      <alignment horizontal="center" vertical="distributed" textRotation="255" wrapText="1"/>
      <protection/>
    </xf>
    <xf numFmtId="0" fontId="4" fillId="0" borderId="14" xfId="64" applyFont="1" applyFill="1" applyBorder="1" applyAlignment="1">
      <alignment horizontal="center" vertical="center" textRotation="255" wrapText="1"/>
      <protection/>
    </xf>
    <xf numFmtId="0" fontId="8" fillId="0" borderId="14" xfId="64" applyFont="1" applyFill="1" applyBorder="1" applyAlignment="1">
      <alignment horizontal="distributed" vertical="center"/>
      <protection/>
    </xf>
    <xf numFmtId="0" fontId="8" fillId="0" borderId="14" xfId="64" applyFont="1" applyFill="1" applyBorder="1" applyAlignment="1">
      <alignment horizontal="center" vertical="center"/>
      <protection/>
    </xf>
    <xf numFmtId="0" fontId="4" fillId="0" borderId="3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distributed"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7" fillId="0" borderId="0" xfId="0" applyFont="1" applyAlignment="1">
      <alignment horizontal="left" vertical="top"/>
    </xf>
    <xf numFmtId="0" fontId="8" fillId="0" borderId="36" xfId="65" applyFont="1" applyFill="1" applyBorder="1" applyAlignment="1">
      <alignment horizontal="distributed" vertical="center"/>
      <protection/>
    </xf>
    <xf numFmtId="0" fontId="8" fillId="0" borderId="17"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5" fillId="0" borderId="21" xfId="65" applyFont="1" applyFill="1" applyBorder="1" applyAlignment="1">
      <alignment horizontal="distributed" vertical="center" wrapText="1"/>
      <protection/>
    </xf>
    <xf numFmtId="0" fontId="5" fillId="0" borderId="22" xfId="65" applyFont="1" applyFill="1" applyBorder="1" applyAlignment="1">
      <alignment horizontal="distributed" vertical="center"/>
      <protection/>
    </xf>
    <xf numFmtId="0" fontId="17" fillId="0" borderId="0" xfId="0" applyFont="1" applyAlignment="1">
      <alignment horizontal="left" vertical="top" wrapText="1"/>
    </xf>
    <xf numFmtId="0" fontId="8" fillId="0" borderId="30"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14" xfId="65" applyFont="1" applyFill="1" applyBorder="1" applyAlignment="1">
      <alignment horizontal="distributed" vertical="center"/>
      <protection/>
    </xf>
    <xf numFmtId="0" fontId="8" fillId="0" borderId="0" xfId="65" applyFont="1" applyFill="1" applyBorder="1" applyAlignment="1">
      <alignment horizontal="left" vertical="center" textRotation="255" wrapText="1" shrinkToFit="1"/>
      <protection/>
    </xf>
    <xf numFmtId="0" fontId="8" fillId="0" borderId="0" xfId="65" applyFont="1" applyFill="1" applyBorder="1" applyAlignment="1">
      <alignment horizontal="left" vertical="center" textRotation="255" shrinkToFit="1"/>
      <protection/>
    </xf>
    <xf numFmtId="0" fontId="8" fillId="0" borderId="36" xfId="65" applyFont="1" applyFill="1" applyBorder="1" applyAlignment="1">
      <alignment horizontal="distributed" vertical="center" wrapText="1"/>
      <protection/>
    </xf>
    <xf numFmtId="0" fontId="5" fillId="0" borderId="15" xfId="66" applyFont="1" applyFill="1" applyBorder="1" applyAlignment="1">
      <alignment horizontal="distributed" vertical="center"/>
      <protection/>
    </xf>
    <xf numFmtId="0" fontId="0" fillId="0" borderId="36" xfId="0" applyFont="1" applyBorder="1" applyAlignment="1">
      <alignment horizontal="distributed" vertical="center"/>
    </xf>
    <xf numFmtId="0" fontId="0" fillId="0" borderId="17" xfId="0" applyFont="1" applyBorder="1" applyAlignment="1">
      <alignment horizontal="distributed" vertical="center"/>
    </xf>
    <xf numFmtId="0" fontId="5" fillId="0" borderId="13" xfId="66" applyFont="1" applyFill="1" applyBorder="1" applyAlignment="1">
      <alignment horizontal="distributed" vertical="center"/>
      <protection/>
    </xf>
    <xf numFmtId="0" fontId="5" fillId="0" borderId="37" xfId="66" applyFont="1" applyFill="1" applyBorder="1" applyAlignment="1">
      <alignment horizontal="distributed" vertical="center"/>
      <protection/>
    </xf>
    <xf numFmtId="0" fontId="0" fillId="0" borderId="37" xfId="0" applyFont="1" applyBorder="1" applyAlignment="1">
      <alignment horizontal="distributed" vertical="center"/>
    </xf>
    <xf numFmtId="0" fontId="5" fillId="0" borderId="26" xfId="66" applyFont="1" applyFill="1" applyBorder="1" applyAlignment="1">
      <alignment horizontal="distributed" vertical="center"/>
      <protection/>
    </xf>
    <xf numFmtId="0" fontId="5" fillId="0" borderId="38" xfId="66" applyFont="1" applyFill="1" applyBorder="1" applyAlignment="1">
      <alignment horizontal="distributed" vertical="center"/>
      <protection/>
    </xf>
    <xf numFmtId="0" fontId="0" fillId="0" borderId="38" xfId="0" applyFont="1" applyBorder="1" applyAlignment="1">
      <alignment horizontal="distributed" vertical="center"/>
    </xf>
    <xf numFmtId="0" fontId="5" fillId="0" borderId="0" xfId="66" applyFont="1" applyFill="1" applyBorder="1" applyAlignment="1">
      <alignment horizontal="distributed" vertical="top"/>
      <protection/>
    </xf>
    <xf numFmtId="0" fontId="21" fillId="0" borderId="0" xfId="66" applyFont="1" applyFill="1" applyBorder="1" applyAlignment="1">
      <alignment horizontal="distributed" vertical="top"/>
      <protection/>
    </xf>
    <xf numFmtId="0" fontId="5" fillId="0" borderId="13" xfId="66" applyFont="1" applyFill="1" applyBorder="1" applyAlignment="1">
      <alignment horizontal="distributed" vertical="center" wrapText="1"/>
      <protection/>
    </xf>
    <xf numFmtId="0" fontId="5" fillId="0" borderId="37" xfId="66" applyFont="1" applyFill="1" applyBorder="1" applyAlignment="1">
      <alignment horizontal="distributed" vertical="center" wrapText="1"/>
      <protection/>
    </xf>
    <xf numFmtId="0" fontId="5" fillId="0" borderId="26" xfId="66" applyFont="1" applyFill="1" applyBorder="1" applyAlignment="1">
      <alignment horizontal="distributed" vertical="center" wrapText="1"/>
      <protection/>
    </xf>
    <xf numFmtId="0" fontId="5" fillId="0" borderId="38" xfId="66" applyFont="1" applyFill="1" applyBorder="1" applyAlignment="1">
      <alignment horizontal="distributed" vertical="center" wrapText="1"/>
      <protection/>
    </xf>
    <xf numFmtId="0" fontId="5" fillId="0" borderId="30" xfId="66" applyFont="1" applyFill="1" applyBorder="1" applyAlignment="1">
      <alignment horizontal="center" vertical="center"/>
      <protection/>
    </xf>
    <xf numFmtId="0" fontId="5" fillId="0" borderId="10" xfId="66" applyFont="1" applyFill="1" applyBorder="1" applyAlignment="1">
      <alignment horizontal="center" vertical="center"/>
      <protection/>
    </xf>
    <xf numFmtId="0" fontId="5" fillId="0" borderId="17" xfId="66" applyFont="1" applyFill="1" applyBorder="1" applyAlignment="1">
      <alignment horizontal="center" vertical="center"/>
      <protection/>
    </xf>
    <xf numFmtId="0" fontId="5" fillId="0" borderId="14" xfId="66" applyFont="1" applyFill="1" applyBorder="1" applyAlignment="1">
      <alignment horizontal="center" vertical="center"/>
      <protection/>
    </xf>
    <xf numFmtId="0" fontId="5" fillId="0" borderId="32" xfId="66" applyFont="1" applyFill="1" applyBorder="1" applyAlignment="1">
      <alignment horizontal="distributed" vertical="center"/>
      <protection/>
    </xf>
    <xf numFmtId="0" fontId="5" fillId="0" borderId="39" xfId="66" applyFont="1" applyFill="1" applyBorder="1" applyAlignment="1">
      <alignment horizontal="distributed" vertical="center"/>
      <protection/>
    </xf>
    <xf numFmtId="0" fontId="5" fillId="0" borderId="33" xfId="66" applyFont="1" applyFill="1" applyBorder="1" applyAlignment="1">
      <alignment horizontal="distributed" vertical="center"/>
      <protection/>
    </xf>
    <xf numFmtId="0" fontId="5" fillId="0" borderId="20" xfId="66" applyFont="1" applyFill="1" applyBorder="1" applyAlignment="1">
      <alignment horizontal="distributed" vertical="center"/>
      <protection/>
    </xf>
    <xf numFmtId="0" fontId="5" fillId="0" borderId="0" xfId="66" applyFont="1" applyFill="1" applyBorder="1" applyAlignment="1">
      <alignment horizontal="distributed" vertical="center"/>
      <protection/>
    </xf>
    <xf numFmtId="0" fontId="5" fillId="0" borderId="16" xfId="66" applyFont="1" applyFill="1" applyBorder="1" applyAlignment="1">
      <alignment horizontal="distributed" vertical="center"/>
      <protection/>
    </xf>
    <xf numFmtId="0" fontId="5" fillId="0" borderId="31" xfId="66" applyFont="1" applyFill="1" applyBorder="1" applyAlignment="1">
      <alignment horizontal="distributed" vertical="center"/>
      <protection/>
    </xf>
    <xf numFmtId="0" fontId="5" fillId="0" borderId="11" xfId="66" applyFont="1" applyFill="1" applyBorder="1" applyAlignment="1">
      <alignment horizontal="center" vertical="center"/>
      <protection/>
    </xf>
    <xf numFmtId="0" fontId="21" fillId="0" borderId="35" xfId="66" applyFont="1" applyFill="1" applyBorder="1" applyAlignment="1">
      <alignment horizontal="center" vertical="center"/>
      <protection/>
    </xf>
    <xf numFmtId="0" fontId="0" fillId="0" borderId="30" xfId="0" applyFont="1" applyBorder="1" applyAlignment="1">
      <alignment horizontal="center" vertical="center"/>
    </xf>
    <xf numFmtId="0" fontId="0" fillId="0" borderId="33" xfId="0" applyFont="1" applyBorder="1" applyAlignment="1">
      <alignment horizontal="distributed" vertical="center"/>
    </xf>
    <xf numFmtId="0" fontId="0" fillId="0" borderId="16" xfId="0" applyFont="1" applyBorder="1" applyAlignment="1">
      <alignment horizontal="distributed" vertical="center"/>
    </xf>
    <xf numFmtId="0" fontId="0" fillId="0" borderId="31" xfId="0" applyFont="1" applyBorder="1" applyAlignment="1">
      <alignment horizontal="distributed" vertical="center"/>
    </xf>
    <xf numFmtId="0" fontId="5" fillId="0" borderId="39" xfId="0" applyFont="1" applyBorder="1" applyAlignment="1">
      <alignment horizontal="distributed" vertical="center"/>
    </xf>
    <xf numFmtId="0" fontId="5" fillId="0" borderId="0" xfId="0" applyFont="1" applyAlignment="1">
      <alignment horizontal="distributed" vertical="center"/>
    </xf>
    <xf numFmtId="0" fontId="5"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38" xfId="0" applyFont="1" applyBorder="1" applyAlignment="1">
      <alignment horizontal="distributed" vertical="center"/>
    </xf>
    <xf numFmtId="0" fontId="5" fillId="0" borderId="15" xfId="66" applyFont="1" applyFill="1" applyBorder="1" applyAlignment="1">
      <alignment horizontal="distributed" vertical="distributed"/>
      <protection/>
    </xf>
    <xf numFmtId="0" fontId="5" fillId="0" borderId="36" xfId="66" applyFont="1" applyFill="1" applyBorder="1" applyAlignment="1">
      <alignment horizontal="distributed" vertical="distributed"/>
      <protection/>
    </xf>
    <xf numFmtId="0" fontId="0" fillId="0" borderId="18" xfId="0" applyFont="1" applyBorder="1" applyAlignment="1">
      <alignment horizontal="distributed" vertical="center"/>
    </xf>
    <xf numFmtId="0" fontId="5" fillId="0" borderId="36" xfId="66" applyFont="1" applyFill="1" applyBorder="1" applyAlignment="1">
      <alignment horizontal="distributed" vertical="center"/>
      <protection/>
    </xf>
    <xf numFmtId="0" fontId="5" fillId="0" borderId="17" xfId="66" applyFont="1" applyFill="1" applyBorder="1" applyAlignment="1">
      <alignment horizontal="distributed" vertical="center"/>
      <protection/>
    </xf>
    <xf numFmtId="0" fontId="5" fillId="0" borderId="18" xfId="66" applyFont="1" applyFill="1" applyBorder="1" applyAlignment="1">
      <alignment horizontal="distributed" vertical="center" wrapText="1"/>
      <protection/>
    </xf>
    <xf numFmtId="0" fontId="5" fillId="0" borderId="31" xfId="66" applyFont="1" applyFill="1" applyBorder="1" applyAlignment="1">
      <alignment horizontal="distributed" vertical="center" wrapText="1"/>
      <protection/>
    </xf>
    <xf numFmtId="0" fontId="4" fillId="0" borderId="14" xfId="67" applyFont="1" applyFill="1" applyBorder="1" applyAlignment="1">
      <alignment horizontal="distributed" vertical="center"/>
      <protection/>
    </xf>
    <xf numFmtId="0" fontId="15" fillId="0" borderId="14" xfId="67" applyFont="1" applyFill="1" applyBorder="1" applyAlignment="1">
      <alignment horizontal="distributed" vertical="center"/>
      <protection/>
    </xf>
    <xf numFmtId="0" fontId="4" fillId="0" borderId="10" xfId="67" applyFont="1" applyFill="1" applyBorder="1" applyAlignment="1">
      <alignment horizontal="distributed" vertical="center"/>
      <protection/>
    </xf>
    <xf numFmtId="0" fontId="3" fillId="0" borderId="10" xfId="67" applyFont="1" applyFill="1" applyBorder="1" applyAlignment="1">
      <alignment horizontal="distributed" vertical="center"/>
      <protection/>
    </xf>
    <xf numFmtId="0" fontId="4" fillId="0" borderId="32" xfId="67" applyFont="1" applyFill="1" applyBorder="1" applyAlignment="1">
      <alignment horizontal="center" vertical="center" wrapText="1"/>
      <protection/>
    </xf>
    <xf numFmtId="0" fontId="4" fillId="0" borderId="39" xfId="67" applyFont="1" applyFill="1" applyBorder="1" applyAlignment="1">
      <alignment horizontal="center" vertical="center" wrapText="1"/>
      <protection/>
    </xf>
    <xf numFmtId="0" fontId="15" fillId="0" borderId="33" xfId="67" applyFont="1" applyFill="1" applyBorder="1" applyAlignment="1">
      <alignment horizontal="center" vertical="center" wrapText="1"/>
      <protection/>
    </xf>
    <xf numFmtId="0" fontId="15" fillId="0" borderId="26" xfId="67" applyFont="1" applyFill="1" applyBorder="1" applyAlignment="1">
      <alignment horizontal="center" vertical="center" wrapText="1"/>
      <protection/>
    </xf>
    <xf numFmtId="0" fontId="15" fillId="0" borderId="38" xfId="67" applyFont="1" applyFill="1" applyBorder="1" applyAlignment="1">
      <alignment horizontal="center" vertical="center" wrapText="1"/>
      <protection/>
    </xf>
    <xf numFmtId="0" fontId="15" fillId="0" borderId="31" xfId="67" applyFont="1" applyFill="1" applyBorder="1" applyAlignment="1">
      <alignment horizontal="center" vertical="center" wrapText="1"/>
      <protection/>
    </xf>
    <xf numFmtId="0" fontId="4" fillId="0" borderId="30" xfId="67" applyFont="1" applyFill="1" applyBorder="1" applyAlignment="1">
      <alignment horizontal="distributed" vertical="center"/>
      <protection/>
    </xf>
    <xf numFmtId="0" fontId="15" fillId="0" borderId="17" xfId="67" applyFont="1" applyFill="1" applyBorder="1" applyAlignment="1">
      <alignment horizontal="distributed" vertical="center"/>
      <protection/>
    </xf>
    <xf numFmtId="0" fontId="3" fillId="0" borderId="17" xfId="67" applyFont="1" applyFill="1" applyBorder="1" applyAlignment="1">
      <alignment horizontal="distributed" vertical="center"/>
      <protection/>
    </xf>
    <xf numFmtId="0" fontId="15" fillId="0" borderId="10" xfId="67" applyFont="1" applyFill="1" applyBorder="1" applyAlignment="1">
      <alignment horizontal="distributed" vertical="center"/>
      <protection/>
    </xf>
    <xf numFmtId="0" fontId="15" fillId="0" borderId="11" xfId="67" applyFont="1" applyFill="1" applyBorder="1" applyAlignment="1">
      <alignment horizontal="distributed" vertical="center"/>
      <protection/>
    </xf>
    <xf numFmtId="0" fontId="15" fillId="0" borderId="15" xfId="67" applyFont="1" applyFill="1" applyBorder="1" applyAlignment="1">
      <alignment horizontal="distributed" vertical="center"/>
      <protection/>
    </xf>
    <xf numFmtId="0" fontId="4" fillId="0" borderId="15" xfId="67" applyFont="1" applyFill="1" applyBorder="1" applyAlignment="1">
      <alignment horizontal="distributed" vertical="center"/>
      <protection/>
    </xf>
    <xf numFmtId="0" fontId="4" fillId="0" borderId="36" xfId="67" applyFont="1" applyFill="1" applyBorder="1" applyAlignment="1">
      <alignment horizontal="distributed" vertical="center"/>
      <protection/>
    </xf>
    <xf numFmtId="0" fontId="15" fillId="0" borderId="36" xfId="67" applyFont="1" applyFill="1" applyBorder="1" applyAlignment="1">
      <alignment horizontal="distributed" vertical="center"/>
      <protection/>
    </xf>
    <xf numFmtId="0" fontId="4" fillId="0" borderId="0" xfId="68" applyFont="1" applyFill="1" applyBorder="1" applyAlignment="1">
      <alignment horizontal="distributed" vertical="center"/>
      <protection/>
    </xf>
    <xf numFmtId="0" fontId="5" fillId="0" borderId="21" xfId="68" applyFont="1" applyFill="1" applyBorder="1" applyAlignment="1">
      <alignment horizontal="distributed" vertical="center"/>
      <protection/>
    </xf>
    <xf numFmtId="0" fontId="5" fillId="0" borderId="22" xfId="68" applyFont="1" applyFill="1" applyBorder="1" applyAlignment="1">
      <alignment horizontal="distributed" vertical="center"/>
      <protection/>
    </xf>
    <xf numFmtId="0" fontId="4" fillId="0" borderId="3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0" borderId="17" xfId="68" applyFont="1" applyFill="1" applyBorder="1" applyAlignment="1">
      <alignment horizontal="distributed" vertical="center"/>
      <protection/>
    </xf>
    <xf numFmtId="0" fontId="4" fillId="0" borderId="14" xfId="68" applyFont="1" applyFill="1" applyBorder="1" applyAlignment="1">
      <alignment horizontal="distributed" vertical="center"/>
      <protection/>
    </xf>
    <xf numFmtId="0" fontId="5" fillId="0" borderId="0" xfId="68" applyFont="1" applyFill="1" applyBorder="1" applyAlignment="1">
      <alignment horizontal="center" vertical="center" textRotation="255" shrinkToFit="1"/>
      <protection/>
    </xf>
    <xf numFmtId="0" fontId="4" fillId="0" borderId="0" xfId="68" applyFont="1" applyFill="1" applyBorder="1" applyAlignment="1">
      <alignment horizontal="distributed" vertical="center" wrapText="1"/>
      <protection/>
    </xf>
    <xf numFmtId="0" fontId="4" fillId="0" borderId="11" xfId="70" applyFont="1" applyFill="1" applyBorder="1" applyAlignment="1">
      <alignment horizontal="distributed" vertical="center"/>
      <protection/>
    </xf>
    <xf numFmtId="0" fontId="4" fillId="0" borderId="15" xfId="70" applyFont="1" applyFill="1" applyBorder="1" applyAlignment="1">
      <alignment horizontal="distributed" vertical="center"/>
      <protection/>
    </xf>
    <xf numFmtId="0" fontId="4" fillId="0" borderId="0" xfId="69" applyFont="1" applyFill="1" applyAlignment="1">
      <alignment vertical="center" wrapText="1"/>
      <protection/>
    </xf>
    <xf numFmtId="0" fontId="0" fillId="0" borderId="0" xfId="0" applyFont="1" applyFill="1" applyAlignment="1">
      <alignment vertical="center" wrapText="1"/>
    </xf>
    <xf numFmtId="0" fontId="4" fillId="0" borderId="30"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0" fontId="4" fillId="0" borderId="10" xfId="70" applyFont="1" applyFill="1" applyBorder="1" applyAlignment="1">
      <alignment horizontal="distributed" vertical="center"/>
      <protection/>
    </xf>
    <xf numFmtId="0" fontId="4" fillId="0" borderId="10" xfId="70" applyFont="1" applyFill="1" applyBorder="1" applyAlignment="1">
      <alignment horizontal="distributed" vertical="center" wrapText="1"/>
      <protection/>
    </xf>
    <xf numFmtId="0" fontId="4" fillId="0" borderId="14" xfId="70" applyFont="1" applyFill="1" applyBorder="1" applyAlignment="1">
      <alignment horizontal="distributed" vertical="center" wrapText="1"/>
      <protection/>
    </xf>
    <xf numFmtId="0" fontId="4" fillId="0" borderId="32" xfId="70" applyFont="1" applyFill="1" applyBorder="1" applyAlignment="1">
      <alignment horizontal="center" vertical="center"/>
      <protection/>
    </xf>
    <xf numFmtId="0" fontId="4" fillId="0" borderId="26" xfId="70" applyFont="1" applyFill="1" applyBorder="1" applyAlignment="1">
      <alignment horizontal="center" vertical="center"/>
      <protection/>
    </xf>
    <xf numFmtId="0" fontId="4" fillId="0" borderId="0" xfId="69" applyFont="1" applyFill="1" applyAlignment="1">
      <alignment wrapText="1"/>
      <protection/>
    </xf>
    <xf numFmtId="0" fontId="0" fillId="0" borderId="0" xfId="0" applyFont="1" applyFill="1" applyAlignment="1">
      <alignment wrapText="1"/>
    </xf>
    <xf numFmtId="0" fontId="4" fillId="0" borderId="33" xfId="70" applyFont="1" applyFill="1" applyBorder="1" applyAlignment="1">
      <alignment horizontal="center" vertical="center"/>
      <protection/>
    </xf>
    <xf numFmtId="0" fontId="4" fillId="0" borderId="31" xfId="70" applyFont="1" applyFill="1" applyBorder="1" applyAlignment="1">
      <alignment horizontal="center" vertical="center"/>
      <protection/>
    </xf>
    <xf numFmtId="0" fontId="4" fillId="0" borderId="34" xfId="70" applyFont="1" applyFill="1" applyBorder="1" applyAlignment="1">
      <alignment horizontal="center" vertical="center"/>
      <protection/>
    </xf>
    <xf numFmtId="0" fontId="4" fillId="0" borderId="25" xfId="70" applyFont="1" applyFill="1" applyBorder="1" applyAlignment="1">
      <alignment horizontal="center" vertical="center"/>
      <protection/>
    </xf>
    <xf numFmtId="0" fontId="4" fillId="0" borderId="11"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34" xfId="70" applyFont="1" applyFill="1" applyBorder="1" applyAlignment="1">
      <alignment horizontal="center" vertical="center" wrapText="1"/>
      <protection/>
    </xf>
    <xf numFmtId="0" fontId="4" fillId="0" borderId="25" xfId="70"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Ⅲ-1- 3- 2(結核予防，予防接種実施状況)" xfId="62"/>
    <cellStyle name="標準_Ⅲ-1- 3- 3(結核予防，管理検診実施状況)" xfId="63"/>
    <cellStyle name="標準_Ⅲ-1- 3- 4(結核予防，家族検診実施状況)" xfId="64"/>
    <cellStyle name="標準_Ⅲ-1- 3- 6(結核予防，登録患者数，受療状況別)" xfId="65"/>
    <cellStyle name="標準_Ⅲ-1- 3- 7(結核予防，結核登録患者数，受療状況別)" xfId="66"/>
    <cellStyle name="標準_Ⅲ-1- 3- 8(結核予防，陽性患者数，受療状況別)" xfId="67"/>
    <cellStyle name="標準_Ⅲ-1- 3- 9(結核予防，結核新規登録患者数)" xfId="68"/>
    <cellStyle name="標準_Ⅲ-1- 3-10(結核予防，年度別命令入所措置状況)" xfId="69"/>
    <cellStyle name="標準_Ⅲ-1- 3-11(結核予防，被保健者別医療の公費負担状況)"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95250</xdr:rowOff>
    </xdr:from>
    <xdr:to>
      <xdr:col>0</xdr:col>
      <xdr:colOff>476250</xdr:colOff>
      <xdr:row>5</xdr:row>
      <xdr:rowOff>219075</xdr:rowOff>
    </xdr:to>
    <xdr:sp>
      <xdr:nvSpPr>
        <xdr:cNvPr id="1" name="AutoShape 1"/>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38100</xdr:rowOff>
    </xdr:from>
    <xdr:to>
      <xdr:col>14</xdr:col>
      <xdr:colOff>0</xdr:colOff>
      <xdr:row>11</xdr:row>
      <xdr:rowOff>38100</xdr:rowOff>
    </xdr:to>
    <xdr:sp>
      <xdr:nvSpPr>
        <xdr:cNvPr id="2" name="Line 4"/>
        <xdr:cNvSpPr>
          <a:spLocks/>
        </xdr:cNvSpPr>
      </xdr:nvSpPr>
      <xdr:spPr>
        <a:xfrm>
          <a:off x="0" y="3600450"/>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4</xdr:row>
      <xdr:rowOff>95250</xdr:rowOff>
    </xdr:from>
    <xdr:to>
      <xdr:col>0</xdr:col>
      <xdr:colOff>476250</xdr:colOff>
      <xdr:row>5</xdr:row>
      <xdr:rowOff>219075</xdr:rowOff>
    </xdr:to>
    <xdr:sp>
      <xdr:nvSpPr>
        <xdr:cNvPr id="3" name="AutoShape 5"/>
        <xdr:cNvSpPr>
          <a:spLocks/>
        </xdr:cNvSpPr>
      </xdr:nvSpPr>
      <xdr:spPr>
        <a:xfrm>
          <a:off x="409575" y="1257300"/>
          <a:ext cx="6667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4" name="Line 6"/>
        <xdr:cNvSpPr>
          <a:spLocks/>
        </xdr:cNvSpPr>
      </xdr:nvSpPr>
      <xdr:spPr>
        <a:xfrm>
          <a:off x="0" y="3571875"/>
          <a:ext cx="7010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xdr:row>
      <xdr:rowOff>171450</xdr:rowOff>
    </xdr:from>
    <xdr:to>
      <xdr:col>1</xdr:col>
      <xdr:colOff>0</xdr:colOff>
      <xdr:row>5</xdr:row>
      <xdr:rowOff>304800</xdr:rowOff>
    </xdr:to>
    <xdr:sp>
      <xdr:nvSpPr>
        <xdr:cNvPr id="1" name="AutoShape 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2" name="Line 2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3" name="Line 2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4"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5"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6" name="AutoShape 3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7" name="Line 3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8" name="Line 3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9"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0" name="AutoShape 41"/>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1" name="Line 42"/>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2" name="Line 43"/>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3"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14"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5" name="AutoShape 46"/>
        <xdr:cNvSpPr>
          <a:spLocks/>
        </xdr:cNvSpPr>
      </xdr:nvSpPr>
      <xdr:spPr>
        <a:xfrm>
          <a:off x="247650" y="1457325"/>
          <a:ext cx="57150"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6" name="Line 4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7" name="Line 4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8"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9"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0"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1"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2"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23"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24"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5"/>
  <sheetViews>
    <sheetView tabSelected="1" zoomScaleSheetLayoutView="100" zoomScalePageLayoutView="0" workbookViewId="0" topLeftCell="A1">
      <selection activeCell="K5" sqref="K5"/>
    </sheetView>
  </sheetViews>
  <sheetFormatPr defaultColWidth="7.375" defaultRowHeight="13.5"/>
  <cols>
    <col min="1" max="1" width="15.50390625" style="35" customWidth="1"/>
    <col min="2" max="2" width="15.375" style="35" customWidth="1"/>
    <col min="3" max="3" width="16.625" style="35" customWidth="1"/>
    <col min="4" max="4" width="14.75390625" style="35" customWidth="1"/>
    <col min="5" max="5" width="14.125" style="35" customWidth="1"/>
    <col min="6" max="6" width="7.50390625" style="35" customWidth="1"/>
    <col min="7" max="16384" width="7.375" style="35" customWidth="1"/>
  </cols>
  <sheetData>
    <row r="1" spans="1:3" ht="18.75" customHeight="1">
      <c r="A1" s="33" t="s">
        <v>121</v>
      </c>
      <c r="B1" s="33"/>
      <c r="C1" s="34"/>
    </row>
    <row r="2" spans="1:3" ht="7.5" customHeight="1">
      <c r="A2" s="33"/>
      <c r="B2" s="33"/>
      <c r="C2" s="34"/>
    </row>
    <row r="3" spans="1:5" ht="18.75" customHeight="1">
      <c r="A3" s="36" t="s">
        <v>179</v>
      </c>
      <c r="B3" s="36"/>
      <c r="C3" s="36"/>
      <c r="D3" s="37"/>
      <c r="E3" s="37"/>
    </row>
    <row r="4" spans="1:5" ht="13.5" customHeight="1">
      <c r="A4" s="37"/>
      <c r="B4" s="37"/>
      <c r="C4" s="37"/>
      <c r="D4" s="37"/>
      <c r="E4" s="38" t="s">
        <v>167</v>
      </c>
    </row>
    <row r="5" spans="1:14" ht="15" customHeight="1">
      <c r="A5" s="227" t="s">
        <v>0</v>
      </c>
      <c r="B5" s="230" t="s">
        <v>122</v>
      </c>
      <c r="C5" s="230" t="s">
        <v>123</v>
      </c>
      <c r="D5" s="233" t="s">
        <v>124</v>
      </c>
      <c r="E5" s="224" t="s">
        <v>154</v>
      </c>
      <c r="F5" s="39"/>
      <c r="G5" s="39"/>
      <c r="H5" s="39"/>
      <c r="I5" s="39"/>
      <c r="J5" s="39"/>
      <c r="K5" s="39"/>
      <c r="L5" s="39"/>
      <c r="M5" s="39"/>
      <c r="N5" s="39"/>
    </row>
    <row r="6" spans="1:14" ht="30" customHeight="1">
      <c r="A6" s="228"/>
      <c r="B6" s="231"/>
      <c r="C6" s="231"/>
      <c r="D6" s="234"/>
      <c r="E6" s="225"/>
      <c r="F6" s="39"/>
      <c r="G6" s="39"/>
      <c r="H6" s="39"/>
      <c r="I6" s="39"/>
      <c r="J6" s="39"/>
      <c r="K6" s="39"/>
      <c r="L6" s="39"/>
      <c r="M6" s="39"/>
      <c r="N6" s="39"/>
    </row>
    <row r="7" spans="1:9" ht="17.25" customHeight="1">
      <c r="A7" s="229"/>
      <c r="B7" s="232"/>
      <c r="C7" s="232"/>
      <c r="D7" s="235"/>
      <c r="E7" s="226"/>
      <c r="F7" s="39"/>
      <c r="G7" s="39"/>
      <c r="H7" s="39"/>
      <c r="I7" s="39"/>
    </row>
    <row r="8" spans="1:5" ht="46.5" customHeight="1">
      <c r="A8" s="41" t="s">
        <v>1</v>
      </c>
      <c r="B8" s="42">
        <f>SUM(B9:B19)</f>
        <v>323</v>
      </c>
      <c r="C8" s="42">
        <f>SUM(C9:C19)</f>
        <v>11770</v>
      </c>
      <c r="D8" s="42">
        <f>SUM(D9:D19)</f>
        <v>423</v>
      </c>
      <c r="E8" s="43">
        <f>SUM(E9:E19)</f>
        <v>14241</v>
      </c>
    </row>
    <row r="9" spans="1:5" ht="46.5" customHeight="1">
      <c r="A9" s="44" t="s">
        <v>2</v>
      </c>
      <c r="B9" s="45">
        <v>31</v>
      </c>
      <c r="C9" s="45">
        <v>826</v>
      </c>
      <c r="D9" s="46">
        <v>42</v>
      </c>
      <c r="E9" s="47">
        <v>1699</v>
      </c>
    </row>
    <row r="10" spans="1:5" ht="46.5" customHeight="1">
      <c r="A10" s="40" t="s">
        <v>3</v>
      </c>
      <c r="B10" s="48">
        <v>46</v>
      </c>
      <c r="C10" s="48">
        <v>1473</v>
      </c>
      <c r="D10" s="49">
        <v>66</v>
      </c>
      <c r="E10" s="50">
        <v>2023</v>
      </c>
    </row>
    <row r="11" spans="1:5" ht="46.5" customHeight="1">
      <c r="A11" s="40" t="s">
        <v>4</v>
      </c>
      <c r="B11" s="48">
        <v>35</v>
      </c>
      <c r="C11" s="48">
        <v>892</v>
      </c>
      <c r="D11" s="49">
        <v>47</v>
      </c>
      <c r="E11" s="50">
        <v>2134</v>
      </c>
    </row>
    <row r="12" spans="1:5" ht="46.5" customHeight="1">
      <c r="A12" s="40" t="s">
        <v>5</v>
      </c>
      <c r="B12" s="48">
        <v>31</v>
      </c>
      <c r="C12" s="48">
        <v>857</v>
      </c>
      <c r="D12" s="49">
        <v>47</v>
      </c>
      <c r="E12" s="50">
        <v>1870</v>
      </c>
    </row>
    <row r="13" spans="1:5" ht="46.5" customHeight="1">
      <c r="A13" s="40" t="s">
        <v>6</v>
      </c>
      <c r="B13" s="48">
        <v>28</v>
      </c>
      <c r="C13" s="48">
        <v>1047</v>
      </c>
      <c r="D13" s="49">
        <v>41</v>
      </c>
      <c r="E13" s="50">
        <v>713</v>
      </c>
    </row>
    <row r="14" spans="1:5" ht="46.5" customHeight="1">
      <c r="A14" s="40" t="s">
        <v>7</v>
      </c>
      <c r="B14" s="48">
        <v>34</v>
      </c>
      <c r="C14" s="48">
        <v>1150</v>
      </c>
      <c r="D14" s="49">
        <v>42</v>
      </c>
      <c r="E14" s="50">
        <v>1785</v>
      </c>
    </row>
    <row r="15" spans="1:5" ht="46.5" customHeight="1">
      <c r="A15" s="40" t="s">
        <v>8</v>
      </c>
      <c r="B15" s="48">
        <v>23</v>
      </c>
      <c r="C15" s="48">
        <v>886</v>
      </c>
      <c r="D15" s="49">
        <v>24</v>
      </c>
      <c r="E15" s="50">
        <v>711</v>
      </c>
    </row>
    <row r="16" spans="1:5" ht="46.5" customHeight="1">
      <c r="A16" s="40" t="s">
        <v>9</v>
      </c>
      <c r="B16" s="48">
        <v>41</v>
      </c>
      <c r="C16" s="48">
        <v>1051</v>
      </c>
      <c r="D16" s="49">
        <v>53</v>
      </c>
      <c r="E16" s="50">
        <v>733</v>
      </c>
    </row>
    <row r="17" spans="1:5" ht="46.5" customHeight="1">
      <c r="A17" s="40" t="s">
        <v>10</v>
      </c>
      <c r="B17" s="48">
        <v>28</v>
      </c>
      <c r="C17" s="48">
        <v>886</v>
      </c>
      <c r="D17" s="49">
        <v>37</v>
      </c>
      <c r="E17" s="50">
        <v>1606</v>
      </c>
    </row>
    <row r="18" spans="1:5" ht="46.5" customHeight="1">
      <c r="A18" s="40" t="s">
        <v>11</v>
      </c>
      <c r="B18" s="48">
        <v>26</v>
      </c>
      <c r="C18" s="48">
        <v>1367</v>
      </c>
      <c r="D18" s="49">
        <v>24</v>
      </c>
      <c r="E18" s="50">
        <v>967</v>
      </c>
    </row>
    <row r="19" spans="1:5" ht="46.5" customHeight="1">
      <c r="A19" s="51" t="s">
        <v>125</v>
      </c>
      <c r="B19" s="52">
        <v>0</v>
      </c>
      <c r="C19" s="53">
        <v>1335</v>
      </c>
      <c r="D19" s="54">
        <v>0</v>
      </c>
      <c r="E19" s="54">
        <v>0</v>
      </c>
    </row>
    <row r="20" spans="1:5" ht="7.5" customHeight="1">
      <c r="A20" s="37"/>
      <c r="B20" s="55"/>
      <c r="C20" s="37"/>
      <c r="D20" s="37"/>
      <c r="E20" s="37"/>
    </row>
    <row r="21" spans="1:5" ht="57.75" customHeight="1">
      <c r="A21" s="222" t="s">
        <v>126</v>
      </c>
      <c r="B21" s="223"/>
      <c r="C21" s="223"/>
      <c r="D21" s="223"/>
      <c r="E21" s="223"/>
    </row>
    <row r="22" spans="1:5" ht="16.5" customHeight="1">
      <c r="A22" s="56" t="s">
        <v>155</v>
      </c>
      <c r="B22" s="56"/>
      <c r="C22" s="56"/>
      <c r="D22" s="220" t="s">
        <v>127</v>
      </c>
      <c r="E22" s="221"/>
    </row>
    <row r="23" spans="1:5" ht="16.5" customHeight="1">
      <c r="A23" s="56" t="s">
        <v>156</v>
      </c>
      <c r="B23" s="17"/>
      <c r="C23" s="17"/>
      <c r="D23" s="37"/>
      <c r="E23" s="37"/>
    </row>
    <row r="24" spans="1:5" ht="13.5">
      <c r="A24" s="37"/>
      <c r="B24" s="37"/>
      <c r="C24" s="37"/>
      <c r="D24" s="37"/>
      <c r="E24" s="57"/>
    </row>
    <row r="25" spans="1:5" ht="13.5">
      <c r="A25" s="37"/>
      <c r="B25" s="37"/>
      <c r="C25" s="37"/>
      <c r="D25" s="37"/>
      <c r="E25" s="37"/>
    </row>
  </sheetData>
  <sheetProtection/>
  <mergeCells count="7">
    <mergeCell ref="D22:E22"/>
    <mergeCell ref="A21:E21"/>
    <mergeCell ref="E5:E7"/>
    <mergeCell ref="A5:A7"/>
    <mergeCell ref="B5:B7"/>
    <mergeCell ref="C5:C7"/>
    <mergeCell ref="D5:D7"/>
  </mergeCells>
  <printOptions horizontalCentered="1"/>
  <pageMargins left="1.1811023622047245" right="1.1811023622047245" top="0.7874015748031497" bottom="0.7874015748031497" header="0.393700787401574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K7" sqref="K7"/>
    </sheetView>
  </sheetViews>
  <sheetFormatPr defaultColWidth="9.00390625" defaultRowHeight="13.5"/>
  <cols>
    <col min="1" max="1" width="9.125" style="13" customWidth="1"/>
    <col min="2" max="10" width="8.625" style="13" customWidth="1"/>
    <col min="11" max="11" width="5.125" style="13" customWidth="1"/>
    <col min="12" max="12" width="6.625" style="13" customWidth="1"/>
    <col min="13" max="13" width="6.75390625" style="13" customWidth="1"/>
    <col min="14" max="14" width="13.375" style="13" customWidth="1"/>
    <col min="15" max="29" width="5.125" style="13" customWidth="1"/>
    <col min="30" max="16384" width="9.00390625" style="13" customWidth="1"/>
  </cols>
  <sheetData>
    <row r="1" ht="18.75" customHeight="1">
      <c r="A1" s="178" t="s">
        <v>81</v>
      </c>
    </row>
    <row r="2" ht="13.5">
      <c r="J2" s="167" t="s">
        <v>167</v>
      </c>
    </row>
    <row r="3" spans="1:10" ht="24" customHeight="1">
      <c r="A3" s="385" t="s">
        <v>12</v>
      </c>
      <c r="B3" s="387" t="s">
        <v>13</v>
      </c>
      <c r="C3" s="389" t="s">
        <v>14</v>
      </c>
      <c r="D3" s="374"/>
      <c r="E3" s="389" t="s">
        <v>15</v>
      </c>
      <c r="F3" s="390"/>
      <c r="G3" s="374"/>
      <c r="H3" s="391" t="s">
        <v>103</v>
      </c>
      <c r="I3" s="391" t="s">
        <v>73</v>
      </c>
      <c r="J3" s="381" t="s">
        <v>16</v>
      </c>
    </row>
    <row r="4" spans="1:10" ht="24" customHeight="1">
      <c r="A4" s="386"/>
      <c r="B4" s="388"/>
      <c r="C4" s="168" t="s">
        <v>17</v>
      </c>
      <c r="D4" s="168" t="s">
        <v>18</v>
      </c>
      <c r="E4" s="168" t="s">
        <v>19</v>
      </c>
      <c r="F4" s="168" t="s">
        <v>20</v>
      </c>
      <c r="G4" s="168" t="s">
        <v>21</v>
      </c>
      <c r="H4" s="392"/>
      <c r="I4" s="392"/>
      <c r="J4" s="382"/>
    </row>
    <row r="5" spans="1:10" ht="40.5" customHeight="1">
      <c r="A5" s="171" t="s">
        <v>22</v>
      </c>
      <c r="B5" s="88">
        <f>SUM(C5:J5)</f>
        <v>455</v>
      </c>
      <c r="C5" s="179">
        <v>106</v>
      </c>
      <c r="D5" s="179">
        <v>40</v>
      </c>
      <c r="E5" s="179">
        <v>90</v>
      </c>
      <c r="F5" s="179">
        <v>0</v>
      </c>
      <c r="G5" s="179">
        <v>0</v>
      </c>
      <c r="H5" s="179">
        <v>190</v>
      </c>
      <c r="I5" s="179">
        <v>22</v>
      </c>
      <c r="J5" s="180">
        <v>7</v>
      </c>
    </row>
    <row r="6" spans="1:10" ht="40.5" customHeight="1">
      <c r="A6" s="171" t="s">
        <v>23</v>
      </c>
      <c r="B6" s="32">
        <f>SUM(C6:J6)</f>
        <v>444</v>
      </c>
      <c r="C6" s="179">
        <v>105</v>
      </c>
      <c r="D6" s="179">
        <v>38</v>
      </c>
      <c r="E6" s="179">
        <v>88</v>
      </c>
      <c r="F6" s="179">
        <v>0</v>
      </c>
      <c r="G6" s="179">
        <v>0</v>
      </c>
      <c r="H6" s="179">
        <v>185</v>
      </c>
      <c r="I6" s="179">
        <v>21</v>
      </c>
      <c r="J6" s="181">
        <v>7</v>
      </c>
    </row>
    <row r="7" spans="1:10" ht="40.5" customHeight="1">
      <c r="A7" s="173" t="s">
        <v>24</v>
      </c>
      <c r="B7" s="182">
        <f>SUM(C7:J7)</f>
        <v>444</v>
      </c>
      <c r="C7" s="183">
        <v>105</v>
      </c>
      <c r="D7" s="183">
        <v>38</v>
      </c>
      <c r="E7" s="183">
        <v>88</v>
      </c>
      <c r="F7" s="183">
        <v>0</v>
      </c>
      <c r="G7" s="183">
        <v>0</v>
      </c>
      <c r="H7" s="183">
        <v>185</v>
      </c>
      <c r="I7" s="183">
        <v>21</v>
      </c>
      <c r="J7" s="184">
        <v>7</v>
      </c>
    </row>
    <row r="8" spans="1:10" ht="34.5" customHeight="1">
      <c r="A8" s="383" t="s">
        <v>99</v>
      </c>
      <c r="B8" s="384"/>
      <c r="C8" s="384"/>
      <c r="D8" s="384"/>
      <c r="E8" s="384"/>
      <c r="F8" s="384"/>
      <c r="G8" s="384"/>
      <c r="H8" s="384"/>
      <c r="I8" s="384"/>
      <c r="J8" s="384"/>
    </row>
    <row r="9" ht="13.5">
      <c r="J9" s="177" t="s">
        <v>105</v>
      </c>
    </row>
  </sheetData>
  <sheetProtection/>
  <mergeCells count="8">
    <mergeCell ref="J3:J4"/>
    <mergeCell ref="A8:J8"/>
    <mergeCell ref="A3:A4"/>
    <mergeCell ref="B3:B4"/>
    <mergeCell ref="C3:D3"/>
    <mergeCell ref="E3:G3"/>
    <mergeCell ref="H3:H4"/>
    <mergeCell ref="I3:I4"/>
  </mergeCells>
  <printOptions horizontalCentered="1"/>
  <pageMargins left="0.7874015748031497" right="0.7874015748031497" top="7.283464566929134" bottom="0.5905511811023623"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L13"/>
  <sheetViews>
    <sheetView view="pageBreakPreview" zoomScaleSheetLayoutView="100" zoomScalePageLayoutView="0" workbookViewId="0" topLeftCell="A1">
      <selection activeCell="N25" sqref="N25"/>
    </sheetView>
  </sheetViews>
  <sheetFormatPr defaultColWidth="9.00390625" defaultRowHeight="13.5"/>
  <cols>
    <col min="1" max="1" width="8.125" style="59" customWidth="1"/>
    <col min="2" max="11" width="7.625" style="59" customWidth="1"/>
    <col min="12" max="16384" width="9.00390625" style="59" customWidth="1"/>
  </cols>
  <sheetData>
    <row r="1" spans="1:12" ht="18.75" customHeight="1">
      <c r="A1" s="58" t="s">
        <v>128</v>
      </c>
      <c r="C1" s="60"/>
      <c r="D1" s="60"/>
      <c r="E1" s="60"/>
      <c r="F1" s="60"/>
      <c r="G1" s="60"/>
      <c r="H1" s="60"/>
      <c r="I1" s="60"/>
      <c r="J1" s="60"/>
      <c r="K1" s="60"/>
      <c r="L1" s="61"/>
    </row>
    <row r="2" spans="1:12" ht="13.5">
      <c r="A2" s="60"/>
      <c r="B2" s="60"/>
      <c r="C2" s="60"/>
      <c r="D2" s="60"/>
      <c r="E2" s="60"/>
      <c r="F2" s="60"/>
      <c r="G2" s="60"/>
      <c r="H2" s="60"/>
      <c r="K2" s="62" t="s">
        <v>167</v>
      </c>
      <c r="L2" s="61"/>
    </row>
    <row r="3" spans="1:12" s="64" customFormat="1" ht="21.75" customHeight="1">
      <c r="A3" s="244" t="s">
        <v>0</v>
      </c>
      <c r="B3" s="247" t="s">
        <v>129</v>
      </c>
      <c r="C3" s="249" t="s">
        <v>130</v>
      </c>
      <c r="D3" s="250"/>
      <c r="E3" s="251"/>
      <c r="F3" s="249" t="s">
        <v>131</v>
      </c>
      <c r="G3" s="250"/>
      <c r="H3" s="250"/>
      <c r="I3" s="250"/>
      <c r="J3" s="250"/>
      <c r="K3" s="250"/>
      <c r="L3" s="63"/>
    </row>
    <row r="4" spans="1:12" s="64" customFormat="1" ht="24" customHeight="1">
      <c r="A4" s="245"/>
      <c r="B4" s="248"/>
      <c r="C4" s="252" t="s">
        <v>132</v>
      </c>
      <c r="D4" s="255" t="s">
        <v>133</v>
      </c>
      <c r="E4" s="256"/>
      <c r="F4" s="237" t="s">
        <v>134</v>
      </c>
      <c r="G4" s="241" t="s">
        <v>135</v>
      </c>
      <c r="H4" s="257"/>
      <c r="I4" s="257"/>
      <c r="J4" s="242"/>
      <c r="K4" s="258" t="s">
        <v>136</v>
      </c>
      <c r="L4" s="63"/>
    </row>
    <row r="5" spans="1:12" s="64" customFormat="1" ht="21.75" customHeight="1">
      <c r="A5" s="245"/>
      <c r="B5" s="248"/>
      <c r="C5" s="253"/>
      <c r="D5" s="258" t="s">
        <v>137</v>
      </c>
      <c r="E5" s="237" t="s">
        <v>138</v>
      </c>
      <c r="F5" s="248"/>
      <c r="G5" s="237" t="s">
        <v>139</v>
      </c>
      <c r="H5" s="239" t="s">
        <v>140</v>
      </c>
      <c r="I5" s="241" t="s">
        <v>141</v>
      </c>
      <c r="J5" s="242"/>
      <c r="K5" s="259"/>
      <c r="L5" s="63"/>
    </row>
    <row r="6" spans="1:12" s="64" customFormat="1" ht="38.25" customHeight="1">
      <c r="A6" s="246"/>
      <c r="B6" s="238"/>
      <c r="C6" s="254"/>
      <c r="D6" s="260"/>
      <c r="E6" s="238"/>
      <c r="F6" s="238"/>
      <c r="G6" s="238"/>
      <c r="H6" s="240"/>
      <c r="I6" s="65" t="s">
        <v>142</v>
      </c>
      <c r="J6" s="65" t="s">
        <v>143</v>
      </c>
      <c r="K6" s="260"/>
      <c r="L6" s="63"/>
    </row>
    <row r="7" spans="1:12" ht="18" customHeight="1">
      <c r="A7" s="204" t="s">
        <v>152</v>
      </c>
      <c r="B7" s="66">
        <v>31</v>
      </c>
      <c r="C7" s="66">
        <v>31</v>
      </c>
      <c r="D7" s="66">
        <v>0</v>
      </c>
      <c r="E7" s="66">
        <v>0</v>
      </c>
      <c r="F7" s="66">
        <f>SUM(G7:K7)</f>
        <v>31</v>
      </c>
      <c r="G7" s="66">
        <v>17</v>
      </c>
      <c r="H7" s="66">
        <v>14</v>
      </c>
      <c r="I7" s="66">
        <v>0</v>
      </c>
      <c r="J7" s="66">
        <v>0</v>
      </c>
      <c r="K7" s="205">
        <v>0</v>
      </c>
      <c r="L7" s="61"/>
    </row>
    <row r="8" spans="1:12" ht="18.75" customHeight="1">
      <c r="A8" s="67"/>
      <c r="B8" s="68"/>
      <c r="C8" s="68"/>
      <c r="D8" s="68"/>
      <c r="E8" s="68"/>
      <c r="F8" s="68"/>
      <c r="G8" s="68"/>
      <c r="H8" s="68"/>
      <c r="I8" s="68"/>
      <c r="J8" s="68"/>
      <c r="K8" s="68"/>
      <c r="L8" s="61"/>
    </row>
    <row r="9" spans="1:12" ht="26.25" customHeight="1">
      <c r="A9" s="243" t="s">
        <v>144</v>
      </c>
      <c r="B9" s="243"/>
      <c r="C9" s="243"/>
      <c r="D9" s="243"/>
      <c r="E9" s="243"/>
      <c r="F9" s="243"/>
      <c r="G9" s="243"/>
      <c r="H9" s="243"/>
      <c r="I9" s="243"/>
      <c r="J9" s="243"/>
      <c r="K9" s="243"/>
      <c r="L9" s="69"/>
    </row>
    <row r="10" spans="1:11" ht="15" customHeight="1">
      <c r="A10" s="236"/>
      <c r="B10" s="236"/>
      <c r="C10" s="236"/>
      <c r="D10" s="236"/>
      <c r="E10" s="236"/>
      <c r="F10" s="236"/>
      <c r="G10" s="236"/>
      <c r="H10" s="236"/>
      <c r="I10" s="236"/>
      <c r="J10" s="236"/>
      <c r="K10" s="236"/>
    </row>
    <row r="11" spans="9:11" ht="13.5">
      <c r="I11" s="60"/>
      <c r="K11" s="70" t="s">
        <v>145</v>
      </c>
    </row>
    <row r="13" ht="13.5">
      <c r="I13" s="90"/>
    </row>
  </sheetData>
  <sheetProtection/>
  <mergeCells count="16">
    <mergeCell ref="C4:C6"/>
    <mergeCell ref="D4:E4"/>
    <mergeCell ref="F4:F6"/>
    <mergeCell ref="G4:J4"/>
    <mergeCell ref="K4:K6"/>
    <mergeCell ref="D5:D6"/>
    <mergeCell ref="A10:K10"/>
    <mergeCell ref="E5:E6"/>
    <mergeCell ref="G5:G6"/>
    <mergeCell ref="H5:H6"/>
    <mergeCell ref="I5:J5"/>
    <mergeCell ref="A9:K9"/>
    <mergeCell ref="A3:A6"/>
    <mergeCell ref="B3:B6"/>
    <mergeCell ref="C3:E3"/>
    <mergeCell ref="F3:K3"/>
  </mergeCells>
  <printOptions horizontalCentered="1"/>
  <pageMargins left="0.6299212598425197" right="0.6299212598425197" top="0.7874015748031497" bottom="0.7874015748031497" header="0.4724409448818898" footer="0.472440944881889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2"/>
  <sheetViews>
    <sheetView view="pageBreakPreview" zoomScaleSheetLayoutView="100" zoomScalePageLayoutView="0" workbookViewId="0" topLeftCell="A1">
      <selection activeCell="T20" sqref="T20"/>
    </sheetView>
  </sheetViews>
  <sheetFormatPr defaultColWidth="9.00390625" defaultRowHeight="13.5"/>
  <cols>
    <col min="1" max="1" width="10.125" style="74" customWidth="1"/>
    <col min="2" max="14" width="6.125" style="74" customWidth="1"/>
    <col min="15" max="30" width="4.125" style="74" customWidth="1"/>
    <col min="31" max="16384" width="9.00390625" style="74" customWidth="1"/>
  </cols>
  <sheetData>
    <row r="1" spans="1:16" ht="18.75" customHeight="1">
      <c r="A1" s="71" t="s">
        <v>146</v>
      </c>
      <c r="B1" s="72"/>
      <c r="C1" s="72"/>
      <c r="D1" s="72"/>
      <c r="E1" s="72"/>
      <c r="F1" s="72"/>
      <c r="G1" s="72"/>
      <c r="H1" s="72"/>
      <c r="I1" s="72"/>
      <c r="J1" s="72"/>
      <c r="K1" s="72"/>
      <c r="L1" s="72"/>
      <c r="M1" s="72"/>
      <c r="N1" s="72"/>
      <c r="O1" s="73"/>
      <c r="P1" s="73"/>
    </row>
    <row r="2" spans="1:16" ht="13.5" customHeight="1">
      <c r="A2" s="75"/>
      <c r="B2" s="72"/>
      <c r="C2" s="72"/>
      <c r="D2" s="72"/>
      <c r="E2" s="72"/>
      <c r="F2" s="72"/>
      <c r="G2" s="72"/>
      <c r="H2" s="72"/>
      <c r="I2" s="72"/>
      <c r="J2" s="72"/>
      <c r="K2" s="72"/>
      <c r="L2" s="72"/>
      <c r="M2" s="72"/>
      <c r="N2" s="76" t="s">
        <v>167</v>
      </c>
      <c r="O2" s="73"/>
      <c r="P2" s="73"/>
    </row>
    <row r="3" spans="1:16" ht="21.75" customHeight="1">
      <c r="A3" s="261" t="s">
        <v>0</v>
      </c>
      <c r="B3" s="264" t="s">
        <v>129</v>
      </c>
      <c r="C3" s="266" t="s">
        <v>130</v>
      </c>
      <c r="D3" s="266"/>
      <c r="E3" s="266"/>
      <c r="F3" s="266"/>
      <c r="G3" s="266"/>
      <c r="H3" s="266"/>
      <c r="I3" s="266" t="s">
        <v>131</v>
      </c>
      <c r="J3" s="267"/>
      <c r="K3" s="267"/>
      <c r="L3" s="267"/>
      <c r="M3" s="267"/>
      <c r="N3" s="268"/>
      <c r="O3" s="73"/>
      <c r="P3" s="73"/>
    </row>
    <row r="4" spans="1:16" ht="21.75" customHeight="1">
      <c r="A4" s="262"/>
      <c r="B4" s="265"/>
      <c r="C4" s="270" t="s">
        <v>147</v>
      </c>
      <c r="D4" s="275" t="s">
        <v>165</v>
      </c>
      <c r="E4" s="277" t="s">
        <v>148</v>
      </c>
      <c r="F4" s="277"/>
      <c r="G4" s="263" t="s">
        <v>133</v>
      </c>
      <c r="H4" s="263"/>
      <c r="I4" s="270" t="s">
        <v>134</v>
      </c>
      <c r="J4" s="276" t="s">
        <v>135</v>
      </c>
      <c r="K4" s="276"/>
      <c r="L4" s="276"/>
      <c r="M4" s="276"/>
      <c r="N4" s="269" t="s">
        <v>136</v>
      </c>
      <c r="O4" s="73"/>
      <c r="P4" s="73"/>
    </row>
    <row r="5" spans="1:16" ht="21.75" customHeight="1">
      <c r="A5" s="262"/>
      <c r="B5" s="265"/>
      <c r="C5" s="270"/>
      <c r="D5" s="275"/>
      <c r="E5" s="270" t="s">
        <v>149</v>
      </c>
      <c r="F5" s="270" t="s">
        <v>150</v>
      </c>
      <c r="G5" s="270" t="s">
        <v>137</v>
      </c>
      <c r="H5" s="270" t="s">
        <v>138</v>
      </c>
      <c r="I5" s="270"/>
      <c r="J5" s="270" t="s">
        <v>151</v>
      </c>
      <c r="K5" s="274" t="s">
        <v>140</v>
      </c>
      <c r="L5" s="271" t="s">
        <v>141</v>
      </c>
      <c r="M5" s="271"/>
      <c r="N5" s="269"/>
      <c r="O5" s="73"/>
      <c r="P5" s="73"/>
    </row>
    <row r="6" spans="1:16" ht="38.25" customHeight="1">
      <c r="A6" s="262"/>
      <c r="B6" s="265"/>
      <c r="C6" s="270"/>
      <c r="D6" s="275"/>
      <c r="E6" s="270"/>
      <c r="F6" s="270"/>
      <c r="G6" s="270"/>
      <c r="H6" s="270"/>
      <c r="I6" s="270"/>
      <c r="J6" s="273"/>
      <c r="K6" s="270"/>
      <c r="L6" s="65" t="s">
        <v>142</v>
      </c>
      <c r="M6" s="65" t="s">
        <v>143</v>
      </c>
      <c r="N6" s="269"/>
      <c r="O6" s="73"/>
      <c r="P6" s="73"/>
    </row>
    <row r="7" spans="1:16" ht="18" customHeight="1">
      <c r="A7" s="204" t="s">
        <v>182</v>
      </c>
      <c r="B7" s="77">
        <v>1614</v>
      </c>
      <c r="C7" s="77">
        <v>27</v>
      </c>
      <c r="D7" s="77">
        <v>536</v>
      </c>
      <c r="E7" s="78">
        <v>1108</v>
      </c>
      <c r="F7" s="77">
        <v>1</v>
      </c>
      <c r="G7" s="77">
        <v>2</v>
      </c>
      <c r="H7" s="77">
        <v>2</v>
      </c>
      <c r="I7" s="77">
        <v>1614</v>
      </c>
      <c r="J7" s="77">
        <v>0</v>
      </c>
      <c r="K7" s="77">
        <v>108</v>
      </c>
      <c r="L7" s="77">
        <v>0</v>
      </c>
      <c r="M7" s="77">
        <v>19</v>
      </c>
      <c r="N7" s="206">
        <v>1487</v>
      </c>
      <c r="O7" s="73"/>
      <c r="P7" s="73"/>
    </row>
    <row r="8" spans="1:16" ht="15" customHeight="1">
      <c r="A8" s="79"/>
      <c r="B8" s="80"/>
      <c r="C8" s="80"/>
      <c r="D8" s="80"/>
      <c r="E8" s="80"/>
      <c r="F8" s="80"/>
      <c r="G8" s="80"/>
      <c r="H8" s="80"/>
      <c r="I8" s="80"/>
      <c r="J8" s="80"/>
      <c r="K8" s="80"/>
      <c r="L8" s="80"/>
      <c r="M8" s="80"/>
      <c r="N8" s="80"/>
      <c r="O8" s="73"/>
      <c r="P8" s="73"/>
    </row>
    <row r="9" spans="1:16" ht="15" customHeight="1">
      <c r="A9" s="272" t="s">
        <v>153</v>
      </c>
      <c r="B9" s="272"/>
      <c r="C9" s="272"/>
      <c r="D9" s="272"/>
      <c r="E9" s="272"/>
      <c r="F9" s="272"/>
      <c r="G9" s="272"/>
      <c r="H9" s="272"/>
      <c r="I9" s="272"/>
      <c r="J9" s="272"/>
      <c r="K9" s="272"/>
      <c r="L9" s="272"/>
      <c r="M9" s="272"/>
      <c r="N9" s="272"/>
      <c r="O9" s="81"/>
      <c r="P9" s="73"/>
    </row>
    <row r="10" spans="1:14" s="82" customFormat="1" ht="15" customHeight="1">
      <c r="A10" s="272"/>
      <c r="B10" s="272"/>
      <c r="C10" s="272"/>
      <c r="D10" s="272"/>
      <c r="E10" s="272"/>
      <c r="F10" s="272"/>
      <c r="G10" s="272"/>
      <c r="H10" s="272"/>
      <c r="I10" s="272"/>
      <c r="J10" s="272"/>
      <c r="K10" s="272"/>
      <c r="L10" s="272"/>
      <c r="M10" s="272"/>
      <c r="N10" s="272"/>
    </row>
    <row r="11" spans="1:16" ht="15" customHeight="1">
      <c r="A11" s="72"/>
      <c r="B11" s="72"/>
      <c r="C11" s="72"/>
      <c r="D11" s="72"/>
      <c r="E11" s="72"/>
      <c r="F11" s="72"/>
      <c r="G11" s="72"/>
      <c r="H11" s="72"/>
      <c r="I11" s="72"/>
      <c r="J11" s="72"/>
      <c r="K11" s="72"/>
      <c r="L11" s="72"/>
      <c r="M11" s="83"/>
      <c r="N11" s="84" t="s">
        <v>127</v>
      </c>
      <c r="O11" s="73"/>
      <c r="P11" s="73"/>
    </row>
    <row r="12" s="82" customFormat="1" ht="15" customHeight="1">
      <c r="A12" s="85"/>
    </row>
  </sheetData>
  <sheetProtection/>
  <mergeCells count="19">
    <mergeCell ref="A9:N10"/>
    <mergeCell ref="J5:J6"/>
    <mergeCell ref="K5:K6"/>
    <mergeCell ref="C4:C6"/>
    <mergeCell ref="D4:D6"/>
    <mergeCell ref="I4:I6"/>
    <mergeCell ref="J4:M4"/>
    <mergeCell ref="G5:G6"/>
    <mergeCell ref="H5:H6"/>
    <mergeCell ref="E4:F4"/>
    <mergeCell ref="A3:A6"/>
    <mergeCell ref="G4:H4"/>
    <mergeCell ref="B3:B6"/>
    <mergeCell ref="C3:H3"/>
    <mergeCell ref="I3:N3"/>
    <mergeCell ref="N4:N6"/>
    <mergeCell ref="E5:E6"/>
    <mergeCell ref="F5:F6"/>
    <mergeCell ref="L5:M5"/>
  </mergeCells>
  <printOptions horizontalCentered="1"/>
  <pageMargins left="0.5511811023622047" right="0.5511811023622047" top="4.921259842519685" bottom="0.7874015748031497" header="0.4724409448818898" footer="0.472440944881889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8"/>
  <sheetViews>
    <sheetView view="pageBreakPreview" zoomScale="115" zoomScaleNormal="90" zoomScaleSheetLayoutView="115" zoomScalePageLayoutView="0" workbookViewId="0" topLeftCell="A1">
      <selection activeCell="G12" sqref="G12"/>
    </sheetView>
  </sheetViews>
  <sheetFormatPr defaultColWidth="9.00390625" defaultRowHeight="13.5"/>
  <cols>
    <col min="1" max="1" width="7.875" style="1" customWidth="1"/>
    <col min="2" max="10" width="8.75390625" style="1" customWidth="1"/>
    <col min="11" max="16384" width="9.00390625" style="1" customWidth="1"/>
  </cols>
  <sheetData>
    <row r="1" ht="18.75" customHeight="1">
      <c r="A1" s="185" t="s">
        <v>80</v>
      </c>
    </row>
    <row r="3" spans="1:10" ht="16.5" customHeight="1">
      <c r="A3" s="278" t="s">
        <v>25</v>
      </c>
      <c r="B3" s="280" t="s">
        <v>26</v>
      </c>
      <c r="C3" s="282" t="s">
        <v>27</v>
      </c>
      <c r="D3" s="282"/>
      <c r="E3" s="282"/>
      <c r="F3" s="282" t="s">
        <v>28</v>
      </c>
      <c r="G3" s="282"/>
      <c r="H3" s="282"/>
      <c r="I3" s="282"/>
      <c r="J3" s="283" t="s">
        <v>66</v>
      </c>
    </row>
    <row r="4" spans="1:10" ht="25.5" customHeight="1">
      <c r="A4" s="279"/>
      <c r="B4" s="281"/>
      <c r="C4" s="187" t="s">
        <v>30</v>
      </c>
      <c r="D4" s="187" t="s">
        <v>61</v>
      </c>
      <c r="E4" s="186" t="s">
        <v>62</v>
      </c>
      <c r="F4" s="187" t="s">
        <v>30</v>
      </c>
      <c r="G4" s="187" t="s">
        <v>63</v>
      </c>
      <c r="H4" s="187" t="s">
        <v>64</v>
      </c>
      <c r="I4" s="186" t="s">
        <v>65</v>
      </c>
      <c r="J4" s="284"/>
    </row>
    <row r="5" spans="1:10" ht="15.75" customHeight="1">
      <c r="A5" s="188" t="s">
        <v>106</v>
      </c>
      <c r="B5" s="189">
        <v>1408</v>
      </c>
      <c r="C5" s="189">
        <v>660</v>
      </c>
      <c r="D5" s="189">
        <v>466</v>
      </c>
      <c r="E5" s="189">
        <v>194</v>
      </c>
      <c r="F5" s="189">
        <v>753</v>
      </c>
      <c r="G5" s="189">
        <v>104</v>
      </c>
      <c r="H5" s="189">
        <v>618</v>
      </c>
      <c r="I5" s="189">
        <v>31</v>
      </c>
      <c r="J5" s="190">
        <v>1315</v>
      </c>
    </row>
    <row r="6" spans="1:10" ht="15.75" customHeight="1">
      <c r="A6" s="188" t="s">
        <v>71</v>
      </c>
      <c r="B6" s="189">
        <v>1315</v>
      </c>
      <c r="C6" s="189">
        <v>497</v>
      </c>
      <c r="D6" s="189">
        <v>444</v>
      </c>
      <c r="E6" s="189">
        <v>53</v>
      </c>
      <c r="F6" s="189">
        <v>484</v>
      </c>
      <c r="G6" s="189">
        <v>92</v>
      </c>
      <c r="H6" s="189">
        <v>361</v>
      </c>
      <c r="I6" s="189">
        <v>31</v>
      </c>
      <c r="J6" s="191">
        <v>1328</v>
      </c>
    </row>
    <row r="7" spans="1:10" ht="15.75" customHeight="1">
      <c r="A7" s="188" t="s">
        <v>59</v>
      </c>
      <c r="B7" s="192">
        <v>1227</v>
      </c>
      <c r="C7" s="189">
        <v>430</v>
      </c>
      <c r="D7" s="189">
        <v>408</v>
      </c>
      <c r="E7" s="189">
        <v>22</v>
      </c>
      <c r="F7" s="189">
        <v>464</v>
      </c>
      <c r="G7" s="189">
        <v>92</v>
      </c>
      <c r="H7" s="189">
        <v>346</v>
      </c>
      <c r="I7" s="189">
        <v>26</v>
      </c>
      <c r="J7" s="193">
        <v>1193</v>
      </c>
    </row>
    <row r="8" spans="1:10" ht="15.75" customHeight="1">
      <c r="A8" s="188" t="s">
        <v>60</v>
      </c>
      <c r="B8" s="189">
        <v>1193</v>
      </c>
      <c r="C8" s="189">
        <v>381</v>
      </c>
      <c r="D8" s="189">
        <v>360</v>
      </c>
      <c r="E8" s="189">
        <v>21</v>
      </c>
      <c r="F8" s="189">
        <v>566</v>
      </c>
      <c r="G8" s="189">
        <v>64</v>
      </c>
      <c r="H8" s="189">
        <v>434</v>
      </c>
      <c r="I8" s="189">
        <v>68</v>
      </c>
      <c r="J8" s="190">
        <v>1008</v>
      </c>
    </row>
    <row r="9" spans="1:10" ht="15.75" customHeight="1">
      <c r="A9" s="188" t="s">
        <v>67</v>
      </c>
      <c r="B9" s="189">
        <v>1008</v>
      </c>
      <c r="C9" s="189">
        <v>395</v>
      </c>
      <c r="D9" s="189">
        <v>349</v>
      </c>
      <c r="E9" s="189">
        <v>46</v>
      </c>
      <c r="F9" s="189">
        <v>364</v>
      </c>
      <c r="G9" s="189">
        <v>71</v>
      </c>
      <c r="H9" s="189">
        <v>267</v>
      </c>
      <c r="I9" s="189">
        <v>26</v>
      </c>
      <c r="J9" s="194">
        <v>1039</v>
      </c>
    </row>
    <row r="10" spans="1:10" ht="15.75" customHeight="1">
      <c r="A10" s="188" t="s">
        <v>72</v>
      </c>
      <c r="B10" s="189">
        <v>1039</v>
      </c>
      <c r="C10" s="189">
        <v>360</v>
      </c>
      <c r="D10" s="189">
        <v>344</v>
      </c>
      <c r="E10" s="189">
        <v>16</v>
      </c>
      <c r="F10" s="189">
        <v>499</v>
      </c>
      <c r="G10" s="189">
        <v>82</v>
      </c>
      <c r="H10" s="189">
        <v>367</v>
      </c>
      <c r="I10" s="189">
        <v>50</v>
      </c>
      <c r="J10" s="190">
        <v>900</v>
      </c>
    </row>
    <row r="11" spans="1:10" ht="15.75" customHeight="1">
      <c r="A11" s="188" t="s">
        <v>183</v>
      </c>
      <c r="B11" s="189">
        <v>900</v>
      </c>
      <c r="C11" s="189">
        <v>325</v>
      </c>
      <c r="D11" s="189">
        <v>303</v>
      </c>
      <c r="E11" s="189">
        <v>22</v>
      </c>
      <c r="F11" s="189">
        <v>383</v>
      </c>
      <c r="G11" s="189">
        <v>98</v>
      </c>
      <c r="H11" s="189">
        <v>270</v>
      </c>
      <c r="I11" s="189">
        <v>15</v>
      </c>
      <c r="J11" s="190">
        <v>842</v>
      </c>
    </row>
    <row r="12" spans="1:10" ht="15.75" customHeight="1">
      <c r="A12" s="188" t="s">
        <v>79</v>
      </c>
      <c r="B12" s="189">
        <v>842</v>
      </c>
      <c r="C12" s="189">
        <v>292</v>
      </c>
      <c r="D12" s="189">
        <v>281</v>
      </c>
      <c r="E12" s="189">
        <v>11</v>
      </c>
      <c r="F12" s="189">
        <v>380</v>
      </c>
      <c r="G12" s="189">
        <v>69</v>
      </c>
      <c r="H12" s="189">
        <v>264</v>
      </c>
      <c r="I12" s="189">
        <v>47</v>
      </c>
      <c r="J12" s="190">
        <v>754</v>
      </c>
    </row>
    <row r="13" spans="1:10" ht="15.75" customHeight="1">
      <c r="A13" s="188" t="s">
        <v>184</v>
      </c>
      <c r="B13" s="189">
        <v>754</v>
      </c>
      <c r="C13" s="189">
        <v>304</v>
      </c>
      <c r="D13" s="189">
        <v>290</v>
      </c>
      <c r="E13" s="189">
        <v>14</v>
      </c>
      <c r="F13" s="189">
        <v>194</v>
      </c>
      <c r="G13" s="189">
        <v>81</v>
      </c>
      <c r="H13" s="189">
        <v>97</v>
      </c>
      <c r="I13" s="189">
        <v>16</v>
      </c>
      <c r="J13" s="190">
        <v>864</v>
      </c>
    </row>
    <row r="14" spans="1:10" ht="15.75" customHeight="1">
      <c r="A14" s="188" t="s">
        <v>185</v>
      </c>
      <c r="B14" s="189">
        <v>864</v>
      </c>
      <c r="C14" s="189">
        <v>234</v>
      </c>
      <c r="D14" s="189">
        <v>216</v>
      </c>
      <c r="E14" s="189">
        <v>18</v>
      </c>
      <c r="F14" s="189">
        <v>301</v>
      </c>
      <c r="G14" s="189">
        <v>76</v>
      </c>
      <c r="H14" s="189">
        <v>167</v>
      </c>
      <c r="I14" s="189">
        <v>58</v>
      </c>
      <c r="J14" s="190">
        <v>797</v>
      </c>
    </row>
    <row r="15" spans="1:10" ht="15.75" customHeight="1">
      <c r="A15" s="195">
        <v>19</v>
      </c>
      <c r="B15" s="196">
        <v>797</v>
      </c>
      <c r="C15" s="196">
        <v>258</v>
      </c>
      <c r="D15" s="196">
        <v>245</v>
      </c>
      <c r="E15" s="196">
        <v>13</v>
      </c>
      <c r="F15" s="196">
        <v>220</v>
      </c>
      <c r="G15" s="196">
        <v>60</v>
      </c>
      <c r="H15" s="196">
        <v>149</v>
      </c>
      <c r="I15" s="196">
        <v>11</v>
      </c>
      <c r="J15" s="197">
        <v>835</v>
      </c>
    </row>
    <row r="16" spans="1:10" ht="15.75" customHeight="1">
      <c r="A16" s="86">
        <v>20</v>
      </c>
      <c r="B16" s="197">
        <v>835</v>
      </c>
      <c r="C16" s="196">
        <v>217</v>
      </c>
      <c r="D16" s="198">
        <v>209</v>
      </c>
      <c r="E16" s="196">
        <v>8</v>
      </c>
      <c r="F16" s="87">
        <v>198</v>
      </c>
      <c r="G16" s="196">
        <v>34</v>
      </c>
      <c r="H16" s="197">
        <v>159</v>
      </c>
      <c r="I16" s="196">
        <v>5</v>
      </c>
      <c r="J16" s="87">
        <v>854</v>
      </c>
    </row>
    <row r="17" spans="1:10" ht="15.75" customHeight="1">
      <c r="A17" s="86">
        <v>21</v>
      </c>
      <c r="B17" s="197">
        <v>854</v>
      </c>
      <c r="C17" s="196">
        <v>251</v>
      </c>
      <c r="D17" s="198">
        <v>239</v>
      </c>
      <c r="E17" s="196">
        <v>12</v>
      </c>
      <c r="F17" s="87">
        <v>299</v>
      </c>
      <c r="G17" s="196">
        <v>72</v>
      </c>
      <c r="H17" s="197">
        <v>135</v>
      </c>
      <c r="I17" s="196">
        <v>92</v>
      </c>
      <c r="J17" s="87">
        <v>806</v>
      </c>
    </row>
    <row r="18" spans="1:10" ht="15.75" customHeight="1">
      <c r="A18" s="86">
        <v>22</v>
      </c>
      <c r="B18" s="197">
        <v>806</v>
      </c>
      <c r="C18" s="196">
        <v>225</v>
      </c>
      <c r="D18" s="198">
        <v>225</v>
      </c>
      <c r="E18" s="199">
        <v>0</v>
      </c>
      <c r="F18" s="87">
        <v>250</v>
      </c>
      <c r="G18" s="196">
        <v>83</v>
      </c>
      <c r="H18" s="197">
        <v>147</v>
      </c>
      <c r="I18" s="196">
        <v>20</v>
      </c>
      <c r="J18" s="87">
        <v>781</v>
      </c>
    </row>
    <row r="19" spans="1:10" s="87" customFormat="1" ht="15.75" customHeight="1">
      <c r="A19" s="86">
        <v>23</v>
      </c>
      <c r="B19" s="197">
        <v>781</v>
      </c>
      <c r="C19" s="196">
        <v>196</v>
      </c>
      <c r="D19" s="198">
        <v>195</v>
      </c>
      <c r="E19" s="196">
        <v>1</v>
      </c>
      <c r="F19" s="87">
        <v>287</v>
      </c>
      <c r="G19" s="196">
        <v>54</v>
      </c>
      <c r="H19" s="197">
        <v>208</v>
      </c>
      <c r="I19" s="196">
        <v>25</v>
      </c>
      <c r="J19" s="87">
        <v>690</v>
      </c>
    </row>
    <row r="20" spans="1:10" s="87" customFormat="1" ht="15.75" customHeight="1">
      <c r="A20" s="86">
        <v>24</v>
      </c>
      <c r="B20" s="197">
        <v>690</v>
      </c>
      <c r="C20" s="196">
        <v>190</v>
      </c>
      <c r="D20" s="198">
        <v>180</v>
      </c>
      <c r="E20" s="196">
        <v>10</v>
      </c>
      <c r="F20" s="87">
        <v>389</v>
      </c>
      <c r="G20" s="196">
        <v>53</v>
      </c>
      <c r="H20" s="197">
        <v>249</v>
      </c>
      <c r="I20" s="196">
        <v>87</v>
      </c>
      <c r="J20" s="87">
        <v>491</v>
      </c>
    </row>
    <row r="21" spans="1:10" s="87" customFormat="1" ht="15.75" customHeight="1">
      <c r="A21" s="86">
        <v>25</v>
      </c>
      <c r="B21" s="197">
        <v>491</v>
      </c>
      <c r="C21" s="196">
        <v>203</v>
      </c>
      <c r="D21" s="198">
        <v>188</v>
      </c>
      <c r="E21" s="196">
        <v>15</v>
      </c>
      <c r="F21" s="87">
        <v>242</v>
      </c>
      <c r="G21" s="196">
        <v>42</v>
      </c>
      <c r="H21" s="197">
        <v>174</v>
      </c>
      <c r="I21" s="196">
        <v>26</v>
      </c>
      <c r="J21" s="87">
        <v>452</v>
      </c>
    </row>
    <row r="22" spans="1:10" s="87" customFormat="1" ht="15.75" customHeight="1">
      <c r="A22" s="86">
        <v>26</v>
      </c>
      <c r="B22" s="197">
        <v>452</v>
      </c>
      <c r="C22" s="196">
        <v>229</v>
      </c>
      <c r="D22" s="198">
        <v>190</v>
      </c>
      <c r="E22" s="196">
        <v>39</v>
      </c>
      <c r="F22" s="87">
        <v>199</v>
      </c>
      <c r="G22" s="196">
        <v>50</v>
      </c>
      <c r="H22" s="197">
        <v>137</v>
      </c>
      <c r="I22" s="196">
        <v>12</v>
      </c>
      <c r="J22" s="87">
        <v>482</v>
      </c>
    </row>
    <row r="23" spans="1:10" ht="15.75" customHeight="1">
      <c r="A23" s="195">
        <v>27</v>
      </c>
      <c r="B23" s="196">
        <v>482</v>
      </c>
      <c r="C23" s="196">
        <v>192</v>
      </c>
      <c r="D23" s="198">
        <v>183</v>
      </c>
      <c r="E23" s="196">
        <v>9</v>
      </c>
      <c r="F23" s="87">
        <v>169</v>
      </c>
      <c r="G23" s="196">
        <v>51</v>
      </c>
      <c r="H23" s="196">
        <v>110</v>
      </c>
      <c r="I23" s="196">
        <v>8</v>
      </c>
      <c r="J23" s="87">
        <v>505</v>
      </c>
    </row>
    <row r="24" spans="1:10" ht="15.75" customHeight="1">
      <c r="A24" s="91">
        <v>28</v>
      </c>
      <c r="B24" s="113">
        <v>505</v>
      </c>
      <c r="C24" s="113">
        <f>D24+E24</f>
        <v>174</v>
      </c>
      <c r="D24" s="113">
        <v>160</v>
      </c>
      <c r="E24" s="113">
        <v>14</v>
      </c>
      <c r="F24" s="113">
        <f>G24+H24+I24</f>
        <v>141</v>
      </c>
      <c r="G24" s="113">
        <v>40</v>
      </c>
      <c r="H24" s="113">
        <v>89</v>
      </c>
      <c r="I24" s="113">
        <v>12</v>
      </c>
      <c r="J24" s="114">
        <v>537</v>
      </c>
    </row>
    <row r="25" spans="1:10" ht="13.5">
      <c r="A25" s="200" t="s">
        <v>74</v>
      </c>
      <c r="B25" s="200"/>
      <c r="C25" s="200"/>
      <c r="D25" s="200"/>
      <c r="E25" s="200"/>
      <c r="F25" s="200"/>
      <c r="G25" s="200"/>
      <c r="H25" s="200"/>
      <c r="I25" s="200"/>
      <c r="J25" s="200"/>
    </row>
    <row r="26" spans="1:12" ht="13.5">
      <c r="A26" s="200" t="s">
        <v>75</v>
      </c>
      <c r="B26" s="200"/>
      <c r="C26" s="200"/>
      <c r="D26" s="200"/>
      <c r="E26" s="200"/>
      <c r="F26" s="200"/>
      <c r="G26" s="200"/>
      <c r="H26" s="200"/>
      <c r="I26" s="200"/>
      <c r="J26" s="200"/>
      <c r="K26" s="2"/>
      <c r="L26" s="2"/>
    </row>
    <row r="27" spans="1:10" ht="13.5">
      <c r="A27" s="200" t="s">
        <v>158</v>
      </c>
      <c r="B27" s="200"/>
      <c r="C27" s="200"/>
      <c r="D27" s="200"/>
      <c r="E27" s="200"/>
      <c r="F27" s="200"/>
      <c r="G27" s="200"/>
      <c r="H27" s="200"/>
      <c r="I27" s="200"/>
      <c r="J27" s="200"/>
    </row>
    <row r="28" spans="1:10" ht="13.5">
      <c r="A28" s="200"/>
      <c r="B28" s="200"/>
      <c r="C28" s="200"/>
      <c r="D28" s="200"/>
      <c r="E28" s="200"/>
      <c r="F28" s="200"/>
      <c r="G28" s="200"/>
      <c r="H28" s="200"/>
      <c r="I28" s="200"/>
      <c r="J28" s="201" t="s">
        <v>85</v>
      </c>
    </row>
  </sheetData>
  <sheetProtection/>
  <mergeCells count="5">
    <mergeCell ref="A3:A4"/>
    <mergeCell ref="B3:B4"/>
    <mergeCell ref="C3:E3"/>
    <mergeCell ref="F3:I3"/>
    <mergeCell ref="J3:J4"/>
  </mergeCells>
  <printOptions horizontalCentered="1"/>
  <pageMargins left="0.7086614173228347" right="0.7086614173228347" top="0.7874015748031497"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6"/>
  <sheetViews>
    <sheetView view="pageBreakPreview" zoomScale="200" zoomScaleSheetLayoutView="200" zoomScalePageLayoutView="0" workbookViewId="0" topLeftCell="A2">
      <selection activeCell="O12" sqref="O12"/>
    </sheetView>
  </sheetViews>
  <sheetFormatPr defaultColWidth="9.00390625" defaultRowHeight="13.5"/>
  <cols>
    <col min="1" max="1" width="6.50390625" style="3" customWidth="1"/>
    <col min="2" max="2" width="15.00390625" style="3" customWidth="1"/>
    <col min="3" max="14" width="5.875" style="3" customWidth="1"/>
    <col min="15" max="16384" width="9.00390625" style="3" customWidth="1"/>
  </cols>
  <sheetData>
    <row r="1" ht="18.75" customHeight="1">
      <c r="A1" s="15" t="s">
        <v>104</v>
      </c>
    </row>
    <row r="2" spans="1:14" ht="13.5">
      <c r="A2" s="18"/>
      <c r="B2" s="19"/>
      <c r="C2" s="19"/>
      <c r="D2" s="19"/>
      <c r="E2" s="19"/>
      <c r="F2" s="19"/>
      <c r="G2" s="19"/>
      <c r="H2" s="19"/>
      <c r="I2" s="19"/>
      <c r="J2" s="19"/>
      <c r="K2" s="19"/>
      <c r="L2" s="19"/>
      <c r="M2" s="19"/>
      <c r="N2" s="20" t="s">
        <v>168</v>
      </c>
    </row>
    <row r="3" spans="1:14" ht="32.25" customHeight="1">
      <c r="A3" s="292" t="s">
        <v>29</v>
      </c>
      <c r="B3" s="293"/>
      <c r="C3" s="21" t="s">
        <v>30</v>
      </c>
      <c r="D3" s="22" t="s">
        <v>31</v>
      </c>
      <c r="E3" s="22" t="s">
        <v>113</v>
      </c>
      <c r="F3" s="22" t="s">
        <v>114</v>
      </c>
      <c r="G3" s="22" t="s">
        <v>115</v>
      </c>
      <c r="H3" s="22" t="s">
        <v>116</v>
      </c>
      <c r="I3" s="22" t="s">
        <v>117</v>
      </c>
      <c r="J3" s="22" t="s">
        <v>118</v>
      </c>
      <c r="K3" s="22" t="s">
        <v>119</v>
      </c>
      <c r="L3" s="22" t="s">
        <v>93</v>
      </c>
      <c r="M3" s="22" t="s">
        <v>94</v>
      </c>
      <c r="N3" s="23" t="s">
        <v>32</v>
      </c>
    </row>
    <row r="4" spans="1:14" ht="27" customHeight="1">
      <c r="A4" s="287" t="s">
        <v>33</v>
      </c>
      <c r="B4" s="294"/>
      <c r="C4" s="115">
        <f>SUM(C5:C11)</f>
        <v>537</v>
      </c>
      <c r="D4" s="116">
        <f>SUM(D5:D11)</f>
        <v>1</v>
      </c>
      <c r="E4" s="116">
        <f aca="true" t="shared" si="0" ref="E4:M4">SUM(E5:E11)</f>
        <v>0</v>
      </c>
      <c r="F4" s="116">
        <f t="shared" si="0"/>
        <v>0</v>
      </c>
      <c r="G4" s="116">
        <f t="shared" si="0"/>
        <v>1</v>
      </c>
      <c r="H4" s="116">
        <f>SUM(H5:H11)</f>
        <v>24</v>
      </c>
      <c r="I4" s="116">
        <f>SUM(I5:I11)</f>
        <v>31</v>
      </c>
      <c r="J4" s="116">
        <f t="shared" si="0"/>
        <v>49</v>
      </c>
      <c r="K4" s="116">
        <f t="shared" si="0"/>
        <v>38</v>
      </c>
      <c r="L4" s="116">
        <f t="shared" si="0"/>
        <v>73</v>
      </c>
      <c r="M4" s="116">
        <f t="shared" si="0"/>
        <v>320</v>
      </c>
      <c r="N4" s="117">
        <f>SUM(N5:N11)</f>
        <v>0</v>
      </c>
    </row>
    <row r="5" spans="1:14" ht="27" customHeight="1">
      <c r="A5" s="295" t="s">
        <v>69</v>
      </c>
      <c r="B5" s="24" t="s">
        <v>35</v>
      </c>
      <c r="C5" s="115">
        <f aca="true" t="shared" si="1" ref="C5:C11">SUM(D5:N5)</f>
        <v>28</v>
      </c>
      <c r="D5" s="118">
        <v>0</v>
      </c>
      <c r="E5" s="118">
        <v>0</v>
      </c>
      <c r="F5" s="118">
        <v>0</v>
      </c>
      <c r="G5" s="118">
        <v>0</v>
      </c>
      <c r="H5" s="118">
        <v>1</v>
      </c>
      <c r="I5" s="118">
        <v>1</v>
      </c>
      <c r="J5" s="118">
        <v>1</v>
      </c>
      <c r="K5" s="118">
        <v>2</v>
      </c>
      <c r="L5" s="118">
        <v>4</v>
      </c>
      <c r="M5" s="118">
        <f>6+2+4+3+4</f>
        <v>19</v>
      </c>
      <c r="N5" s="119">
        <v>0</v>
      </c>
    </row>
    <row r="6" spans="1:14" ht="27" customHeight="1">
      <c r="A6" s="296"/>
      <c r="B6" s="24" t="s">
        <v>36</v>
      </c>
      <c r="C6" s="115">
        <f t="shared" si="1"/>
        <v>3</v>
      </c>
      <c r="D6" s="118">
        <v>0</v>
      </c>
      <c r="E6" s="118">
        <v>0</v>
      </c>
      <c r="F6" s="118">
        <v>0</v>
      </c>
      <c r="G6" s="118">
        <v>0</v>
      </c>
      <c r="H6" s="118">
        <v>0</v>
      </c>
      <c r="I6" s="118">
        <v>0</v>
      </c>
      <c r="J6" s="118">
        <v>0</v>
      </c>
      <c r="K6" s="118">
        <v>1</v>
      </c>
      <c r="L6" s="118">
        <v>0</v>
      </c>
      <c r="M6" s="118">
        <f>0+1+0+0+1</f>
        <v>2</v>
      </c>
      <c r="N6" s="119">
        <v>0</v>
      </c>
    </row>
    <row r="7" spans="1:14" ht="27" customHeight="1">
      <c r="A7" s="297" t="s">
        <v>37</v>
      </c>
      <c r="B7" s="287"/>
      <c r="C7" s="115">
        <f t="shared" si="1"/>
        <v>35</v>
      </c>
      <c r="D7" s="118">
        <v>1</v>
      </c>
      <c r="E7" s="118">
        <v>0</v>
      </c>
      <c r="F7" s="118">
        <v>0</v>
      </c>
      <c r="G7" s="118">
        <v>0</v>
      </c>
      <c r="H7" s="118">
        <v>2</v>
      </c>
      <c r="I7" s="118">
        <v>1</v>
      </c>
      <c r="J7" s="118">
        <v>6</v>
      </c>
      <c r="K7" s="118">
        <v>1</v>
      </c>
      <c r="L7" s="118">
        <v>6</v>
      </c>
      <c r="M7" s="118">
        <f>3+3+5+4+3</f>
        <v>18</v>
      </c>
      <c r="N7" s="119">
        <v>0</v>
      </c>
    </row>
    <row r="8" spans="1:14" ht="27" customHeight="1">
      <c r="A8" s="286" t="s">
        <v>38</v>
      </c>
      <c r="B8" s="287"/>
      <c r="C8" s="115">
        <f t="shared" si="1"/>
        <v>14</v>
      </c>
      <c r="D8" s="118">
        <v>0</v>
      </c>
      <c r="E8" s="118">
        <v>0</v>
      </c>
      <c r="F8" s="118">
        <v>0</v>
      </c>
      <c r="G8" s="118">
        <v>0</v>
      </c>
      <c r="H8" s="118">
        <v>1</v>
      </c>
      <c r="I8" s="118">
        <v>0</v>
      </c>
      <c r="J8" s="118">
        <v>0</v>
      </c>
      <c r="K8" s="118">
        <v>3</v>
      </c>
      <c r="L8" s="118">
        <v>4</v>
      </c>
      <c r="M8" s="118">
        <f>2+2+2+0+0</f>
        <v>6</v>
      </c>
      <c r="N8" s="119">
        <v>0</v>
      </c>
    </row>
    <row r="9" spans="1:14" ht="27" customHeight="1">
      <c r="A9" s="286" t="s">
        <v>39</v>
      </c>
      <c r="B9" s="287"/>
      <c r="C9" s="115">
        <f t="shared" si="1"/>
        <v>17</v>
      </c>
      <c r="D9" s="118">
        <v>0</v>
      </c>
      <c r="E9" s="118">
        <v>0</v>
      </c>
      <c r="F9" s="118">
        <v>0</v>
      </c>
      <c r="G9" s="118">
        <v>0</v>
      </c>
      <c r="H9" s="118">
        <v>2</v>
      </c>
      <c r="I9" s="118">
        <v>0</v>
      </c>
      <c r="J9" s="118">
        <v>0</v>
      </c>
      <c r="K9" s="118">
        <v>2</v>
      </c>
      <c r="L9" s="118">
        <v>1</v>
      </c>
      <c r="M9" s="118">
        <f>0+2+5+4+1</f>
        <v>12</v>
      </c>
      <c r="N9" s="119">
        <v>0</v>
      </c>
    </row>
    <row r="10" spans="1:14" ht="27" customHeight="1">
      <c r="A10" s="286" t="s">
        <v>42</v>
      </c>
      <c r="B10" s="287"/>
      <c r="C10" s="115">
        <f t="shared" si="1"/>
        <v>62</v>
      </c>
      <c r="D10" s="118">
        <v>0</v>
      </c>
      <c r="E10" s="118">
        <v>0</v>
      </c>
      <c r="F10" s="118">
        <v>0</v>
      </c>
      <c r="G10" s="118">
        <v>1</v>
      </c>
      <c r="H10" s="118">
        <v>0</v>
      </c>
      <c r="I10" s="118">
        <v>3</v>
      </c>
      <c r="J10" s="118">
        <v>3</v>
      </c>
      <c r="K10" s="118">
        <v>3</v>
      </c>
      <c r="L10" s="118">
        <v>8</v>
      </c>
      <c r="M10" s="118">
        <f>7+7+15+10+5</f>
        <v>44</v>
      </c>
      <c r="N10" s="119">
        <v>0</v>
      </c>
    </row>
    <row r="11" spans="1:14" ht="27" customHeight="1">
      <c r="A11" s="288" t="s">
        <v>43</v>
      </c>
      <c r="B11" s="288"/>
      <c r="C11" s="120">
        <f t="shared" si="1"/>
        <v>378</v>
      </c>
      <c r="D11" s="219">
        <v>0</v>
      </c>
      <c r="E11" s="219">
        <v>0</v>
      </c>
      <c r="F11" s="219">
        <v>0</v>
      </c>
      <c r="G11" s="219">
        <v>0</v>
      </c>
      <c r="H11" s="219">
        <v>18</v>
      </c>
      <c r="I11" s="219">
        <v>26</v>
      </c>
      <c r="J11" s="219">
        <v>39</v>
      </c>
      <c r="K11" s="219">
        <v>26</v>
      </c>
      <c r="L11" s="219">
        <v>50</v>
      </c>
      <c r="M11" s="219">
        <f>40+41+53+46+39</f>
        <v>219</v>
      </c>
      <c r="N11" s="121">
        <v>0</v>
      </c>
    </row>
    <row r="12" spans="1:14" ht="32.25" customHeight="1">
      <c r="A12" s="289" t="s">
        <v>111</v>
      </c>
      <c r="B12" s="290"/>
      <c r="C12" s="122">
        <f>SUM(D12:N12)</f>
        <v>289</v>
      </c>
      <c r="D12" s="123">
        <f>9+16</f>
        <v>25</v>
      </c>
      <c r="E12" s="123">
        <f>1+1</f>
        <v>2</v>
      </c>
      <c r="F12" s="123">
        <f>0+1</f>
        <v>1</v>
      </c>
      <c r="G12" s="123">
        <f>0+3</f>
        <v>3</v>
      </c>
      <c r="H12" s="123">
        <f>0+4+0+14</f>
        <v>18</v>
      </c>
      <c r="I12" s="123">
        <f>3+25+4+26</f>
        <v>58</v>
      </c>
      <c r="J12" s="123">
        <f>5+17+5+21</f>
        <v>48</v>
      </c>
      <c r="K12" s="123">
        <f>1+23+3+20</f>
        <v>47</v>
      </c>
      <c r="L12" s="123">
        <f>3+11+6+12</f>
        <v>32</v>
      </c>
      <c r="M12" s="123">
        <f>3+15+7+10+5+10+2+2+1+0</f>
        <v>55</v>
      </c>
      <c r="N12" s="124">
        <v>0</v>
      </c>
    </row>
    <row r="13" spans="1:14" ht="6" customHeight="1">
      <c r="A13" s="31"/>
      <c r="B13" s="31"/>
      <c r="C13" s="31"/>
      <c r="D13" s="31"/>
      <c r="E13" s="31"/>
      <c r="F13" s="31"/>
      <c r="G13" s="31"/>
      <c r="H13" s="31"/>
      <c r="I13" s="31"/>
      <c r="J13" s="31"/>
      <c r="K13" s="31"/>
      <c r="L13" s="31"/>
      <c r="M13" s="31"/>
      <c r="N13" s="31"/>
    </row>
    <row r="14" spans="1:14" ht="13.5">
      <c r="A14" s="19"/>
      <c r="B14" s="19"/>
      <c r="C14" s="19"/>
      <c r="D14" s="19"/>
      <c r="E14" s="19"/>
      <c r="F14" s="19"/>
      <c r="G14" s="19"/>
      <c r="H14" s="19"/>
      <c r="I14" s="19"/>
      <c r="J14" s="19"/>
      <c r="K14" s="19"/>
      <c r="L14" s="19"/>
      <c r="M14" s="25"/>
      <c r="N14" s="26" t="s">
        <v>95</v>
      </c>
    </row>
    <row r="17" spans="1:14" ht="13.5">
      <c r="A17" s="291"/>
      <c r="B17" s="291"/>
      <c r="C17" s="291"/>
      <c r="D17" s="291"/>
      <c r="E17" s="291"/>
      <c r="F17" s="291"/>
      <c r="G17" s="291"/>
      <c r="H17" s="291"/>
      <c r="I17" s="291"/>
      <c r="J17" s="291"/>
      <c r="K17" s="291"/>
      <c r="L17" s="291"/>
      <c r="M17" s="291"/>
      <c r="N17" s="291"/>
    </row>
    <row r="18" spans="1:14" ht="13.5">
      <c r="A18" s="31"/>
      <c r="B18" s="31"/>
      <c r="C18" s="31"/>
      <c r="D18" s="31"/>
      <c r="E18" s="31"/>
      <c r="F18" s="31"/>
      <c r="G18" s="31"/>
      <c r="H18" s="31"/>
      <c r="I18" s="31"/>
      <c r="J18" s="31"/>
      <c r="K18" s="31"/>
      <c r="L18" s="31"/>
      <c r="M18" s="31"/>
      <c r="N18" s="31"/>
    </row>
    <row r="19" spans="1:14" ht="13.5" customHeight="1">
      <c r="A19" s="291"/>
      <c r="B19" s="291"/>
      <c r="C19" s="291"/>
      <c r="D19" s="291"/>
      <c r="E19" s="291"/>
      <c r="F19" s="291"/>
      <c r="G19" s="291"/>
      <c r="H19" s="291"/>
      <c r="I19" s="291"/>
      <c r="J19" s="291"/>
      <c r="K19" s="291"/>
      <c r="L19" s="291"/>
      <c r="M19" s="291"/>
      <c r="N19" s="291"/>
    </row>
    <row r="20" spans="1:14" ht="13.5">
      <c r="A20" s="291"/>
      <c r="B20" s="291"/>
      <c r="C20" s="291"/>
      <c r="D20" s="291"/>
      <c r="E20" s="291"/>
      <c r="F20" s="291"/>
      <c r="G20" s="291"/>
      <c r="H20" s="291"/>
      <c r="I20" s="291"/>
      <c r="J20" s="291"/>
      <c r="K20" s="291"/>
      <c r="L20" s="291"/>
      <c r="M20" s="291"/>
      <c r="N20" s="291"/>
    </row>
    <row r="26" spans="1:14" ht="13.5">
      <c r="A26" s="285"/>
      <c r="B26" s="285"/>
      <c r="C26" s="285"/>
      <c r="D26" s="285"/>
      <c r="E26" s="285"/>
      <c r="F26" s="285"/>
      <c r="G26" s="285"/>
      <c r="H26" s="285"/>
      <c r="I26" s="285"/>
      <c r="J26" s="285"/>
      <c r="K26" s="285"/>
      <c r="L26" s="285"/>
      <c r="M26" s="285"/>
      <c r="N26" s="285"/>
    </row>
  </sheetData>
  <sheetProtection/>
  <mergeCells count="12">
    <mergeCell ref="A8:B8"/>
    <mergeCell ref="A9:B9"/>
    <mergeCell ref="A3:B3"/>
    <mergeCell ref="A4:B4"/>
    <mergeCell ref="A5:A6"/>
    <mergeCell ref="A7:B7"/>
    <mergeCell ref="A26:N26"/>
    <mergeCell ref="A10:B10"/>
    <mergeCell ref="A11:B11"/>
    <mergeCell ref="A12:B12"/>
    <mergeCell ref="A17:N17"/>
    <mergeCell ref="A19:N20"/>
  </mergeCells>
  <printOptions horizontalCentered="1"/>
  <pageMargins left="0.5905511811023623" right="0.5905511811023623" top="0.7874015748031497"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65"/>
  <sheetViews>
    <sheetView view="pageBreakPreview" zoomScale="145" zoomScaleSheetLayoutView="145" zoomScalePageLayoutView="0" workbookViewId="0" topLeftCell="A1">
      <pane xSplit="2" ySplit="7" topLeftCell="C8" activePane="bottomRight" state="frozen"/>
      <selection pane="topLeft" activeCell="I20" sqref="I20"/>
      <selection pane="topRight" activeCell="I20" sqref="I20"/>
      <selection pane="bottomLeft" activeCell="I20" sqref="I20"/>
      <selection pane="bottomRight" activeCell="V57" sqref="V57"/>
    </sheetView>
  </sheetViews>
  <sheetFormatPr defaultColWidth="9.00390625" defaultRowHeight="13.5"/>
  <cols>
    <col min="1" max="1" width="2.75390625" style="4" customWidth="1"/>
    <col min="2" max="2" width="6.00390625" style="4" customWidth="1"/>
    <col min="3" max="34" width="4.625" style="4" customWidth="1"/>
    <col min="35" max="37" width="4.125" style="4" customWidth="1"/>
    <col min="38" max="38" width="3.875" style="4" customWidth="1"/>
    <col min="39" max="50" width="4.125" style="4" customWidth="1"/>
    <col min="51" max="16384" width="9.00390625" style="4" customWidth="1"/>
  </cols>
  <sheetData>
    <row r="1" ht="18.75" customHeight="1">
      <c r="A1" s="125" t="s">
        <v>82</v>
      </c>
    </row>
    <row r="3" spans="1:35" s="5" customFormat="1" ht="12.75" customHeight="1">
      <c r="A3" s="313" t="s">
        <v>41</v>
      </c>
      <c r="B3" s="314"/>
      <c r="C3" s="317" t="s">
        <v>1</v>
      </c>
      <c r="D3" s="318"/>
      <c r="E3" s="319"/>
      <c r="F3" s="324" t="s">
        <v>178</v>
      </c>
      <c r="G3" s="325"/>
      <c r="H3" s="325"/>
      <c r="I3" s="325"/>
      <c r="J3" s="325"/>
      <c r="K3" s="325"/>
      <c r="L3" s="325"/>
      <c r="M3" s="325"/>
      <c r="N3" s="325"/>
      <c r="O3" s="325"/>
      <c r="P3" s="325"/>
      <c r="Q3" s="325"/>
      <c r="R3" s="325"/>
      <c r="S3" s="325"/>
      <c r="T3" s="325"/>
      <c r="U3" s="325"/>
      <c r="V3" s="325"/>
      <c r="W3" s="326"/>
      <c r="X3" s="318" t="s">
        <v>42</v>
      </c>
      <c r="Y3" s="318"/>
      <c r="Z3" s="327"/>
      <c r="AA3" s="330" t="s">
        <v>43</v>
      </c>
      <c r="AB3" s="330"/>
      <c r="AC3" s="330"/>
      <c r="AD3" s="317" t="s">
        <v>112</v>
      </c>
      <c r="AE3" s="318"/>
      <c r="AF3" s="318"/>
      <c r="AG3" s="318"/>
      <c r="AH3" s="318"/>
      <c r="AI3" s="333"/>
    </row>
    <row r="4" spans="1:35" s="5" customFormat="1" ht="12.75" customHeight="1">
      <c r="A4" s="315"/>
      <c r="B4" s="316"/>
      <c r="C4" s="320"/>
      <c r="D4" s="321"/>
      <c r="E4" s="322"/>
      <c r="F4" s="335" t="s">
        <v>177</v>
      </c>
      <c r="G4" s="336"/>
      <c r="H4" s="336"/>
      <c r="I4" s="336"/>
      <c r="J4" s="336"/>
      <c r="K4" s="336"/>
      <c r="L4" s="336"/>
      <c r="M4" s="336"/>
      <c r="N4" s="336"/>
      <c r="O4" s="336"/>
      <c r="P4" s="336"/>
      <c r="Q4" s="336"/>
      <c r="R4" s="336"/>
      <c r="S4" s="336"/>
      <c r="T4" s="336"/>
      <c r="U4" s="302" t="s">
        <v>70</v>
      </c>
      <c r="V4" s="302"/>
      <c r="W4" s="337"/>
      <c r="X4" s="321"/>
      <c r="Y4" s="321"/>
      <c r="Z4" s="328"/>
      <c r="AA4" s="331"/>
      <c r="AB4" s="331"/>
      <c r="AC4" s="331"/>
      <c r="AD4" s="304"/>
      <c r="AE4" s="305"/>
      <c r="AF4" s="305"/>
      <c r="AG4" s="305"/>
      <c r="AH4" s="305"/>
      <c r="AI4" s="334"/>
    </row>
    <row r="5" spans="1:35" s="5" customFormat="1" ht="12.75" customHeight="1">
      <c r="A5" s="315"/>
      <c r="B5" s="316"/>
      <c r="C5" s="320"/>
      <c r="D5" s="321"/>
      <c r="E5" s="322"/>
      <c r="F5" s="298" t="s">
        <v>176</v>
      </c>
      <c r="G5" s="338"/>
      <c r="H5" s="338"/>
      <c r="I5" s="338"/>
      <c r="J5" s="338"/>
      <c r="K5" s="338"/>
      <c r="L5" s="338"/>
      <c r="M5" s="338"/>
      <c r="N5" s="339"/>
      <c r="O5" s="309" t="s">
        <v>175</v>
      </c>
      <c r="P5" s="310"/>
      <c r="Q5" s="340"/>
      <c r="R5" s="309" t="s">
        <v>174</v>
      </c>
      <c r="S5" s="310"/>
      <c r="T5" s="310"/>
      <c r="U5" s="321"/>
      <c r="V5" s="321"/>
      <c r="W5" s="328"/>
      <c r="X5" s="321"/>
      <c r="Y5" s="321"/>
      <c r="Z5" s="328"/>
      <c r="AA5" s="331"/>
      <c r="AB5" s="331"/>
      <c r="AC5" s="331"/>
      <c r="AD5" s="301" t="s">
        <v>44</v>
      </c>
      <c r="AE5" s="302"/>
      <c r="AF5" s="337"/>
      <c r="AG5" s="301" t="s">
        <v>45</v>
      </c>
      <c r="AH5" s="302"/>
      <c r="AI5" s="303"/>
    </row>
    <row r="6" spans="1:35" s="5" customFormat="1" ht="12.75" customHeight="1">
      <c r="A6" s="315"/>
      <c r="B6" s="316"/>
      <c r="C6" s="304"/>
      <c r="D6" s="305"/>
      <c r="E6" s="323"/>
      <c r="F6" s="298" t="s">
        <v>1</v>
      </c>
      <c r="G6" s="299"/>
      <c r="H6" s="300"/>
      <c r="I6" s="298" t="s">
        <v>35</v>
      </c>
      <c r="J6" s="299"/>
      <c r="K6" s="300"/>
      <c r="L6" s="298" t="s">
        <v>36</v>
      </c>
      <c r="M6" s="299"/>
      <c r="N6" s="300"/>
      <c r="O6" s="311"/>
      <c r="P6" s="312"/>
      <c r="Q6" s="341"/>
      <c r="R6" s="311"/>
      <c r="S6" s="312"/>
      <c r="T6" s="312"/>
      <c r="U6" s="305"/>
      <c r="V6" s="305"/>
      <c r="W6" s="329"/>
      <c r="X6" s="305"/>
      <c r="Y6" s="305"/>
      <c r="Z6" s="329"/>
      <c r="AA6" s="332"/>
      <c r="AB6" s="332"/>
      <c r="AC6" s="332"/>
      <c r="AD6" s="304"/>
      <c r="AE6" s="305"/>
      <c r="AF6" s="329"/>
      <c r="AG6" s="304"/>
      <c r="AH6" s="305"/>
      <c r="AI6" s="306"/>
    </row>
    <row r="7" spans="1:35" s="16" customFormat="1" ht="12.75" customHeight="1">
      <c r="A7" s="315"/>
      <c r="B7" s="316"/>
      <c r="C7" s="126" t="s">
        <v>161</v>
      </c>
      <c r="D7" s="126" t="s">
        <v>162</v>
      </c>
      <c r="E7" s="126" t="s">
        <v>173</v>
      </c>
      <c r="F7" s="126" t="s">
        <v>161</v>
      </c>
      <c r="G7" s="126" t="s">
        <v>162</v>
      </c>
      <c r="H7" s="126" t="s">
        <v>173</v>
      </c>
      <c r="I7" s="126" t="s">
        <v>161</v>
      </c>
      <c r="J7" s="126" t="s">
        <v>162</v>
      </c>
      <c r="K7" s="126" t="s">
        <v>173</v>
      </c>
      <c r="L7" s="126" t="s">
        <v>161</v>
      </c>
      <c r="M7" s="126" t="s">
        <v>162</v>
      </c>
      <c r="N7" s="126" t="s">
        <v>173</v>
      </c>
      <c r="O7" s="126" t="s">
        <v>161</v>
      </c>
      <c r="P7" s="126" t="s">
        <v>162</v>
      </c>
      <c r="Q7" s="126" t="s">
        <v>173</v>
      </c>
      <c r="R7" s="126" t="s">
        <v>161</v>
      </c>
      <c r="S7" s="127" t="s">
        <v>162</v>
      </c>
      <c r="T7" s="127" t="s">
        <v>173</v>
      </c>
      <c r="U7" s="202" t="s">
        <v>161</v>
      </c>
      <c r="V7" s="126" t="s">
        <v>162</v>
      </c>
      <c r="W7" s="126" t="s">
        <v>173</v>
      </c>
      <c r="X7" s="126" t="s">
        <v>161</v>
      </c>
      <c r="Y7" s="126" t="s">
        <v>162</v>
      </c>
      <c r="Z7" s="126" t="s">
        <v>173</v>
      </c>
      <c r="AA7" s="126" t="s">
        <v>161</v>
      </c>
      <c r="AB7" s="126" t="s">
        <v>162</v>
      </c>
      <c r="AC7" s="126" t="s">
        <v>173</v>
      </c>
      <c r="AD7" s="126" t="s">
        <v>161</v>
      </c>
      <c r="AE7" s="126" t="s">
        <v>162</v>
      </c>
      <c r="AF7" s="126" t="s">
        <v>173</v>
      </c>
      <c r="AG7" s="126" t="s">
        <v>161</v>
      </c>
      <c r="AH7" s="127" t="s">
        <v>162</v>
      </c>
      <c r="AI7" s="127" t="s">
        <v>173</v>
      </c>
    </row>
    <row r="8" spans="1:35" s="6" customFormat="1" ht="7.5" customHeight="1">
      <c r="A8" s="128"/>
      <c r="B8" s="128"/>
      <c r="C8" s="129"/>
      <c r="D8" s="129"/>
      <c r="F8" s="129"/>
      <c r="G8" s="129"/>
      <c r="I8" s="129"/>
      <c r="J8" s="129"/>
      <c r="L8" s="129"/>
      <c r="M8" s="129"/>
      <c r="N8" s="129"/>
      <c r="O8" s="129"/>
      <c r="P8" s="129"/>
      <c r="Q8" s="129"/>
      <c r="R8" s="130"/>
      <c r="S8" s="130"/>
      <c r="T8" s="130"/>
      <c r="U8" s="131"/>
      <c r="V8" s="129"/>
      <c r="W8" s="129"/>
      <c r="X8" s="129"/>
      <c r="Y8" s="129"/>
      <c r="Z8" s="129"/>
      <c r="AA8" s="132"/>
      <c r="AB8" s="132"/>
      <c r="AC8" s="132"/>
      <c r="AD8" s="129"/>
      <c r="AE8" s="129"/>
      <c r="AF8" s="129"/>
      <c r="AG8" s="133"/>
      <c r="AH8" s="133"/>
      <c r="AI8" s="133"/>
    </row>
    <row r="9" spans="1:35" s="7" customFormat="1" ht="11.25" customHeight="1">
      <c r="A9" s="307" t="s">
        <v>1</v>
      </c>
      <c r="B9" s="308"/>
      <c r="C9" s="135">
        <f aca="true" t="shared" si="0" ref="C9:AI9">SUM(C10:C19)</f>
        <v>482</v>
      </c>
      <c r="D9" s="135">
        <f t="shared" si="0"/>
        <v>505</v>
      </c>
      <c r="E9" s="136">
        <f>SUM(E10:E19)</f>
        <v>537</v>
      </c>
      <c r="F9" s="135">
        <f t="shared" si="0"/>
        <v>40</v>
      </c>
      <c r="G9" s="135">
        <f t="shared" si="0"/>
        <v>113</v>
      </c>
      <c r="H9" s="135">
        <f t="shared" si="0"/>
        <v>97</v>
      </c>
      <c r="I9" s="135">
        <f t="shared" si="0"/>
        <v>40</v>
      </c>
      <c r="J9" s="135">
        <f t="shared" si="0"/>
        <v>39</v>
      </c>
      <c r="K9" s="135">
        <f>SUM(K10:K19)</f>
        <v>28</v>
      </c>
      <c r="L9" s="135">
        <f t="shared" si="0"/>
        <v>0</v>
      </c>
      <c r="M9" s="135">
        <f t="shared" si="0"/>
        <v>1</v>
      </c>
      <c r="N9" s="135">
        <f t="shared" si="0"/>
        <v>3</v>
      </c>
      <c r="O9" s="135">
        <f t="shared" si="0"/>
        <v>38</v>
      </c>
      <c r="P9" s="135">
        <f t="shared" si="0"/>
        <v>32</v>
      </c>
      <c r="Q9" s="135">
        <f t="shared" si="0"/>
        <v>35</v>
      </c>
      <c r="R9" s="137">
        <f t="shared" si="0"/>
        <v>19</v>
      </c>
      <c r="S9" s="137">
        <f t="shared" si="0"/>
        <v>17</v>
      </c>
      <c r="T9" s="137">
        <f t="shared" si="0"/>
        <v>14</v>
      </c>
      <c r="U9" s="207">
        <f t="shared" si="0"/>
        <v>22</v>
      </c>
      <c r="V9" s="135">
        <f t="shared" si="0"/>
        <v>24</v>
      </c>
      <c r="W9" s="135">
        <f t="shared" si="0"/>
        <v>17</v>
      </c>
      <c r="X9" s="135">
        <f t="shared" si="0"/>
        <v>63</v>
      </c>
      <c r="Y9" s="135">
        <f t="shared" si="0"/>
        <v>392</v>
      </c>
      <c r="Z9" s="135">
        <f t="shared" si="0"/>
        <v>62</v>
      </c>
      <c r="AA9" s="135">
        <f t="shared" si="0"/>
        <v>300</v>
      </c>
      <c r="AB9" s="135">
        <f t="shared" si="0"/>
        <v>0</v>
      </c>
      <c r="AC9" s="135">
        <f t="shared" si="0"/>
        <v>378</v>
      </c>
      <c r="AD9" s="135">
        <f t="shared" si="0"/>
        <v>62</v>
      </c>
      <c r="AE9" s="135">
        <f t="shared" si="0"/>
        <v>64</v>
      </c>
      <c r="AF9" s="135">
        <f t="shared" si="0"/>
        <v>58</v>
      </c>
      <c r="AG9" s="137">
        <f t="shared" si="0"/>
        <v>146</v>
      </c>
      <c r="AH9" s="137">
        <f t="shared" si="0"/>
        <v>209</v>
      </c>
      <c r="AI9" s="137">
        <f t="shared" si="0"/>
        <v>231</v>
      </c>
    </row>
    <row r="10" spans="1:35" s="7" customFormat="1" ht="11.25" customHeight="1">
      <c r="A10" s="138"/>
      <c r="B10" s="134" t="s">
        <v>2</v>
      </c>
      <c r="C10" s="135">
        <v>61</v>
      </c>
      <c r="D10" s="135">
        <f aca="true" t="shared" si="1" ref="D10:E19">G10+Y10+AB10</f>
        <v>66</v>
      </c>
      <c r="E10" s="136">
        <f t="shared" si="1"/>
        <v>66</v>
      </c>
      <c r="F10" s="135">
        <v>5</v>
      </c>
      <c r="G10" s="135">
        <f aca="true" t="shared" si="2" ref="G10:H19">J10+M10+P10+S10+V10</f>
        <v>14</v>
      </c>
      <c r="H10" s="135">
        <f>K10+N10+Q10+T10+W10</f>
        <v>15</v>
      </c>
      <c r="I10" s="135">
        <v>5</v>
      </c>
      <c r="J10" s="135">
        <v>6</v>
      </c>
      <c r="K10" s="135">
        <v>3</v>
      </c>
      <c r="L10" s="135">
        <v>0</v>
      </c>
      <c r="M10" s="135">
        <v>0</v>
      </c>
      <c r="N10" s="135">
        <v>0</v>
      </c>
      <c r="O10" s="135">
        <v>7</v>
      </c>
      <c r="P10" s="137">
        <v>3</v>
      </c>
      <c r="Q10" s="137">
        <v>7</v>
      </c>
      <c r="R10" s="137">
        <v>2</v>
      </c>
      <c r="S10" s="137">
        <v>2</v>
      </c>
      <c r="T10" s="137">
        <v>3</v>
      </c>
      <c r="U10" s="207">
        <v>4</v>
      </c>
      <c r="V10" s="135">
        <v>3</v>
      </c>
      <c r="W10" s="135">
        <v>2</v>
      </c>
      <c r="X10" s="135">
        <v>8</v>
      </c>
      <c r="Y10" s="135">
        <v>52</v>
      </c>
      <c r="Z10" s="135">
        <v>9</v>
      </c>
      <c r="AA10" s="135">
        <v>35</v>
      </c>
      <c r="AB10" s="135">
        <v>0</v>
      </c>
      <c r="AC10" s="135">
        <v>42</v>
      </c>
      <c r="AD10" s="135">
        <v>12</v>
      </c>
      <c r="AE10" s="135">
        <v>8</v>
      </c>
      <c r="AF10" s="135">
        <v>10</v>
      </c>
      <c r="AG10" s="137">
        <v>20</v>
      </c>
      <c r="AH10" s="137">
        <v>25</v>
      </c>
      <c r="AI10" s="137">
        <v>30</v>
      </c>
    </row>
    <row r="11" spans="1:35" s="7" customFormat="1" ht="11.25" customHeight="1">
      <c r="A11" s="138"/>
      <c r="B11" s="134" t="s">
        <v>3</v>
      </c>
      <c r="C11" s="135">
        <v>69</v>
      </c>
      <c r="D11" s="135">
        <f t="shared" si="1"/>
        <v>79</v>
      </c>
      <c r="E11" s="136">
        <f t="shared" si="1"/>
        <v>87</v>
      </c>
      <c r="F11" s="135">
        <v>6</v>
      </c>
      <c r="G11" s="135">
        <f t="shared" si="2"/>
        <v>16</v>
      </c>
      <c r="H11" s="135">
        <f t="shared" si="2"/>
        <v>15</v>
      </c>
      <c r="I11" s="135">
        <v>6</v>
      </c>
      <c r="J11" s="135">
        <v>5</v>
      </c>
      <c r="K11" s="135">
        <v>4</v>
      </c>
      <c r="L11" s="135">
        <v>0</v>
      </c>
      <c r="M11" s="135">
        <v>0</v>
      </c>
      <c r="N11" s="135">
        <v>1</v>
      </c>
      <c r="O11" s="135">
        <v>7</v>
      </c>
      <c r="P11" s="137">
        <v>5</v>
      </c>
      <c r="Q11" s="137">
        <v>8</v>
      </c>
      <c r="R11" s="137">
        <v>3</v>
      </c>
      <c r="S11" s="137">
        <v>4</v>
      </c>
      <c r="T11" s="137">
        <v>1</v>
      </c>
      <c r="U11" s="207">
        <v>2</v>
      </c>
      <c r="V11" s="135">
        <v>2</v>
      </c>
      <c r="W11" s="135">
        <v>1</v>
      </c>
      <c r="X11" s="135">
        <v>8</v>
      </c>
      <c r="Y11" s="135">
        <v>63</v>
      </c>
      <c r="Z11" s="135">
        <v>8</v>
      </c>
      <c r="AA11" s="135">
        <v>43</v>
      </c>
      <c r="AB11" s="135">
        <v>0</v>
      </c>
      <c r="AC11" s="135">
        <v>64</v>
      </c>
      <c r="AD11" s="135">
        <v>12</v>
      </c>
      <c r="AE11" s="135">
        <v>8</v>
      </c>
      <c r="AF11" s="135">
        <v>8</v>
      </c>
      <c r="AG11" s="137">
        <v>20</v>
      </c>
      <c r="AH11" s="137">
        <v>24</v>
      </c>
      <c r="AI11" s="137">
        <v>27</v>
      </c>
    </row>
    <row r="12" spans="1:35" s="7" customFormat="1" ht="11.25" customHeight="1">
      <c r="A12" s="138"/>
      <c r="B12" s="134" t="s">
        <v>4</v>
      </c>
      <c r="C12" s="135">
        <v>77</v>
      </c>
      <c r="D12" s="135">
        <f t="shared" si="1"/>
        <v>82</v>
      </c>
      <c r="E12" s="136">
        <f t="shared" si="1"/>
        <v>82</v>
      </c>
      <c r="F12" s="135">
        <v>10</v>
      </c>
      <c r="G12" s="135">
        <f t="shared" si="2"/>
        <v>20</v>
      </c>
      <c r="H12" s="135">
        <f t="shared" si="2"/>
        <v>11</v>
      </c>
      <c r="I12" s="135">
        <v>10</v>
      </c>
      <c r="J12" s="135">
        <v>6</v>
      </c>
      <c r="K12" s="135">
        <v>5</v>
      </c>
      <c r="L12" s="135">
        <v>0</v>
      </c>
      <c r="M12" s="135">
        <v>0</v>
      </c>
      <c r="N12" s="135">
        <v>0</v>
      </c>
      <c r="O12" s="135">
        <v>3</v>
      </c>
      <c r="P12" s="137">
        <v>9</v>
      </c>
      <c r="Q12" s="137">
        <v>2</v>
      </c>
      <c r="R12" s="137">
        <v>4</v>
      </c>
      <c r="S12" s="137">
        <v>0</v>
      </c>
      <c r="T12" s="137">
        <v>1</v>
      </c>
      <c r="U12" s="207">
        <v>2</v>
      </c>
      <c r="V12" s="135">
        <v>5</v>
      </c>
      <c r="W12" s="135">
        <v>3</v>
      </c>
      <c r="X12" s="135">
        <v>15</v>
      </c>
      <c r="Y12" s="135">
        <v>62</v>
      </c>
      <c r="Z12" s="135">
        <v>11</v>
      </c>
      <c r="AA12" s="135">
        <v>43</v>
      </c>
      <c r="AB12" s="135">
        <v>0</v>
      </c>
      <c r="AC12" s="135">
        <v>60</v>
      </c>
      <c r="AD12" s="135">
        <v>10</v>
      </c>
      <c r="AE12" s="135">
        <v>13</v>
      </c>
      <c r="AF12" s="135">
        <v>8</v>
      </c>
      <c r="AG12" s="137">
        <v>21</v>
      </c>
      <c r="AH12" s="137">
        <v>63</v>
      </c>
      <c r="AI12" s="137">
        <v>63</v>
      </c>
    </row>
    <row r="13" spans="1:35" s="7" customFormat="1" ht="11.25" customHeight="1">
      <c r="A13" s="138"/>
      <c r="B13" s="134" t="s">
        <v>5</v>
      </c>
      <c r="C13" s="135">
        <v>44</v>
      </c>
      <c r="D13" s="135">
        <f t="shared" si="1"/>
        <v>49</v>
      </c>
      <c r="E13" s="136">
        <f t="shared" si="1"/>
        <v>49</v>
      </c>
      <c r="F13" s="135">
        <v>6</v>
      </c>
      <c r="G13" s="135">
        <f t="shared" si="2"/>
        <v>15</v>
      </c>
      <c r="H13" s="135">
        <f t="shared" si="2"/>
        <v>10</v>
      </c>
      <c r="I13" s="135">
        <v>6</v>
      </c>
      <c r="J13" s="135">
        <v>8</v>
      </c>
      <c r="K13" s="135">
        <v>4</v>
      </c>
      <c r="L13" s="135">
        <v>0</v>
      </c>
      <c r="M13" s="135">
        <v>0</v>
      </c>
      <c r="N13" s="135">
        <v>0</v>
      </c>
      <c r="O13" s="135">
        <v>1</v>
      </c>
      <c r="P13" s="137">
        <v>2</v>
      </c>
      <c r="Q13" s="137">
        <v>2</v>
      </c>
      <c r="R13" s="137">
        <v>1</v>
      </c>
      <c r="S13" s="137">
        <v>1</v>
      </c>
      <c r="T13" s="137">
        <v>2</v>
      </c>
      <c r="U13" s="207">
        <v>2</v>
      </c>
      <c r="V13" s="135">
        <v>4</v>
      </c>
      <c r="W13" s="135">
        <v>2</v>
      </c>
      <c r="X13" s="135">
        <v>4</v>
      </c>
      <c r="Y13" s="135">
        <v>34</v>
      </c>
      <c r="Z13" s="135">
        <v>3</v>
      </c>
      <c r="AA13" s="135">
        <v>30</v>
      </c>
      <c r="AB13" s="135">
        <v>0</v>
      </c>
      <c r="AC13" s="135">
        <v>36</v>
      </c>
      <c r="AD13" s="135">
        <v>4</v>
      </c>
      <c r="AE13" s="135">
        <v>6</v>
      </c>
      <c r="AF13" s="135">
        <v>5</v>
      </c>
      <c r="AG13" s="137">
        <v>18</v>
      </c>
      <c r="AH13" s="137">
        <v>23</v>
      </c>
      <c r="AI13" s="137">
        <v>24</v>
      </c>
    </row>
    <row r="14" spans="1:35" s="7" customFormat="1" ht="11.25" customHeight="1">
      <c r="A14" s="138"/>
      <c r="B14" s="134" t="s">
        <v>6</v>
      </c>
      <c r="C14" s="135">
        <v>33</v>
      </c>
      <c r="D14" s="135">
        <f t="shared" si="1"/>
        <v>34</v>
      </c>
      <c r="E14" s="136">
        <f t="shared" si="1"/>
        <v>29</v>
      </c>
      <c r="F14" s="135">
        <v>2</v>
      </c>
      <c r="G14" s="135">
        <f t="shared" si="2"/>
        <v>5</v>
      </c>
      <c r="H14" s="135">
        <f t="shared" si="2"/>
        <v>5</v>
      </c>
      <c r="I14" s="135">
        <v>2</v>
      </c>
      <c r="J14" s="135">
        <v>0</v>
      </c>
      <c r="K14" s="135">
        <v>2</v>
      </c>
      <c r="L14" s="135">
        <v>0</v>
      </c>
      <c r="M14" s="135">
        <v>0</v>
      </c>
      <c r="N14" s="135">
        <v>0</v>
      </c>
      <c r="O14" s="135">
        <v>3</v>
      </c>
      <c r="P14" s="137">
        <v>3</v>
      </c>
      <c r="Q14" s="137">
        <v>2</v>
      </c>
      <c r="R14" s="137">
        <v>1</v>
      </c>
      <c r="S14" s="137">
        <v>2</v>
      </c>
      <c r="T14" s="137">
        <v>0</v>
      </c>
      <c r="U14" s="207">
        <v>1</v>
      </c>
      <c r="V14" s="135">
        <v>0</v>
      </c>
      <c r="W14" s="135">
        <v>1</v>
      </c>
      <c r="X14" s="135">
        <v>8</v>
      </c>
      <c r="Y14" s="135">
        <v>29</v>
      </c>
      <c r="Z14" s="135">
        <v>4</v>
      </c>
      <c r="AA14" s="135">
        <v>18</v>
      </c>
      <c r="AB14" s="135">
        <v>0</v>
      </c>
      <c r="AC14" s="135">
        <v>20</v>
      </c>
      <c r="AD14" s="135">
        <v>1</v>
      </c>
      <c r="AE14" s="135">
        <v>3</v>
      </c>
      <c r="AF14" s="135">
        <v>3</v>
      </c>
      <c r="AG14" s="137">
        <v>12</v>
      </c>
      <c r="AH14" s="137">
        <v>6</v>
      </c>
      <c r="AI14" s="137">
        <v>9</v>
      </c>
    </row>
    <row r="15" spans="1:35" s="7" customFormat="1" ht="11.25" customHeight="1">
      <c r="A15" s="138"/>
      <c r="B15" s="134" t="s">
        <v>7</v>
      </c>
      <c r="C15" s="135">
        <v>59</v>
      </c>
      <c r="D15" s="135">
        <f t="shared" si="1"/>
        <v>63</v>
      </c>
      <c r="E15" s="136">
        <f t="shared" si="1"/>
        <v>71</v>
      </c>
      <c r="F15" s="135">
        <v>5</v>
      </c>
      <c r="G15" s="135">
        <f t="shared" si="2"/>
        <v>11</v>
      </c>
      <c r="H15" s="135">
        <f t="shared" si="2"/>
        <v>10</v>
      </c>
      <c r="I15" s="135">
        <v>5</v>
      </c>
      <c r="J15" s="135">
        <v>4</v>
      </c>
      <c r="K15" s="135">
        <v>1</v>
      </c>
      <c r="L15" s="135">
        <v>0</v>
      </c>
      <c r="M15" s="135">
        <v>0</v>
      </c>
      <c r="N15" s="135">
        <v>1</v>
      </c>
      <c r="O15" s="135">
        <v>7</v>
      </c>
      <c r="P15" s="137">
        <v>2</v>
      </c>
      <c r="Q15" s="137">
        <v>3</v>
      </c>
      <c r="R15" s="137">
        <v>3</v>
      </c>
      <c r="S15" s="137">
        <v>2</v>
      </c>
      <c r="T15" s="137">
        <v>3</v>
      </c>
      <c r="U15" s="207">
        <v>4</v>
      </c>
      <c r="V15" s="135">
        <v>3</v>
      </c>
      <c r="W15" s="135">
        <v>2</v>
      </c>
      <c r="X15" s="135">
        <v>9</v>
      </c>
      <c r="Y15" s="135">
        <v>52</v>
      </c>
      <c r="Z15" s="135">
        <v>10</v>
      </c>
      <c r="AA15" s="135">
        <v>31</v>
      </c>
      <c r="AB15" s="135">
        <v>0</v>
      </c>
      <c r="AC15" s="135">
        <v>51</v>
      </c>
      <c r="AD15" s="135">
        <v>8</v>
      </c>
      <c r="AE15" s="135">
        <v>7</v>
      </c>
      <c r="AF15" s="135">
        <v>4</v>
      </c>
      <c r="AG15" s="137">
        <v>12</v>
      </c>
      <c r="AH15" s="137">
        <v>16</v>
      </c>
      <c r="AI15" s="137">
        <v>19</v>
      </c>
    </row>
    <row r="16" spans="1:35" s="7" customFormat="1" ht="11.25" customHeight="1">
      <c r="A16" s="138"/>
      <c r="B16" s="134" t="s">
        <v>8</v>
      </c>
      <c r="C16" s="135">
        <v>22</v>
      </c>
      <c r="D16" s="135">
        <f t="shared" si="1"/>
        <v>21</v>
      </c>
      <c r="E16" s="136">
        <f t="shared" si="1"/>
        <v>23</v>
      </c>
      <c r="F16" s="135">
        <v>1</v>
      </c>
      <c r="G16" s="135">
        <f t="shared" si="2"/>
        <v>5</v>
      </c>
      <c r="H16" s="135">
        <f t="shared" si="2"/>
        <v>4</v>
      </c>
      <c r="I16" s="135">
        <v>1</v>
      </c>
      <c r="J16" s="135">
        <v>2</v>
      </c>
      <c r="K16" s="135">
        <v>0</v>
      </c>
      <c r="L16" s="135">
        <v>0</v>
      </c>
      <c r="M16" s="135">
        <v>0</v>
      </c>
      <c r="N16" s="135">
        <v>0</v>
      </c>
      <c r="O16" s="135">
        <v>0</v>
      </c>
      <c r="P16" s="137">
        <v>2</v>
      </c>
      <c r="Q16" s="137">
        <v>2</v>
      </c>
      <c r="R16" s="137">
        <v>1</v>
      </c>
      <c r="S16" s="137">
        <v>0</v>
      </c>
      <c r="T16" s="137">
        <v>1</v>
      </c>
      <c r="U16" s="207">
        <v>0</v>
      </c>
      <c r="V16" s="135">
        <v>1</v>
      </c>
      <c r="W16" s="135">
        <v>1</v>
      </c>
      <c r="X16" s="135">
        <v>3</v>
      </c>
      <c r="Y16" s="135">
        <v>16</v>
      </c>
      <c r="Z16" s="135">
        <v>4</v>
      </c>
      <c r="AA16" s="135">
        <v>17</v>
      </c>
      <c r="AB16" s="135">
        <v>0</v>
      </c>
      <c r="AC16" s="135">
        <v>15</v>
      </c>
      <c r="AD16" s="135">
        <v>3</v>
      </c>
      <c r="AE16" s="135">
        <v>5</v>
      </c>
      <c r="AF16" s="135">
        <v>4</v>
      </c>
      <c r="AG16" s="137">
        <v>9</v>
      </c>
      <c r="AH16" s="137">
        <v>9</v>
      </c>
      <c r="AI16" s="137">
        <v>10</v>
      </c>
    </row>
    <row r="17" spans="1:35" s="7" customFormat="1" ht="11.25" customHeight="1">
      <c r="A17" s="138"/>
      <c r="B17" s="134" t="s">
        <v>9</v>
      </c>
      <c r="C17" s="135">
        <v>34</v>
      </c>
      <c r="D17" s="135">
        <f t="shared" si="1"/>
        <v>29</v>
      </c>
      <c r="E17" s="136">
        <f t="shared" si="1"/>
        <v>31</v>
      </c>
      <c r="F17" s="135">
        <v>0</v>
      </c>
      <c r="G17" s="135">
        <f t="shared" si="2"/>
        <v>10</v>
      </c>
      <c r="H17" s="135">
        <f t="shared" si="2"/>
        <v>5</v>
      </c>
      <c r="I17" s="135">
        <v>0</v>
      </c>
      <c r="J17" s="135">
        <v>4</v>
      </c>
      <c r="K17" s="135">
        <v>0</v>
      </c>
      <c r="L17" s="135">
        <v>0</v>
      </c>
      <c r="M17" s="135">
        <v>0</v>
      </c>
      <c r="N17" s="135">
        <v>1</v>
      </c>
      <c r="O17" s="135">
        <v>7</v>
      </c>
      <c r="P17" s="137">
        <v>1</v>
      </c>
      <c r="Q17" s="137">
        <v>3</v>
      </c>
      <c r="R17" s="137">
        <v>2</v>
      </c>
      <c r="S17" s="137">
        <v>3</v>
      </c>
      <c r="T17" s="137">
        <v>1</v>
      </c>
      <c r="U17" s="207">
        <v>1</v>
      </c>
      <c r="V17" s="135">
        <v>2</v>
      </c>
      <c r="W17" s="135">
        <v>0</v>
      </c>
      <c r="X17" s="135">
        <v>1</v>
      </c>
      <c r="Y17" s="135">
        <v>19</v>
      </c>
      <c r="Z17" s="135">
        <v>5</v>
      </c>
      <c r="AA17" s="135">
        <v>23</v>
      </c>
      <c r="AB17" s="135">
        <v>0</v>
      </c>
      <c r="AC17" s="135">
        <v>21</v>
      </c>
      <c r="AD17" s="135">
        <v>2</v>
      </c>
      <c r="AE17" s="135">
        <v>6</v>
      </c>
      <c r="AF17" s="135">
        <v>4</v>
      </c>
      <c r="AG17" s="137">
        <v>17</v>
      </c>
      <c r="AH17" s="137">
        <v>17</v>
      </c>
      <c r="AI17" s="137">
        <v>18</v>
      </c>
    </row>
    <row r="18" spans="1:35" s="7" customFormat="1" ht="11.25" customHeight="1">
      <c r="A18" s="138"/>
      <c r="B18" s="134" t="s">
        <v>10</v>
      </c>
      <c r="C18" s="135">
        <v>49</v>
      </c>
      <c r="D18" s="135">
        <f t="shared" si="1"/>
        <v>51</v>
      </c>
      <c r="E18" s="136">
        <f t="shared" si="1"/>
        <v>61</v>
      </c>
      <c r="F18" s="135">
        <v>2</v>
      </c>
      <c r="G18" s="135">
        <f t="shared" si="2"/>
        <v>11</v>
      </c>
      <c r="H18" s="135">
        <f t="shared" si="2"/>
        <v>11</v>
      </c>
      <c r="I18" s="135">
        <v>2</v>
      </c>
      <c r="J18" s="135">
        <v>2</v>
      </c>
      <c r="K18" s="135">
        <v>7</v>
      </c>
      <c r="L18" s="135">
        <v>0</v>
      </c>
      <c r="M18" s="135">
        <v>0</v>
      </c>
      <c r="N18" s="135">
        <v>0</v>
      </c>
      <c r="O18" s="135">
        <v>2</v>
      </c>
      <c r="P18" s="137">
        <v>3</v>
      </c>
      <c r="Q18" s="137">
        <v>2</v>
      </c>
      <c r="R18" s="137">
        <v>2</v>
      </c>
      <c r="S18" s="137">
        <v>2</v>
      </c>
      <c r="T18" s="137">
        <v>0</v>
      </c>
      <c r="U18" s="207">
        <v>3</v>
      </c>
      <c r="V18" s="135">
        <v>4</v>
      </c>
      <c r="W18" s="135">
        <v>2</v>
      </c>
      <c r="X18" s="135">
        <v>4</v>
      </c>
      <c r="Y18" s="135">
        <v>40</v>
      </c>
      <c r="Z18" s="135">
        <v>4</v>
      </c>
      <c r="AA18" s="135">
        <v>36</v>
      </c>
      <c r="AB18" s="135">
        <v>0</v>
      </c>
      <c r="AC18" s="135">
        <v>46</v>
      </c>
      <c r="AD18" s="135">
        <v>6</v>
      </c>
      <c r="AE18" s="135">
        <v>8</v>
      </c>
      <c r="AF18" s="135">
        <v>10</v>
      </c>
      <c r="AG18" s="137">
        <v>12</v>
      </c>
      <c r="AH18" s="137">
        <v>16</v>
      </c>
      <c r="AI18" s="137">
        <v>22</v>
      </c>
    </row>
    <row r="19" spans="1:35" s="7" customFormat="1" ht="24" customHeight="1">
      <c r="A19" s="138"/>
      <c r="B19" s="134" t="s">
        <v>11</v>
      </c>
      <c r="C19" s="135">
        <v>34</v>
      </c>
      <c r="D19" s="135">
        <f t="shared" si="1"/>
        <v>31</v>
      </c>
      <c r="E19" s="136">
        <f t="shared" si="1"/>
        <v>38</v>
      </c>
      <c r="F19" s="135">
        <v>3</v>
      </c>
      <c r="G19" s="135">
        <f t="shared" si="2"/>
        <v>6</v>
      </c>
      <c r="H19" s="135">
        <f t="shared" si="2"/>
        <v>11</v>
      </c>
      <c r="I19" s="135">
        <v>3</v>
      </c>
      <c r="J19" s="135">
        <v>2</v>
      </c>
      <c r="K19" s="135">
        <v>2</v>
      </c>
      <c r="L19" s="135">
        <v>0</v>
      </c>
      <c r="M19" s="135">
        <v>1</v>
      </c>
      <c r="N19" s="135">
        <v>0</v>
      </c>
      <c r="O19" s="135">
        <v>1</v>
      </c>
      <c r="P19" s="137">
        <v>2</v>
      </c>
      <c r="Q19" s="137">
        <v>4</v>
      </c>
      <c r="R19" s="137">
        <v>0</v>
      </c>
      <c r="S19" s="137">
        <v>1</v>
      </c>
      <c r="T19" s="137">
        <v>2</v>
      </c>
      <c r="U19" s="207">
        <v>3</v>
      </c>
      <c r="V19" s="135">
        <v>0</v>
      </c>
      <c r="W19" s="135">
        <v>3</v>
      </c>
      <c r="X19" s="135">
        <v>3</v>
      </c>
      <c r="Y19" s="135">
        <v>25</v>
      </c>
      <c r="Z19" s="135">
        <v>4</v>
      </c>
      <c r="AA19" s="135">
        <v>24</v>
      </c>
      <c r="AB19" s="135">
        <v>0</v>
      </c>
      <c r="AC19" s="135">
        <v>23</v>
      </c>
      <c r="AD19" s="135">
        <v>4</v>
      </c>
      <c r="AE19" s="135">
        <v>0</v>
      </c>
      <c r="AF19" s="135">
        <v>2</v>
      </c>
      <c r="AG19" s="137">
        <v>5</v>
      </c>
      <c r="AH19" s="137">
        <v>10</v>
      </c>
      <c r="AI19" s="137">
        <v>9</v>
      </c>
    </row>
    <row r="20" spans="1:35" ht="11.25" customHeight="1">
      <c r="A20" s="307" t="s">
        <v>46</v>
      </c>
      <c r="B20" s="308"/>
      <c r="C20" s="135">
        <f aca="true" t="shared" si="3" ref="C20:AI20">SUM(C21:C30)</f>
        <v>49</v>
      </c>
      <c r="D20" s="135">
        <f t="shared" si="3"/>
        <v>33</v>
      </c>
      <c r="E20" s="136">
        <f>SUM(E21:E30)</f>
        <v>38</v>
      </c>
      <c r="F20" s="135">
        <f t="shared" si="3"/>
        <v>31</v>
      </c>
      <c r="G20" s="135">
        <f t="shared" si="3"/>
        <v>33</v>
      </c>
      <c r="H20" s="135">
        <f t="shared" si="3"/>
        <v>38</v>
      </c>
      <c r="I20" s="135">
        <f t="shared" si="3"/>
        <v>31</v>
      </c>
      <c r="J20" s="135">
        <f t="shared" si="3"/>
        <v>19</v>
      </c>
      <c r="K20" s="135">
        <f t="shared" si="3"/>
        <v>20</v>
      </c>
      <c r="L20" s="135">
        <f t="shared" si="3"/>
        <v>0</v>
      </c>
      <c r="M20" s="135">
        <f t="shared" si="3"/>
        <v>0</v>
      </c>
      <c r="N20" s="135">
        <f t="shared" si="3"/>
        <v>2</v>
      </c>
      <c r="O20" s="135">
        <f t="shared" si="3"/>
        <v>9</v>
      </c>
      <c r="P20" s="135">
        <f t="shared" si="3"/>
        <v>4</v>
      </c>
      <c r="Q20" s="135">
        <f t="shared" si="3"/>
        <v>12</v>
      </c>
      <c r="R20" s="137">
        <f t="shared" si="3"/>
        <v>2</v>
      </c>
      <c r="S20" s="137">
        <f t="shared" si="3"/>
        <v>2</v>
      </c>
      <c r="T20" s="137">
        <f t="shared" si="3"/>
        <v>1</v>
      </c>
      <c r="U20" s="207">
        <f t="shared" si="3"/>
        <v>7</v>
      </c>
      <c r="V20" s="135">
        <f t="shared" si="3"/>
        <v>8</v>
      </c>
      <c r="W20" s="135">
        <f t="shared" si="3"/>
        <v>3</v>
      </c>
      <c r="X20" s="135">
        <f t="shared" si="3"/>
        <v>0</v>
      </c>
      <c r="Y20" s="135">
        <f t="shared" si="3"/>
        <v>0</v>
      </c>
      <c r="Z20" s="135">
        <f t="shared" si="3"/>
        <v>0</v>
      </c>
      <c r="AA20" s="135">
        <f t="shared" si="3"/>
        <v>0</v>
      </c>
      <c r="AB20" s="135">
        <f t="shared" si="3"/>
        <v>0</v>
      </c>
      <c r="AC20" s="135">
        <f t="shared" si="3"/>
        <v>0</v>
      </c>
      <c r="AD20" s="135">
        <f t="shared" si="3"/>
        <v>0</v>
      </c>
      <c r="AE20" s="135">
        <f t="shared" si="3"/>
        <v>0</v>
      </c>
      <c r="AF20" s="135">
        <f t="shared" si="3"/>
        <v>0</v>
      </c>
      <c r="AG20" s="137">
        <f t="shared" si="3"/>
        <v>0</v>
      </c>
      <c r="AH20" s="137">
        <f t="shared" si="3"/>
        <v>0</v>
      </c>
      <c r="AI20" s="137">
        <f t="shared" si="3"/>
        <v>0</v>
      </c>
    </row>
    <row r="21" spans="1:35" ht="11.25" customHeight="1">
      <c r="A21" s="138"/>
      <c r="B21" s="134" t="s">
        <v>2</v>
      </c>
      <c r="C21" s="135">
        <v>7</v>
      </c>
      <c r="D21" s="135">
        <f aca="true" t="shared" si="4" ref="D21:E30">G21+Y21+AB21</f>
        <v>6</v>
      </c>
      <c r="E21" s="136">
        <f t="shared" si="4"/>
        <v>3</v>
      </c>
      <c r="F21" s="135">
        <v>3</v>
      </c>
      <c r="G21" s="135">
        <f aca="true" t="shared" si="5" ref="G21:H30">J21+M21+P21+S21+V21</f>
        <v>6</v>
      </c>
      <c r="H21" s="135">
        <f t="shared" si="5"/>
        <v>3</v>
      </c>
      <c r="I21" s="135">
        <v>3</v>
      </c>
      <c r="J21" s="135">
        <v>4</v>
      </c>
      <c r="K21" s="135">
        <v>1</v>
      </c>
      <c r="L21" s="135">
        <v>0</v>
      </c>
      <c r="M21" s="135">
        <v>0</v>
      </c>
      <c r="N21" s="135">
        <v>0</v>
      </c>
      <c r="O21" s="135">
        <v>2</v>
      </c>
      <c r="P21" s="135">
        <v>1</v>
      </c>
      <c r="Q21" s="135">
        <v>2</v>
      </c>
      <c r="R21" s="137">
        <v>0</v>
      </c>
      <c r="S21" s="137">
        <v>0</v>
      </c>
      <c r="T21" s="137">
        <v>0</v>
      </c>
      <c r="U21" s="207">
        <v>2</v>
      </c>
      <c r="V21" s="135">
        <v>1</v>
      </c>
      <c r="W21" s="135">
        <v>0</v>
      </c>
      <c r="X21" s="139">
        <v>0</v>
      </c>
      <c r="Y21" s="139">
        <v>0</v>
      </c>
      <c r="Z21" s="139">
        <v>0</v>
      </c>
      <c r="AA21" s="139">
        <v>0</v>
      </c>
      <c r="AB21" s="139">
        <v>0</v>
      </c>
      <c r="AC21" s="139">
        <v>0</v>
      </c>
      <c r="AD21" s="139">
        <v>0</v>
      </c>
      <c r="AE21" s="139">
        <v>0</v>
      </c>
      <c r="AF21" s="139">
        <v>0</v>
      </c>
      <c r="AG21" s="140">
        <v>0</v>
      </c>
      <c r="AH21" s="140">
        <v>0</v>
      </c>
      <c r="AI21" s="140">
        <v>0</v>
      </c>
    </row>
    <row r="22" spans="1:35" ht="11.25" customHeight="1">
      <c r="A22" s="138"/>
      <c r="B22" s="134" t="s">
        <v>3</v>
      </c>
      <c r="C22" s="135">
        <v>7</v>
      </c>
      <c r="D22" s="135">
        <f t="shared" si="4"/>
        <v>5</v>
      </c>
      <c r="E22" s="136">
        <f t="shared" si="4"/>
        <v>6</v>
      </c>
      <c r="F22" s="135">
        <v>4</v>
      </c>
      <c r="G22" s="135">
        <f t="shared" si="5"/>
        <v>5</v>
      </c>
      <c r="H22" s="135">
        <f t="shared" si="5"/>
        <v>6</v>
      </c>
      <c r="I22" s="135">
        <v>4</v>
      </c>
      <c r="J22" s="135">
        <v>3</v>
      </c>
      <c r="K22" s="135">
        <v>4</v>
      </c>
      <c r="L22" s="135">
        <v>0</v>
      </c>
      <c r="M22" s="135">
        <v>0</v>
      </c>
      <c r="N22" s="135">
        <v>0</v>
      </c>
      <c r="O22" s="135">
        <v>2</v>
      </c>
      <c r="P22" s="135">
        <v>1</v>
      </c>
      <c r="Q22" s="135">
        <v>2</v>
      </c>
      <c r="R22" s="137">
        <v>0</v>
      </c>
      <c r="S22" s="137">
        <v>0</v>
      </c>
      <c r="T22" s="137">
        <v>0</v>
      </c>
      <c r="U22" s="207">
        <v>1</v>
      </c>
      <c r="V22" s="135">
        <v>1</v>
      </c>
      <c r="W22" s="135">
        <v>0</v>
      </c>
      <c r="X22" s="139">
        <v>0</v>
      </c>
      <c r="Y22" s="139">
        <v>0</v>
      </c>
      <c r="Z22" s="139">
        <v>0</v>
      </c>
      <c r="AA22" s="139">
        <v>0</v>
      </c>
      <c r="AB22" s="139">
        <v>0</v>
      </c>
      <c r="AC22" s="139">
        <v>0</v>
      </c>
      <c r="AD22" s="139">
        <v>0</v>
      </c>
      <c r="AE22" s="139">
        <v>0</v>
      </c>
      <c r="AF22" s="139">
        <v>0</v>
      </c>
      <c r="AG22" s="140">
        <v>0</v>
      </c>
      <c r="AH22" s="140">
        <v>0</v>
      </c>
      <c r="AI22" s="140">
        <v>0</v>
      </c>
    </row>
    <row r="23" spans="1:35" ht="11.25" customHeight="1">
      <c r="A23" s="138"/>
      <c r="B23" s="134" t="s">
        <v>4</v>
      </c>
      <c r="C23" s="135">
        <v>10</v>
      </c>
      <c r="D23" s="135">
        <f t="shared" si="4"/>
        <v>6</v>
      </c>
      <c r="E23" s="136">
        <f t="shared" si="4"/>
        <v>4</v>
      </c>
      <c r="F23" s="135">
        <v>9</v>
      </c>
      <c r="G23" s="135">
        <f t="shared" si="5"/>
        <v>6</v>
      </c>
      <c r="H23" s="135">
        <f t="shared" si="5"/>
        <v>4</v>
      </c>
      <c r="I23" s="135">
        <v>9</v>
      </c>
      <c r="J23" s="135">
        <v>4</v>
      </c>
      <c r="K23" s="135">
        <v>3</v>
      </c>
      <c r="L23" s="135">
        <v>0</v>
      </c>
      <c r="M23" s="135">
        <v>0</v>
      </c>
      <c r="N23" s="135">
        <v>0</v>
      </c>
      <c r="O23" s="135">
        <v>1</v>
      </c>
      <c r="P23" s="135">
        <v>0</v>
      </c>
      <c r="Q23" s="135">
        <v>1</v>
      </c>
      <c r="R23" s="137">
        <v>0</v>
      </c>
      <c r="S23" s="137">
        <v>0</v>
      </c>
      <c r="T23" s="137">
        <v>0</v>
      </c>
      <c r="U23" s="207">
        <v>0</v>
      </c>
      <c r="V23" s="135">
        <v>2</v>
      </c>
      <c r="W23" s="135">
        <v>0</v>
      </c>
      <c r="X23" s="139">
        <v>0</v>
      </c>
      <c r="Y23" s="139">
        <v>0</v>
      </c>
      <c r="Z23" s="139">
        <v>0</v>
      </c>
      <c r="AA23" s="139">
        <v>0</v>
      </c>
      <c r="AB23" s="139">
        <v>0</v>
      </c>
      <c r="AC23" s="139">
        <v>0</v>
      </c>
      <c r="AD23" s="139">
        <v>0</v>
      </c>
      <c r="AE23" s="139">
        <v>0</v>
      </c>
      <c r="AF23" s="139">
        <v>0</v>
      </c>
      <c r="AG23" s="140">
        <v>0</v>
      </c>
      <c r="AH23" s="140">
        <v>0</v>
      </c>
      <c r="AI23" s="140">
        <v>0</v>
      </c>
    </row>
    <row r="24" spans="1:35" ht="11.25" customHeight="1">
      <c r="A24" s="138"/>
      <c r="B24" s="134" t="s">
        <v>5</v>
      </c>
      <c r="C24" s="135">
        <v>6</v>
      </c>
      <c r="D24" s="135">
        <f t="shared" si="4"/>
        <v>7</v>
      </c>
      <c r="E24" s="136">
        <f t="shared" si="4"/>
        <v>4</v>
      </c>
      <c r="F24" s="135">
        <v>5</v>
      </c>
      <c r="G24" s="135">
        <f t="shared" si="5"/>
        <v>7</v>
      </c>
      <c r="H24" s="135">
        <f t="shared" si="5"/>
        <v>4</v>
      </c>
      <c r="I24" s="135">
        <v>5</v>
      </c>
      <c r="J24" s="135">
        <v>5</v>
      </c>
      <c r="K24" s="135">
        <v>3</v>
      </c>
      <c r="L24" s="135">
        <v>0</v>
      </c>
      <c r="M24" s="135">
        <v>0</v>
      </c>
      <c r="N24" s="135">
        <v>0</v>
      </c>
      <c r="O24" s="135">
        <v>0</v>
      </c>
      <c r="P24" s="135">
        <v>0</v>
      </c>
      <c r="Q24" s="135">
        <v>0</v>
      </c>
      <c r="R24" s="137">
        <v>0</v>
      </c>
      <c r="S24" s="137">
        <v>0</v>
      </c>
      <c r="T24" s="137">
        <v>0</v>
      </c>
      <c r="U24" s="207">
        <v>1</v>
      </c>
      <c r="V24" s="135">
        <v>2</v>
      </c>
      <c r="W24" s="135">
        <v>1</v>
      </c>
      <c r="X24" s="139">
        <v>0</v>
      </c>
      <c r="Y24" s="139">
        <v>0</v>
      </c>
      <c r="Z24" s="139">
        <v>0</v>
      </c>
      <c r="AA24" s="139">
        <v>0</v>
      </c>
      <c r="AB24" s="139">
        <v>0</v>
      </c>
      <c r="AC24" s="139">
        <v>0</v>
      </c>
      <c r="AD24" s="139">
        <v>0</v>
      </c>
      <c r="AE24" s="139">
        <v>0</v>
      </c>
      <c r="AF24" s="139">
        <v>0</v>
      </c>
      <c r="AG24" s="140">
        <v>0</v>
      </c>
      <c r="AH24" s="140">
        <v>0</v>
      </c>
      <c r="AI24" s="140">
        <v>0</v>
      </c>
    </row>
    <row r="25" spans="1:35" ht="11.25" customHeight="1">
      <c r="A25" s="138"/>
      <c r="B25" s="134" t="s">
        <v>6</v>
      </c>
      <c r="C25" s="135">
        <v>1</v>
      </c>
      <c r="D25" s="135">
        <f t="shared" si="4"/>
        <v>1</v>
      </c>
      <c r="E25" s="136">
        <f t="shared" si="4"/>
        <v>3</v>
      </c>
      <c r="F25" s="135">
        <v>1</v>
      </c>
      <c r="G25" s="135">
        <f t="shared" si="5"/>
        <v>1</v>
      </c>
      <c r="H25" s="135">
        <f t="shared" si="5"/>
        <v>3</v>
      </c>
      <c r="I25" s="135">
        <v>1</v>
      </c>
      <c r="J25" s="135">
        <v>0</v>
      </c>
      <c r="K25" s="135">
        <v>2</v>
      </c>
      <c r="L25" s="135">
        <v>0</v>
      </c>
      <c r="M25" s="135">
        <v>0</v>
      </c>
      <c r="N25" s="135">
        <v>0</v>
      </c>
      <c r="O25" s="135">
        <v>0</v>
      </c>
      <c r="P25" s="135">
        <v>0</v>
      </c>
      <c r="Q25" s="135">
        <v>1</v>
      </c>
      <c r="R25" s="137">
        <v>0</v>
      </c>
      <c r="S25" s="137">
        <v>1</v>
      </c>
      <c r="T25" s="137">
        <v>0</v>
      </c>
      <c r="U25" s="207">
        <v>0</v>
      </c>
      <c r="V25" s="135">
        <v>0</v>
      </c>
      <c r="W25" s="135">
        <v>0</v>
      </c>
      <c r="X25" s="139">
        <v>0</v>
      </c>
      <c r="Y25" s="139">
        <v>0</v>
      </c>
      <c r="Z25" s="139">
        <v>0</v>
      </c>
      <c r="AA25" s="139">
        <v>0</v>
      </c>
      <c r="AB25" s="139">
        <v>0</v>
      </c>
      <c r="AC25" s="139">
        <v>0</v>
      </c>
      <c r="AD25" s="139">
        <v>0</v>
      </c>
      <c r="AE25" s="139">
        <v>0</v>
      </c>
      <c r="AF25" s="139">
        <v>0</v>
      </c>
      <c r="AG25" s="140">
        <v>0</v>
      </c>
      <c r="AH25" s="140">
        <v>0</v>
      </c>
      <c r="AI25" s="140">
        <v>0</v>
      </c>
    </row>
    <row r="26" spans="1:35" ht="11.25" customHeight="1">
      <c r="A26" s="138"/>
      <c r="B26" s="134" t="s">
        <v>7</v>
      </c>
      <c r="C26" s="135">
        <v>9</v>
      </c>
      <c r="D26" s="135">
        <f t="shared" si="4"/>
        <v>3</v>
      </c>
      <c r="E26" s="136">
        <f t="shared" si="4"/>
        <v>5</v>
      </c>
      <c r="F26" s="135">
        <v>4</v>
      </c>
      <c r="G26" s="135">
        <f t="shared" si="5"/>
        <v>3</v>
      </c>
      <c r="H26" s="135">
        <f t="shared" si="5"/>
        <v>5</v>
      </c>
      <c r="I26" s="135">
        <v>4</v>
      </c>
      <c r="J26" s="135">
        <v>1</v>
      </c>
      <c r="K26" s="135">
        <v>1</v>
      </c>
      <c r="L26" s="135">
        <v>0</v>
      </c>
      <c r="M26" s="135">
        <v>0</v>
      </c>
      <c r="N26" s="135">
        <v>1</v>
      </c>
      <c r="O26" s="135">
        <v>1</v>
      </c>
      <c r="P26" s="135">
        <v>1</v>
      </c>
      <c r="Q26" s="135">
        <v>2</v>
      </c>
      <c r="R26" s="137">
        <v>1</v>
      </c>
      <c r="S26" s="137">
        <v>0</v>
      </c>
      <c r="T26" s="137">
        <v>1</v>
      </c>
      <c r="U26" s="207">
        <v>3</v>
      </c>
      <c r="V26" s="135">
        <v>1</v>
      </c>
      <c r="W26" s="135">
        <v>0</v>
      </c>
      <c r="X26" s="139">
        <v>0</v>
      </c>
      <c r="Y26" s="139">
        <v>0</v>
      </c>
      <c r="Z26" s="139">
        <v>0</v>
      </c>
      <c r="AA26" s="139">
        <v>0</v>
      </c>
      <c r="AB26" s="139">
        <v>0</v>
      </c>
      <c r="AC26" s="139">
        <v>0</v>
      </c>
      <c r="AD26" s="139">
        <v>0</v>
      </c>
      <c r="AE26" s="139">
        <v>0</v>
      </c>
      <c r="AF26" s="139">
        <v>0</v>
      </c>
      <c r="AG26" s="140">
        <v>0</v>
      </c>
      <c r="AH26" s="140">
        <v>0</v>
      </c>
      <c r="AI26" s="140">
        <v>0</v>
      </c>
    </row>
    <row r="27" spans="1:35" ht="11.25" customHeight="1">
      <c r="A27" s="138"/>
      <c r="B27" s="134" t="s">
        <v>8</v>
      </c>
      <c r="C27" s="135">
        <v>1</v>
      </c>
      <c r="D27" s="135">
        <f t="shared" si="4"/>
        <v>0</v>
      </c>
      <c r="E27" s="136">
        <f t="shared" si="4"/>
        <v>1</v>
      </c>
      <c r="F27" s="135">
        <v>1</v>
      </c>
      <c r="G27" s="135">
        <f t="shared" si="5"/>
        <v>0</v>
      </c>
      <c r="H27" s="135">
        <f t="shared" si="5"/>
        <v>1</v>
      </c>
      <c r="I27" s="135">
        <v>1</v>
      </c>
      <c r="J27" s="135">
        <v>0</v>
      </c>
      <c r="K27" s="135">
        <v>0</v>
      </c>
      <c r="L27" s="135">
        <v>0</v>
      </c>
      <c r="M27" s="135">
        <v>0</v>
      </c>
      <c r="N27" s="135">
        <v>0</v>
      </c>
      <c r="O27" s="135">
        <v>0</v>
      </c>
      <c r="P27" s="135">
        <v>0</v>
      </c>
      <c r="Q27" s="135">
        <v>1</v>
      </c>
      <c r="R27" s="137">
        <v>0</v>
      </c>
      <c r="S27" s="137">
        <v>0</v>
      </c>
      <c r="T27" s="137">
        <v>0</v>
      </c>
      <c r="U27" s="207">
        <v>0</v>
      </c>
      <c r="V27" s="135">
        <v>0</v>
      </c>
      <c r="W27" s="135">
        <v>0</v>
      </c>
      <c r="X27" s="139">
        <v>0</v>
      </c>
      <c r="Y27" s="139">
        <v>0</v>
      </c>
      <c r="Z27" s="139">
        <v>0</v>
      </c>
      <c r="AA27" s="139">
        <v>0</v>
      </c>
      <c r="AB27" s="139">
        <v>0</v>
      </c>
      <c r="AC27" s="139">
        <v>0</v>
      </c>
      <c r="AD27" s="139">
        <v>0</v>
      </c>
      <c r="AE27" s="139">
        <v>0</v>
      </c>
      <c r="AF27" s="139">
        <v>0</v>
      </c>
      <c r="AG27" s="140">
        <v>0</v>
      </c>
      <c r="AH27" s="140">
        <v>0</v>
      </c>
      <c r="AI27" s="140">
        <v>0</v>
      </c>
    </row>
    <row r="28" spans="1:35" ht="11.25" customHeight="1">
      <c r="A28" s="138"/>
      <c r="B28" s="134" t="s">
        <v>9</v>
      </c>
      <c r="C28" s="135">
        <v>3</v>
      </c>
      <c r="D28" s="135">
        <f t="shared" si="4"/>
        <v>1</v>
      </c>
      <c r="E28" s="136">
        <f t="shared" si="4"/>
        <v>2</v>
      </c>
      <c r="F28" s="135">
        <v>0</v>
      </c>
      <c r="G28" s="135">
        <f t="shared" si="5"/>
        <v>1</v>
      </c>
      <c r="H28" s="135">
        <f t="shared" si="5"/>
        <v>2</v>
      </c>
      <c r="I28" s="135">
        <v>0</v>
      </c>
      <c r="J28" s="135">
        <v>1</v>
      </c>
      <c r="K28" s="135">
        <v>0</v>
      </c>
      <c r="L28" s="135">
        <v>0</v>
      </c>
      <c r="M28" s="135">
        <v>0</v>
      </c>
      <c r="N28" s="135">
        <v>1</v>
      </c>
      <c r="O28" s="135">
        <v>3</v>
      </c>
      <c r="P28" s="135">
        <v>0</v>
      </c>
      <c r="Q28" s="135">
        <v>1</v>
      </c>
      <c r="R28" s="137">
        <v>0</v>
      </c>
      <c r="S28" s="137">
        <v>0</v>
      </c>
      <c r="T28" s="137">
        <v>0</v>
      </c>
      <c r="U28" s="207">
        <v>0</v>
      </c>
      <c r="V28" s="135">
        <v>0</v>
      </c>
      <c r="W28" s="135">
        <v>0</v>
      </c>
      <c r="X28" s="139">
        <v>0</v>
      </c>
      <c r="Y28" s="139">
        <v>0</v>
      </c>
      <c r="Z28" s="139">
        <v>0</v>
      </c>
      <c r="AA28" s="139">
        <v>0</v>
      </c>
      <c r="AB28" s="139">
        <v>0</v>
      </c>
      <c r="AC28" s="139">
        <v>0</v>
      </c>
      <c r="AD28" s="139">
        <v>0</v>
      </c>
      <c r="AE28" s="139">
        <v>0</v>
      </c>
      <c r="AF28" s="139">
        <v>0</v>
      </c>
      <c r="AG28" s="140">
        <v>0</v>
      </c>
      <c r="AH28" s="140">
        <v>0</v>
      </c>
      <c r="AI28" s="140">
        <v>0</v>
      </c>
    </row>
    <row r="29" spans="1:35" ht="11.25" customHeight="1">
      <c r="A29" s="138"/>
      <c r="B29" s="134" t="s">
        <v>10</v>
      </c>
      <c r="C29" s="135">
        <v>2</v>
      </c>
      <c r="D29" s="135">
        <f t="shared" si="4"/>
        <v>2</v>
      </c>
      <c r="E29" s="136">
        <f t="shared" si="4"/>
        <v>4</v>
      </c>
      <c r="F29" s="135">
        <v>1</v>
      </c>
      <c r="G29" s="135">
        <f t="shared" si="5"/>
        <v>2</v>
      </c>
      <c r="H29" s="135">
        <f t="shared" si="5"/>
        <v>4</v>
      </c>
      <c r="I29" s="135">
        <v>1</v>
      </c>
      <c r="J29" s="135">
        <v>0</v>
      </c>
      <c r="K29" s="135">
        <v>4</v>
      </c>
      <c r="L29" s="135">
        <v>0</v>
      </c>
      <c r="M29" s="135">
        <v>0</v>
      </c>
      <c r="N29" s="135">
        <v>0</v>
      </c>
      <c r="O29" s="135">
        <v>0</v>
      </c>
      <c r="P29" s="135">
        <v>1</v>
      </c>
      <c r="Q29" s="135">
        <v>0</v>
      </c>
      <c r="R29" s="137">
        <v>1</v>
      </c>
      <c r="S29" s="137">
        <v>0</v>
      </c>
      <c r="T29" s="137">
        <v>0</v>
      </c>
      <c r="U29" s="207">
        <v>0</v>
      </c>
      <c r="V29" s="135">
        <v>1</v>
      </c>
      <c r="W29" s="135">
        <v>0</v>
      </c>
      <c r="X29" s="139">
        <v>0</v>
      </c>
      <c r="Y29" s="139">
        <v>0</v>
      </c>
      <c r="Z29" s="139">
        <v>0</v>
      </c>
      <c r="AA29" s="139">
        <v>0</v>
      </c>
      <c r="AB29" s="139">
        <v>0</v>
      </c>
      <c r="AC29" s="139">
        <v>0</v>
      </c>
      <c r="AD29" s="139">
        <v>0</v>
      </c>
      <c r="AE29" s="139">
        <v>0</v>
      </c>
      <c r="AF29" s="139">
        <v>0</v>
      </c>
      <c r="AG29" s="140">
        <v>0</v>
      </c>
      <c r="AH29" s="140">
        <v>0</v>
      </c>
      <c r="AI29" s="140">
        <v>0</v>
      </c>
    </row>
    <row r="30" spans="1:35" ht="24" customHeight="1">
      <c r="A30" s="138"/>
      <c r="B30" s="134" t="s">
        <v>11</v>
      </c>
      <c r="C30" s="135">
        <v>3</v>
      </c>
      <c r="D30" s="135">
        <f t="shared" si="4"/>
        <v>2</v>
      </c>
      <c r="E30" s="136">
        <f t="shared" si="4"/>
        <v>6</v>
      </c>
      <c r="F30" s="135">
        <v>3</v>
      </c>
      <c r="G30" s="135">
        <f t="shared" si="5"/>
        <v>2</v>
      </c>
      <c r="H30" s="135">
        <f t="shared" si="5"/>
        <v>6</v>
      </c>
      <c r="I30" s="135">
        <v>3</v>
      </c>
      <c r="J30" s="135">
        <v>1</v>
      </c>
      <c r="K30" s="135">
        <v>2</v>
      </c>
      <c r="L30" s="135">
        <v>0</v>
      </c>
      <c r="M30" s="135">
        <v>0</v>
      </c>
      <c r="N30" s="135">
        <v>0</v>
      </c>
      <c r="O30" s="135">
        <v>0</v>
      </c>
      <c r="P30" s="135">
        <v>0</v>
      </c>
      <c r="Q30" s="135">
        <v>2</v>
      </c>
      <c r="R30" s="137">
        <v>0</v>
      </c>
      <c r="S30" s="137">
        <v>1</v>
      </c>
      <c r="T30" s="137">
        <v>0</v>
      </c>
      <c r="U30" s="207">
        <v>0</v>
      </c>
      <c r="V30" s="135">
        <v>0</v>
      </c>
      <c r="W30" s="135">
        <v>2</v>
      </c>
      <c r="X30" s="139">
        <v>0</v>
      </c>
      <c r="Y30" s="139">
        <v>0</v>
      </c>
      <c r="Z30" s="139">
        <v>0</v>
      </c>
      <c r="AA30" s="139">
        <v>0</v>
      </c>
      <c r="AB30" s="139">
        <v>0</v>
      </c>
      <c r="AC30" s="139">
        <v>0</v>
      </c>
      <c r="AD30" s="139">
        <v>0</v>
      </c>
      <c r="AE30" s="139">
        <v>0</v>
      </c>
      <c r="AF30" s="139">
        <v>0</v>
      </c>
      <c r="AG30" s="140">
        <v>0</v>
      </c>
      <c r="AH30" s="140">
        <v>0</v>
      </c>
      <c r="AI30" s="140">
        <v>0</v>
      </c>
    </row>
    <row r="31" spans="1:35" ht="11.25" customHeight="1">
      <c r="A31" s="307" t="s">
        <v>47</v>
      </c>
      <c r="B31" s="308"/>
      <c r="C31" s="135">
        <f>SUM(C32:C41)</f>
        <v>81</v>
      </c>
      <c r="D31" s="135">
        <f aca="true" t="shared" si="6" ref="D31:AI31">SUM(D32:D41)</f>
        <v>79</v>
      </c>
      <c r="E31" s="136">
        <f t="shared" si="6"/>
        <v>76</v>
      </c>
      <c r="F31" s="135">
        <f t="shared" si="6"/>
        <v>9</v>
      </c>
      <c r="G31" s="135">
        <f t="shared" si="6"/>
        <v>79</v>
      </c>
      <c r="H31" s="135">
        <f>SUM(H32:H41)</f>
        <v>58</v>
      </c>
      <c r="I31" s="135">
        <f t="shared" si="6"/>
        <v>9</v>
      </c>
      <c r="J31" s="135">
        <f t="shared" si="6"/>
        <v>20</v>
      </c>
      <c r="K31" s="135">
        <f t="shared" si="6"/>
        <v>8</v>
      </c>
      <c r="L31" s="135">
        <f t="shared" si="6"/>
        <v>0</v>
      </c>
      <c r="M31" s="135">
        <f t="shared" si="6"/>
        <v>1</v>
      </c>
      <c r="N31" s="135">
        <f t="shared" si="6"/>
        <v>1</v>
      </c>
      <c r="O31" s="135">
        <f t="shared" si="6"/>
        <v>29</v>
      </c>
      <c r="P31" s="135">
        <f t="shared" si="6"/>
        <v>27</v>
      </c>
      <c r="Q31" s="135">
        <f t="shared" si="6"/>
        <v>23</v>
      </c>
      <c r="R31" s="137">
        <f t="shared" si="6"/>
        <v>17</v>
      </c>
      <c r="S31" s="137">
        <f t="shared" si="6"/>
        <v>15</v>
      </c>
      <c r="T31" s="137">
        <f t="shared" si="6"/>
        <v>13</v>
      </c>
      <c r="U31" s="207">
        <f t="shared" si="6"/>
        <v>15</v>
      </c>
      <c r="V31" s="135">
        <f t="shared" si="6"/>
        <v>16</v>
      </c>
      <c r="W31" s="135">
        <f t="shared" si="6"/>
        <v>13</v>
      </c>
      <c r="X31" s="135">
        <f t="shared" si="6"/>
        <v>0</v>
      </c>
      <c r="Y31" s="135">
        <f t="shared" si="6"/>
        <v>0</v>
      </c>
      <c r="Z31" s="135">
        <f t="shared" si="6"/>
        <v>0</v>
      </c>
      <c r="AA31" s="135">
        <f t="shared" si="6"/>
        <v>11</v>
      </c>
      <c r="AB31" s="135">
        <f t="shared" si="6"/>
        <v>0</v>
      </c>
      <c r="AC31" s="135">
        <f t="shared" si="6"/>
        <v>18</v>
      </c>
      <c r="AD31" s="135">
        <f t="shared" si="6"/>
        <v>54</v>
      </c>
      <c r="AE31" s="135">
        <f t="shared" si="6"/>
        <v>58</v>
      </c>
      <c r="AF31" s="135">
        <f t="shared" si="6"/>
        <v>51</v>
      </c>
      <c r="AG31" s="137">
        <f t="shared" si="6"/>
        <v>0</v>
      </c>
      <c r="AH31" s="137">
        <f t="shared" si="6"/>
        <v>0</v>
      </c>
      <c r="AI31" s="137">
        <f t="shared" si="6"/>
        <v>0</v>
      </c>
    </row>
    <row r="32" spans="1:35" ht="11.25" customHeight="1">
      <c r="A32" s="138"/>
      <c r="B32" s="134" t="s">
        <v>2</v>
      </c>
      <c r="C32" s="135">
        <v>11</v>
      </c>
      <c r="D32" s="135">
        <f aca="true" t="shared" si="7" ref="D32:E41">G32+Y32+AB32</f>
        <v>8</v>
      </c>
      <c r="E32" s="136">
        <f t="shared" si="7"/>
        <v>14</v>
      </c>
      <c r="F32" s="135">
        <v>2</v>
      </c>
      <c r="G32" s="135">
        <f aca="true" t="shared" si="8" ref="G32:H41">J32+M32+P32+S32+V32</f>
        <v>8</v>
      </c>
      <c r="H32" s="135">
        <f t="shared" si="8"/>
        <v>12</v>
      </c>
      <c r="I32" s="135">
        <v>2</v>
      </c>
      <c r="J32" s="135">
        <v>2</v>
      </c>
      <c r="K32" s="135">
        <v>2</v>
      </c>
      <c r="L32" s="135">
        <v>0</v>
      </c>
      <c r="M32" s="135">
        <v>0</v>
      </c>
      <c r="N32" s="135">
        <v>0</v>
      </c>
      <c r="O32" s="135">
        <v>5</v>
      </c>
      <c r="P32" s="135">
        <v>2</v>
      </c>
      <c r="Q32" s="135">
        <v>5</v>
      </c>
      <c r="R32" s="137">
        <v>2</v>
      </c>
      <c r="S32" s="137">
        <v>2</v>
      </c>
      <c r="T32" s="137">
        <v>3</v>
      </c>
      <c r="U32" s="207">
        <v>2</v>
      </c>
      <c r="V32" s="135">
        <v>2</v>
      </c>
      <c r="W32" s="135">
        <v>2</v>
      </c>
      <c r="X32" s="135">
        <v>0</v>
      </c>
      <c r="Y32" s="135">
        <v>0</v>
      </c>
      <c r="Z32" s="135">
        <v>0</v>
      </c>
      <c r="AA32" s="135">
        <v>0</v>
      </c>
      <c r="AB32" s="135">
        <v>0</v>
      </c>
      <c r="AC32" s="135">
        <v>2</v>
      </c>
      <c r="AD32" s="135">
        <v>11</v>
      </c>
      <c r="AE32" s="135">
        <v>7</v>
      </c>
      <c r="AF32" s="135">
        <v>9</v>
      </c>
      <c r="AG32" s="137">
        <v>0</v>
      </c>
      <c r="AH32" s="137">
        <v>0</v>
      </c>
      <c r="AI32" s="137">
        <v>0</v>
      </c>
    </row>
    <row r="33" spans="1:35" ht="11.25" customHeight="1">
      <c r="A33" s="138"/>
      <c r="B33" s="134" t="s">
        <v>3</v>
      </c>
      <c r="C33" s="135">
        <v>14</v>
      </c>
      <c r="D33" s="135">
        <f t="shared" si="7"/>
        <v>11</v>
      </c>
      <c r="E33" s="136">
        <f t="shared" si="7"/>
        <v>11</v>
      </c>
      <c r="F33" s="135">
        <v>2</v>
      </c>
      <c r="G33" s="135">
        <f t="shared" si="8"/>
        <v>11</v>
      </c>
      <c r="H33" s="135">
        <f>K33+N33+Q33+T33+W33</f>
        <v>9</v>
      </c>
      <c r="I33" s="135">
        <v>2</v>
      </c>
      <c r="J33" s="135">
        <v>2</v>
      </c>
      <c r="K33" s="135">
        <v>0</v>
      </c>
      <c r="L33" s="135">
        <v>0</v>
      </c>
      <c r="M33" s="135">
        <v>0</v>
      </c>
      <c r="N33" s="135">
        <v>1</v>
      </c>
      <c r="O33" s="135">
        <v>5</v>
      </c>
      <c r="P33" s="135">
        <v>4</v>
      </c>
      <c r="Q33" s="135">
        <v>6</v>
      </c>
      <c r="R33" s="137">
        <v>3</v>
      </c>
      <c r="S33" s="137">
        <v>4</v>
      </c>
      <c r="T33" s="137">
        <v>1</v>
      </c>
      <c r="U33" s="207">
        <v>1</v>
      </c>
      <c r="V33" s="135">
        <v>1</v>
      </c>
      <c r="W33" s="135">
        <v>1</v>
      </c>
      <c r="X33" s="135">
        <v>0</v>
      </c>
      <c r="Y33" s="135">
        <v>0</v>
      </c>
      <c r="Z33" s="135">
        <v>0</v>
      </c>
      <c r="AA33" s="135">
        <v>3</v>
      </c>
      <c r="AB33" s="135">
        <v>0</v>
      </c>
      <c r="AC33" s="135">
        <v>2</v>
      </c>
      <c r="AD33" s="135">
        <v>10</v>
      </c>
      <c r="AE33" s="135">
        <v>7</v>
      </c>
      <c r="AF33" s="135">
        <v>7</v>
      </c>
      <c r="AG33" s="137">
        <v>0</v>
      </c>
      <c r="AH33" s="137">
        <v>0</v>
      </c>
      <c r="AI33" s="137">
        <v>0</v>
      </c>
    </row>
    <row r="34" spans="1:35" ht="11.25" customHeight="1">
      <c r="A34" s="138"/>
      <c r="B34" s="134" t="s">
        <v>4</v>
      </c>
      <c r="C34" s="135">
        <v>12</v>
      </c>
      <c r="D34" s="135">
        <f t="shared" si="7"/>
        <v>13</v>
      </c>
      <c r="E34" s="136">
        <f t="shared" si="7"/>
        <v>8</v>
      </c>
      <c r="F34" s="135">
        <v>1</v>
      </c>
      <c r="G34" s="135">
        <f t="shared" si="8"/>
        <v>13</v>
      </c>
      <c r="H34" s="135">
        <f t="shared" si="8"/>
        <v>7</v>
      </c>
      <c r="I34" s="135">
        <v>1</v>
      </c>
      <c r="J34" s="135">
        <v>2</v>
      </c>
      <c r="K34" s="135">
        <v>2</v>
      </c>
      <c r="L34" s="135">
        <v>0</v>
      </c>
      <c r="M34" s="135">
        <v>0</v>
      </c>
      <c r="N34" s="135">
        <v>0</v>
      </c>
      <c r="O34" s="135">
        <v>2</v>
      </c>
      <c r="P34" s="135">
        <v>8</v>
      </c>
      <c r="Q34" s="135">
        <v>1</v>
      </c>
      <c r="R34" s="137">
        <v>4</v>
      </c>
      <c r="S34" s="137">
        <v>0</v>
      </c>
      <c r="T34" s="137">
        <v>1</v>
      </c>
      <c r="U34" s="207">
        <v>2</v>
      </c>
      <c r="V34" s="135">
        <v>3</v>
      </c>
      <c r="W34" s="135">
        <v>3</v>
      </c>
      <c r="X34" s="135">
        <v>0</v>
      </c>
      <c r="Y34" s="135">
        <v>0</v>
      </c>
      <c r="Z34" s="135">
        <v>0</v>
      </c>
      <c r="AA34" s="135">
        <v>3</v>
      </c>
      <c r="AB34" s="135">
        <v>0</v>
      </c>
      <c r="AC34" s="135">
        <v>1</v>
      </c>
      <c r="AD34" s="135">
        <v>7</v>
      </c>
      <c r="AE34" s="135">
        <v>12</v>
      </c>
      <c r="AF34" s="135">
        <v>7</v>
      </c>
      <c r="AG34" s="137">
        <v>0</v>
      </c>
      <c r="AH34" s="137">
        <v>0</v>
      </c>
      <c r="AI34" s="137">
        <v>0</v>
      </c>
    </row>
    <row r="35" spans="1:35" ht="11.25" customHeight="1">
      <c r="A35" s="138"/>
      <c r="B35" s="134" t="s">
        <v>5</v>
      </c>
      <c r="C35" s="135">
        <v>5</v>
      </c>
      <c r="D35" s="135">
        <f t="shared" si="7"/>
        <v>8</v>
      </c>
      <c r="E35" s="136">
        <f t="shared" si="7"/>
        <v>7</v>
      </c>
      <c r="F35" s="135">
        <v>1</v>
      </c>
      <c r="G35" s="135">
        <f t="shared" si="8"/>
        <v>8</v>
      </c>
      <c r="H35" s="135">
        <f t="shared" si="8"/>
        <v>6</v>
      </c>
      <c r="I35" s="135">
        <v>1</v>
      </c>
      <c r="J35" s="135">
        <v>3</v>
      </c>
      <c r="K35" s="135">
        <v>1</v>
      </c>
      <c r="L35" s="135">
        <v>0</v>
      </c>
      <c r="M35" s="135">
        <v>0</v>
      </c>
      <c r="N35" s="135">
        <v>0</v>
      </c>
      <c r="O35" s="135">
        <v>1</v>
      </c>
      <c r="P35" s="135">
        <v>2</v>
      </c>
      <c r="Q35" s="135">
        <v>2</v>
      </c>
      <c r="R35" s="137">
        <v>1</v>
      </c>
      <c r="S35" s="137">
        <v>1</v>
      </c>
      <c r="T35" s="137">
        <v>2</v>
      </c>
      <c r="U35" s="207">
        <v>1</v>
      </c>
      <c r="V35" s="135">
        <v>2</v>
      </c>
      <c r="W35" s="135">
        <v>1</v>
      </c>
      <c r="X35" s="135">
        <v>0</v>
      </c>
      <c r="Y35" s="135">
        <v>0</v>
      </c>
      <c r="Z35" s="135">
        <v>0</v>
      </c>
      <c r="AA35" s="135">
        <v>1</v>
      </c>
      <c r="AB35" s="135">
        <v>0</v>
      </c>
      <c r="AC35" s="135">
        <v>1</v>
      </c>
      <c r="AD35" s="135">
        <v>4</v>
      </c>
      <c r="AE35" s="135">
        <v>6</v>
      </c>
      <c r="AF35" s="135">
        <v>5</v>
      </c>
      <c r="AG35" s="137">
        <v>0</v>
      </c>
      <c r="AH35" s="137">
        <v>0</v>
      </c>
      <c r="AI35" s="137">
        <v>0</v>
      </c>
    </row>
    <row r="36" spans="1:35" ht="11.25" customHeight="1">
      <c r="A36" s="138"/>
      <c r="B36" s="134" t="s">
        <v>6</v>
      </c>
      <c r="C36" s="135">
        <v>7</v>
      </c>
      <c r="D36" s="135">
        <f t="shared" si="7"/>
        <v>4</v>
      </c>
      <c r="E36" s="136">
        <f t="shared" si="7"/>
        <v>2</v>
      </c>
      <c r="F36" s="135">
        <v>1</v>
      </c>
      <c r="G36" s="135">
        <f t="shared" si="8"/>
        <v>4</v>
      </c>
      <c r="H36" s="135">
        <f t="shared" si="8"/>
        <v>2</v>
      </c>
      <c r="I36" s="135">
        <v>1</v>
      </c>
      <c r="J36" s="135">
        <v>0</v>
      </c>
      <c r="K36" s="135">
        <v>0</v>
      </c>
      <c r="L36" s="135">
        <v>0</v>
      </c>
      <c r="M36" s="135">
        <v>0</v>
      </c>
      <c r="N36" s="135">
        <v>0</v>
      </c>
      <c r="O36" s="135">
        <v>3</v>
      </c>
      <c r="P36" s="135">
        <v>3</v>
      </c>
      <c r="Q36" s="135">
        <v>1</v>
      </c>
      <c r="R36" s="137">
        <v>1</v>
      </c>
      <c r="S36" s="137">
        <v>1</v>
      </c>
      <c r="T36" s="137">
        <v>0</v>
      </c>
      <c r="U36" s="207">
        <v>1</v>
      </c>
      <c r="V36" s="135">
        <v>0</v>
      </c>
      <c r="W36" s="135">
        <v>1</v>
      </c>
      <c r="X36" s="135">
        <v>0</v>
      </c>
      <c r="Y36" s="135">
        <v>0</v>
      </c>
      <c r="Z36" s="135">
        <v>0</v>
      </c>
      <c r="AA36" s="135">
        <v>1</v>
      </c>
      <c r="AB36" s="135">
        <v>0</v>
      </c>
      <c r="AC36" s="135">
        <v>0</v>
      </c>
      <c r="AD36" s="135">
        <v>1</v>
      </c>
      <c r="AE36" s="135">
        <v>3</v>
      </c>
      <c r="AF36" s="135">
        <v>3</v>
      </c>
      <c r="AG36" s="137">
        <v>0</v>
      </c>
      <c r="AH36" s="137">
        <v>0</v>
      </c>
      <c r="AI36" s="137">
        <v>0</v>
      </c>
    </row>
    <row r="37" spans="1:35" ht="11.25" customHeight="1">
      <c r="A37" s="138"/>
      <c r="B37" s="134" t="s">
        <v>7</v>
      </c>
      <c r="C37" s="135">
        <v>10</v>
      </c>
      <c r="D37" s="135">
        <f t="shared" si="7"/>
        <v>8</v>
      </c>
      <c r="E37" s="136">
        <f t="shared" si="7"/>
        <v>8</v>
      </c>
      <c r="F37" s="135">
        <v>1</v>
      </c>
      <c r="G37" s="135">
        <f t="shared" si="8"/>
        <v>8</v>
      </c>
      <c r="H37" s="135">
        <f t="shared" si="8"/>
        <v>5</v>
      </c>
      <c r="I37" s="135">
        <v>1</v>
      </c>
      <c r="J37" s="135">
        <v>3</v>
      </c>
      <c r="K37" s="135">
        <v>0</v>
      </c>
      <c r="L37" s="135">
        <v>0</v>
      </c>
      <c r="M37" s="135">
        <v>0</v>
      </c>
      <c r="N37" s="135">
        <v>0</v>
      </c>
      <c r="O37" s="135">
        <v>6</v>
      </c>
      <c r="P37" s="135">
        <v>1</v>
      </c>
      <c r="Q37" s="135">
        <v>1</v>
      </c>
      <c r="R37" s="137">
        <v>2</v>
      </c>
      <c r="S37" s="137">
        <v>2</v>
      </c>
      <c r="T37" s="137">
        <v>2</v>
      </c>
      <c r="U37" s="207">
        <v>1</v>
      </c>
      <c r="V37" s="135">
        <v>2</v>
      </c>
      <c r="W37" s="135">
        <v>2</v>
      </c>
      <c r="X37" s="135">
        <v>0</v>
      </c>
      <c r="Y37" s="135">
        <v>0</v>
      </c>
      <c r="Z37" s="135">
        <v>0</v>
      </c>
      <c r="AA37" s="135">
        <v>0</v>
      </c>
      <c r="AB37" s="135">
        <v>0</v>
      </c>
      <c r="AC37" s="135">
        <v>3</v>
      </c>
      <c r="AD37" s="135">
        <v>7</v>
      </c>
      <c r="AE37" s="135">
        <v>5</v>
      </c>
      <c r="AF37" s="135">
        <v>4</v>
      </c>
      <c r="AG37" s="137">
        <v>0</v>
      </c>
      <c r="AH37" s="137">
        <v>0</v>
      </c>
      <c r="AI37" s="137">
        <v>0</v>
      </c>
    </row>
    <row r="38" spans="1:35" ht="11.25" customHeight="1">
      <c r="A38" s="138"/>
      <c r="B38" s="134" t="s">
        <v>8</v>
      </c>
      <c r="C38" s="135">
        <v>3</v>
      </c>
      <c r="D38" s="135">
        <f t="shared" si="7"/>
        <v>5</v>
      </c>
      <c r="E38" s="136">
        <f t="shared" si="7"/>
        <v>5</v>
      </c>
      <c r="F38" s="135">
        <v>0</v>
      </c>
      <c r="G38" s="135">
        <f t="shared" si="8"/>
        <v>5</v>
      </c>
      <c r="H38" s="135">
        <f t="shared" si="8"/>
        <v>4</v>
      </c>
      <c r="I38" s="135">
        <v>0</v>
      </c>
      <c r="J38" s="135">
        <v>2</v>
      </c>
      <c r="K38" s="135">
        <v>0</v>
      </c>
      <c r="L38" s="135">
        <v>0</v>
      </c>
      <c r="M38" s="135">
        <v>0</v>
      </c>
      <c r="N38" s="135">
        <v>0</v>
      </c>
      <c r="O38" s="135">
        <v>0</v>
      </c>
      <c r="P38" s="135">
        <v>2</v>
      </c>
      <c r="Q38" s="135">
        <v>2</v>
      </c>
      <c r="R38" s="137">
        <v>1</v>
      </c>
      <c r="S38" s="137">
        <v>0</v>
      </c>
      <c r="T38" s="137">
        <v>1</v>
      </c>
      <c r="U38" s="207">
        <v>0</v>
      </c>
      <c r="V38" s="135">
        <v>1</v>
      </c>
      <c r="W38" s="135">
        <v>1</v>
      </c>
      <c r="X38" s="135">
        <v>0</v>
      </c>
      <c r="Y38" s="135">
        <v>0</v>
      </c>
      <c r="Z38" s="135">
        <v>0</v>
      </c>
      <c r="AA38" s="135">
        <v>2</v>
      </c>
      <c r="AB38" s="135">
        <v>0</v>
      </c>
      <c r="AC38" s="135">
        <v>1</v>
      </c>
      <c r="AD38" s="135">
        <v>3</v>
      </c>
      <c r="AE38" s="135">
        <v>4</v>
      </c>
      <c r="AF38" s="135">
        <v>2</v>
      </c>
      <c r="AG38" s="137">
        <v>0</v>
      </c>
      <c r="AH38" s="137">
        <v>0</v>
      </c>
      <c r="AI38" s="137">
        <v>0</v>
      </c>
    </row>
    <row r="39" spans="1:35" ht="11.25" customHeight="1">
      <c r="A39" s="138"/>
      <c r="B39" s="134" t="s">
        <v>9</v>
      </c>
      <c r="C39" s="135">
        <v>8</v>
      </c>
      <c r="D39" s="135">
        <f t="shared" si="7"/>
        <v>9</v>
      </c>
      <c r="E39" s="136">
        <f t="shared" si="7"/>
        <v>5</v>
      </c>
      <c r="F39" s="135">
        <v>0</v>
      </c>
      <c r="G39" s="135">
        <f t="shared" si="8"/>
        <v>9</v>
      </c>
      <c r="H39" s="135">
        <f t="shared" si="8"/>
        <v>3</v>
      </c>
      <c r="I39" s="135">
        <v>0</v>
      </c>
      <c r="J39" s="135">
        <v>3</v>
      </c>
      <c r="K39" s="135">
        <v>0</v>
      </c>
      <c r="L39" s="135">
        <v>0</v>
      </c>
      <c r="M39" s="135">
        <v>0</v>
      </c>
      <c r="N39" s="135">
        <v>0</v>
      </c>
      <c r="O39" s="135">
        <v>4</v>
      </c>
      <c r="P39" s="135">
        <v>1</v>
      </c>
      <c r="Q39" s="135">
        <v>2</v>
      </c>
      <c r="R39" s="137">
        <v>2</v>
      </c>
      <c r="S39" s="137">
        <v>3</v>
      </c>
      <c r="T39" s="137">
        <v>1</v>
      </c>
      <c r="U39" s="207">
        <v>1</v>
      </c>
      <c r="V39" s="135">
        <v>2</v>
      </c>
      <c r="W39" s="135">
        <v>0</v>
      </c>
      <c r="X39" s="135">
        <v>0</v>
      </c>
      <c r="Y39" s="135">
        <v>0</v>
      </c>
      <c r="Z39" s="135">
        <v>0</v>
      </c>
      <c r="AA39" s="135">
        <v>1</v>
      </c>
      <c r="AB39" s="135">
        <v>0</v>
      </c>
      <c r="AC39" s="135">
        <v>2</v>
      </c>
      <c r="AD39" s="135">
        <v>2</v>
      </c>
      <c r="AE39" s="135">
        <v>6</v>
      </c>
      <c r="AF39" s="135">
        <v>4</v>
      </c>
      <c r="AG39" s="137">
        <v>0</v>
      </c>
      <c r="AH39" s="137">
        <v>0</v>
      </c>
      <c r="AI39" s="137">
        <v>0</v>
      </c>
    </row>
    <row r="40" spans="1:35" ht="11.25" customHeight="1">
      <c r="A40" s="138"/>
      <c r="B40" s="134" t="s">
        <v>10</v>
      </c>
      <c r="C40" s="135">
        <v>7</v>
      </c>
      <c r="D40" s="135">
        <f t="shared" si="7"/>
        <v>9</v>
      </c>
      <c r="E40" s="136">
        <f t="shared" si="7"/>
        <v>10</v>
      </c>
      <c r="F40" s="135">
        <v>1</v>
      </c>
      <c r="G40" s="135">
        <f t="shared" si="8"/>
        <v>9</v>
      </c>
      <c r="H40" s="135">
        <f t="shared" si="8"/>
        <v>5</v>
      </c>
      <c r="I40" s="135">
        <v>1</v>
      </c>
      <c r="J40" s="135">
        <v>2</v>
      </c>
      <c r="K40" s="135">
        <v>3</v>
      </c>
      <c r="L40" s="135">
        <v>0</v>
      </c>
      <c r="M40" s="135">
        <v>0</v>
      </c>
      <c r="N40" s="135">
        <v>0</v>
      </c>
      <c r="O40" s="135">
        <v>2</v>
      </c>
      <c r="P40" s="135">
        <v>2</v>
      </c>
      <c r="Q40" s="135">
        <v>1</v>
      </c>
      <c r="R40" s="137">
        <v>1</v>
      </c>
      <c r="S40" s="137">
        <v>2</v>
      </c>
      <c r="T40" s="137">
        <v>0</v>
      </c>
      <c r="U40" s="207">
        <v>3</v>
      </c>
      <c r="V40" s="135">
        <v>3</v>
      </c>
      <c r="W40" s="135">
        <v>1</v>
      </c>
      <c r="X40" s="135">
        <v>0</v>
      </c>
      <c r="Y40" s="135">
        <v>0</v>
      </c>
      <c r="Z40" s="135">
        <v>0</v>
      </c>
      <c r="AA40" s="135">
        <v>0</v>
      </c>
      <c r="AB40" s="135">
        <v>0</v>
      </c>
      <c r="AC40" s="135">
        <v>5</v>
      </c>
      <c r="AD40" s="135">
        <v>5</v>
      </c>
      <c r="AE40" s="135">
        <v>8</v>
      </c>
      <c r="AF40" s="135">
        <v>8</v>
      </c>
      <c r="AG40" s="137">
        <v>0</v>
      </c>
      <c r="AH40" s="137">
        <v>0</v>
      </c>
      <c r="AI40" s="137">
        <v>0</v>
      </c>
    </row>
    <row r="41" spans="1:35" ht="24" customHeight="1">
      <c r="A41" s="138"/>
      <c r="B41" s="134" t="s">
        <v>11</v>
      </c>
      <c r="C41" s="135">
        <v>4</v>
      </c>
      <c r="D41" s="135">
        <f t="shared" si="7"/>
        <v>4</v>
      </c>
      <c r="E41" s="136">
        <f t="shared" si="7"/>
        <v>6</v>
      </c>
      <c r="F41" s="135">
        <v>0</v>
      </c>
      <c r="G41" s="135">
        <f t="shared" si="8"/>
        <v>4</v>
      </c>
      <c r="H41" s="135">
        <f t="shared" si="8"/>
        <v>5</v>
      </c>
      <c r="I41" s="135">
        <v>0</v>
      </c>
      <c r="J41" s="135">
        <v>1</v>
      </c>
      <c r="K41" s="135">
        <v>0</v>
      </c>
      <c r="L41" s="135">
        <v>0</v>
      </c>
      <c r="M41" s="135">
        <v>1</v>
      </c>
      <c r="N41" s="135">
        <v>0</v>
      </c>
      <c r="O41" s="135">
        <v>1</v>
      </c>
      <c r="P41" s="135">
        <v>2</v>
      </c>
      <c r="Q41" s="135">
        <v>2</v>
      </c>
      <c r="R41" s="137">
        <v>0</v>
      </c>
      <c r="S41" s="137">
        <v>0</v>
      </c>
      <c r="T41" s="137">
        <v>2</v>
      </c>
      <c r="U41" s="207">
        <v>3</v>
      </c>
      <c r="V41" s="135">
        <v>0</v>
      </c>
      <c r="W41" s="135">
        <v>1</v>
      </c>
      <c r="X41" s="135">
        <v>0</v>
      </c>
      <c r="Y41" s="135">
        <v>0</v>
      </c>
      <c r="Z41" s="135">
        <v>0</v>
      </c>
      <c r="AA41" s="135">
        <v>0</v>
      </c>
      <c r="AB41" s="135">
        <v>0</v>
      </c>
      <c r="AC41" s="135">
        <v>1</v>
      </c>
      <c r="AD41" s="135">
        <v>4</v>
      </c>
      <c r="AE41" s="135">
        <v>0</v>
      </c>
      <c r="AF41" s="135">
        <v>2</v>
      </c>
      <c r="AG41" s="137">
        <v>0</v>
      </c>
      <c r="AH41" s="137">
        <v>0</v>
      </c>
      <c r="AI41" s="137">
        <v>0</v>
      </c>
    </row>
    <row r="42" spans="1:35" ht="11.25" customHeight="1">
      <c r="A42" s="307" t="s">
        <v>48</v>
      </c>
      <c r="B42" s="308"/>
      <c r="C42" s="135">
        <f aca="true" t="shared" si="9" ref="C42:AI42">SUM(C43:C52)</f>
        <v>348</v>
      </c>
      <c r="D42" s="135">
        <f t="shared" si="9"/>
        <v>393</v>
      </c>
      <c r="E42" s="136">
        <f t="shared" si="9"/>
        <v>416</v>
      </c>
      <c r="F42" s="135">
        <f t="shared" si="9"/>
        <v>0</v>
      </c>
      <c r="G42" s="135">
        <f t="shared" si="9"/>
        <v>1</v>
      </c>
      <c r="H42" s="135">
        <f t="shared" si="9"/>
        <v>0</v>
      </c>
      <c r="I42" s="135">
        <f t="shared" si="9"/>
        <v>0</v>
      </c>
      <c r="J42" s="135">
        <f t="shared" si="9"/>
        <v>0</v>
      </c>
      <c r="K42" s="135">
        <f t="shared" si="9"/>
        <v>0</v>
      </c>
      <c r="L42" s="135">
        <f t="shared" si="9"/>
        <v>0</v>
      </c>
      <c r="M42" s="135">
        <f t="shared" si="9"/>
        <v>0</v>
      </c>
      <c r="N42" s="135">
        <f t="shared" si="9"/>
        <v>0</v>
      </c>
      <c r="O42" s="135">
        <f t="shared" si="9"/>
        <v>0</v>
      </c>
      <c r="P42" s="135">
        <f t="shared" si="9"/>
        <v>1</v>
      </c>
      <c r="Q42" s="135">
        <f t="shared" si="9"/>
        <v>0</v>
      </c>
      <c r="R42" s="137">
        <f t="shared" si="9"/>
        <v>0</v>
      </c>
      <c r="S42" s="137">
        <f t="shared" si="9"/>
        <v>0</v>
      </c>
      <c r="T42" s="137">
        <f t="shared" si="9"/>
        <v>0</v>
      </c>
      <c r="U42" s="207">
        <f t="shared" si="9"/>
        <v>0</v>
      </c>
      <c r="V42" s="135">
        <f t="shared" si="9"/>
        <v>0</v>
      </c>
      <c r="W42" s="135">
        <f t="shared" si="9"/>
        <v>1</v>
      </c>
      <c r="X42" s="135">
        <f t="shared" si="9"/>
        <v>63</v>
      </c>
      <c r="Y42" s="135">
        <f t="shared" si="9"/>
        <v>392</v>
      </c>
      <c r="Z42" s="135">
        <f t="shared" si="9"/>
        <v>62</v>
      </c>
      <c r="AA42" s="135">
        <f t="shared" si="9"/>
        <v>285</v>
      </c>
      <c r="AB42" s="135">
        <f t="shared" si="9"/>
        <v>0</v>
      </c>
      <c r="AC42" s="135">
        <f t="shared" si="9"/>
        <v>354</v>
      </c>
      <c r="AD42" s="135">
        <f t="shared" si="9"/>
        <v>3</v>
      </c>
      <c r="AE42" s="135">
        <f t="shared" si="9"/>
        <v>0</v>
      </c>
      <c r="AF42" s="135">
        <f t="shared" si="9"/>
        <v>0</v>
      </c>
      <c r="AG42" s="137">
        <f t="shared" si="9"/>
        <v>146</v>
      </c>
      <c r="AH42" s="137">
        <f t="shared" si="9"/>
        <v>209</v>
      </c>
      <c r="AI42" s="137">
        <f t="shared" si="9"/>
        <v>231</v>
      </c>
    </row>
    <row r="43" spans="1:35" ht="11.25" customHeight="1">
      <c r="A43" s="138"/>
      <c r="B43" s="134" t="s">
        <v>2</v>
      </c>
      <c r="C43" s="135">
        <v>42</v>
      </c>
      <c r="D43" s="135">
        <f aca="true" t="shared" si="10" ref="D43:E52">G43+Y43+AB43</f>
        <v>52</v>
      </c>
      <c r="E43" s="136">
        <f t="shared" si="10"/>
        <v>49</v>
      </c>
      <c r="F43" s="135">
        <v>0</v>
      </c>
      <c r="G43" s="135">
        <f aca="true" t="shared" si="11" ref="G43:H52">J43+M43+P43+S43</f>
        <v>0</v>
      </c>
      <c r="H43" s="135">
        <f t="shared" si="11"/>
        <v>0</v>
      </c>
      <c r="I43" s="135">
        <v>0</v>
      </c>
      <c r="J43" s="135">
        <v>0</v>
      </c>
      <c r="K43" s="135">
        <v>0</v>
      </c>
      <c r="L43" s="135">
        <v>0</v>
      </c>
      <c r="M43" s="135">
        <v>0</v>
      </c>
      <c r="N43" s="135">
        <v>0</v>
      </c>
      <c r="O43" s="135">
        <v>0</v>
      </c>
      <c r="P43" s="135">
        <v>0</v>
      </c>
      <c r="Q43" s="135">
        <v>0</v>
      </c>
      <c r="R43" s="137">
        <v>0</v>
      </c>
      <c r="S43" s="137">
        <v>0</v>
      </c>
      <c r="T43" s="137">
        <v>0</v>
      </c>
      <c r="U43" s="207">
        <v>0</v>
      </c>
      <c r="V43" s="135">
        <v>0</v>
      </c>
      <c r="W43" s="135">
        <v>0</v>
      </c>
      <c r="X43" s="135">
        <v>8</v>
      </c>
      <c r="Y43" s="135">
        <v>52</v>
      </c>
      <c r="Z43" s="135">
        <v>9</v>
      </c>
      <c r="AA43" s="135">
        <v>34</v>
      </c>
      <c r="AB43" s="135">
        <v>0</v>
      </c>
      <c r="AC43" s="135">
        <v>40</v>
      </c>
      <c r="AD43" s="135">
        <v>0</v>
      </c>
      <c r="AE43" s="135">
        <v>0</v>
      </c>
      <c r="AF43" s="135">
        <v>0</v>
      </c>
      <c r="AG43" s="137">
        <v>20</v>
      </c>
      <c r="AH43" s="137">
        <v>25</v>
      </c>
      <c r="AI43" s="137">
        <v>30</v>
      </c>
    </row>
    <row r="44" spans="1:35" ht="11.25" customHeight="1">
      <c r="A44" s="138"/>
      <c r="B44" s="134" t="s">
        <v>3</v>
      </c>
      <c r="C44" s="135">
        <v>46</v>
      </c>
      <c r="D44" s="135">
        <f t="shared" si="10"/>
        <v>63</v>
      </c>
      <c r="E44" s="136">
        <f t="shared" si="10"/>
        <v>69</v>
      </c>
      <c r="F44" s="135">
        <v>0</v>
      </c>
      <c r="G44" s="135">
        <f t="shared" si="11"/>
        <v>0</v>
      </c>
      <c r="H44" s="135">
        <f t="shared" si="11"/>
        <v>0</v>
      </c>
      <c r="I44" s="135">
        <v>0</v>
      </c>
      <c r="J44" s="135">
        <v>0</v>
      </c>
      <c r="K44" s="135">
        <v>0</v>
      </c>
      <c r="L44" s="135">
        <v>0</v>
      </c>
      <c r="M44" s="135">
        <v>0</v>
      </c>
      <c r="N44" s="135">
        <v>0</v>
      </c>
      <c r="O44" s="135">
        <v>0</v>
      </c>
      <c r="P44" s="135">
        <v>0</v>
      </c>
      <c r="Q44" s="135">
        <v>0</v>
      </c>
      <c r="R44" s="137">
        <v>0</v>
      </c>
      <c r="S44" s="137">
        <v>0</v>
      </c>
      <c r="T44" s="137">
        <v>0</v>
      </c>
      <c r="U44" s="207">
        <v>0</v>
      </c>
      <c r="V44" s="135">
        <v>0</v>
      </c>
      <c r="W44" s="135">
        <v>0</v>
      </c>
      <c r="X44" s="135">
        <v>8</v>
      </c>
      <c r="Y44" s="135">
        <v>63</v>
      </c>
      <c r="Z44" s="135">
        <v>8</v>
      </c>
      <c r="AA44" s="135">
        <v>38</v>
      </c>
      <c r="AB44" s="135">
        <v>0</v>
      </c>
      <c r="AC44" s="135">
        <v>61</v>
      </c>
      <c r="AD44" s="135">
        <v>1</v>
      </c>
      <c r="AE44" s="135">
        <v>0</v>
      </c>
      <c r="AF44" s="135">
        <v>0</v>
      </c>
      <c r="AG44" s="137">
        <v>20</v>
      </c>
      <c r="AH44" s="137">
        <v>24</v>
      </c>
      <c r="AI44" s="137">
        <v>27</v>
      </c>
    </row>
    <row r="45" spans="1:35" ht="11.25" customHeight="1">
      <c r="A45" s="138"/>
      <c r="B45" s="134" t="s">
        <v>4</v>
      </c>
      <c r="C45" s="135">
        <v>55</v>
      </c>
      <c r="D45" s="135">
        <f t="shared" si="10"/>
        <v>62</v>
      </c>
      <c r="E45" s="136">
        <f t="shared" si="10"/>
        <v>70</v>
      </c>
      <c r="F45" s="135">
        <v>0</v>
      </c>
      <c r="G45" s="135">
        <f t="shared" si="11"/>
        <v>0</v>
      </c>
      <c r="H45" s="135">
        <f t="shared" si="11"/>
        <v>0</v>
      </c>
      <c r="I45" s="135">
        <v>0</v>
      </c>
      <c r="J45" s="135">
        <v>0</v>
      </c>
      <c r="K45" s="135">
        <v>0</v>
      </c>
      <c r="L45" s="135">
        <v>0</v>
      </c>
      <c r="M45" s="135">
        <v>0</v>
      </c>
      <c r="N45" s="135">
        <v>0</v>
      </c>
      <c r="O45" s="135">
        <v>0</v>
      </c>
      <c r="P45" s="135">
        <v>0</v>
      </c>
      <c r="Q45" s="135">
        <v>0</v>
      </c>
      <c r="R45" s="137">
        <v>0</v>
      </c>
      <c r="S45" s="137">
        <v>0</v>
      </c>
      <c r="T45" s="137">
        <v>0</v>
      </c>
      <c r="U45" s="207">
        <v>0</v>
      </c>
      <c r="V45" s="135">
        <v>0</v>
      </c>
      <c r="W45" s="135">
        <v>0</v>
      </c>
      <c r="X45" s="135">
        <v>15</v>
      </c>
      <c r="Y45" s="135">
        <v>62</v>
      </c>
      <c r="Z45" s="135">
        <v>11</v>
      </c>
      <c r="AA45" s="135">
        <v>40</v>
      </c>
      <c r="AB45" s="135">
        <v>0</v>
      </c>
      <c r="AC45" s="135">
        <v>59</v>
      </c>
      <c r="AD45" s="135">
        <v>1</v>
      </c>
      <c r="AE45" s="135">
        <v>0</v>
      </c>
      <c r="AF45" s="135">
        <v>0</v>
      </c>
      <c r="AG45" s="137">
        <v>21</v>
      </c>
      <c r="AH45" s="137">
        <v>63</v>
      </c>
      <c r="AI45" s="137">
        <v>63</v>
      </c>
    </row>
    <row r="46" spans="1:35" ht="11.25" customHeight="1">
      <c r="A46" s="138"/>
      <c r="B46" s="134" t="s">
        <v>5</v>
      </c>
      <c r="C46" s="135">
        <v>33</v>
      </c>
      <c r="D46" s="135">
        <f t="shared" si="10"/>
        <v>35</v>
      </c>
      <c r="E46" s="136">
        <f t="shared" si="10"/>
        <v>38</v>
      </c>
      <c r="F46" s="135">
        <v>0</v>
      </c>
      <c r="G46" s="135">
        <f t="shared" si="11"/>
        <v>1</v>
      </c>
      <c r="H46" s="135">
        <f t="shared" si="11"/>
        <v>0</v>
      </c>
      <c r="I46" s="135">
        <v>0</v>
      </c>
      <c r="J46" s="135">
        <v>0</v>
      </c>
      <c r="K46" s="135">
        <v>0</v>
      </c>
      <c r="L46" s="135">
        <v>0</v>
      </c>
      <c r="M46" s="135">
        <v>0</v>
      </c>
      <c r="N46" s="135">
        <v>0</v>
      </c>
      <c r="O46" s="135">
        <v>0</v>
      </c>
      <c r="P46" s="135">
        <v>1</v>
      </c>
      <c r="Q46" s="135">
        <v>0</v>
      </c>
      <c r="R46" s="137">
        <v>0</v>
      </c>
      <c r="S46" s="137">
        <v>0</v>
      </c>
      <c r="T46" s="137">
        <v>0</v>
      </c>
      <c r="U46" s="207">
        <v>0</v>
      </c>
      <c r="V46" s="135">
        <v>0</v>
      </c>
      <c r="W46" s="135">
        <v>0</v>
      </c>
      <c r="X46" s="135">
        <v>4</v>
      </c>
      <c r="Y46" s="135">
        <v>34</v>
      </c>
      <c r="Z46" s="135">
        <v>3</v>
      </c>
      <c r="AA46" s="135">
        <v>29</v>
      </c>
      <c r="AB46" s="135">
        <v>0</v>
      </c>
      <c r="AC46" s="135">
        <v>35</v>
      </c>
      <c r="AD46" s="135">
        <v>0</v>
      </c>
      <c r="AE46" s="135">
        <v>0</v>
      </c>
      <c r="AF46" s="135">
        <v>0</v>
      </c>
      <c r="AG46" s="137">
        <v>18</v>
      </c>
      <c r="AH46" s="137">
        <v>23</v>
      </c>
      <c r="AI46" s="137">
        <v>24</v>
      </c>
    </row>
    <row r="47" spans="1:35" ht="11.25" customHeight="1">
      <c r="A47" s="138"/>
      <c r="B47" s="134" t="s">
        <v>6</v>
      </c>
      <c r="C47" s="135">
        <v>25</v>
      </c>
      <c r="D47" s="135">
        <f t="shared" si="10"/>
        <v>29</v>
      </c>
      <c r="E47" s="136">
        <f t="shared" si="10"/>
        <v>24</v>
      </c>
      <c r="F47" s="135">
        <v>0</v>
      </c>
      <c r="G47" s="135">
        <f t="shared" si="11"/>
        <v>0</v>
      </c>
      <c r="H47" s="135">
        <f t="shared" si="11"/>
        <v>0</v>
      </c>
      <c r="I47" s="135">
        <v>0</v>
      </c>
      <c r="J47" s="135">
        <v>0</v>
      </c>
      <c r="K47" s="135">
        <v>0</v>
      </c>
      <c r="L47" s="135">
        <v>0</v>
      </c>
      <c r="M47" s="135">
        <v>0</v>
      </c>
      <c r="N47" s="135">
        <v>0</v>
      </c>
      <c r="O47" s="135">
        <v>0</v>
      </c>
      <c r="P47" s="135">
        <v>0</v>
      </c>
      <c r="Q47" s="135">
        <v>0</v>
      </c>
      <c r="R47" s="137">
        <v>0</v>
      </c>
      <c r="S47" s="137">
        <v>0</v>
      </c>
      <c r="T47" s="137">
        <v>0</v>
      </c>
      <c r="U47" s="207">
        <v>0</v>
      </c>
      <c r="V47" s="135">
        <v>0</v>
      </c>
      <c r="W47" s="135">
        <v>0</v>
      </c>
      <c r="X47" s="135">
        <v>8</v>
      </c>
      <c r="Y47" s="135">
        <v>29</v>
      </c>
      <c r="Z47" s="135">
        <v>4</v>
      </c>
      <c r="AA47" s="135">
        <v>17</v>
      </c>
      <c r="AB47" s="135">
        <v>0</v>
      </c>
      <c r="AC47" s="135">
        <v>20</v>
      </c>
      <c r="AD47" s="135">
        <v>0</v>
      </c>
      <c r="AE47" s="135">
        <v>0</v>
      </c>
      <c r="AF47" s="135">
        <v>0</v>
      </c>
      <c r="AG47" s="137">
        <v>12</v>
      </c>
      <c r="AH47" s="137">
        <v>6</v>
      </c>
      <c r="AI47" s="137">
        <v>9</v>
      </c>
    </row>
    <row r="48" spans="1:35" ht="11.25" customHeight="1">
      <c r="A48" s="138"/>
      <c r="B48" s="134" t="s">
        <v>7</v>
      </c>
      <c r="C48" s="135">
        <v>40</v>
      </c>
      <c r="D48" s="135">
        <f t="shared" si="10"/>
        <v>52</v>
      </c>
      <c r="E48" s="136">
        <f t="shared" si="10"/>
        <v>56</v>
      </c>
      <c r="F48" s="135">
        <v>0</v>
      </c>
      <c r="G48" s="135">
        <f t="shared" si="11"/>
        <v>0</v>
      </c>
      <c r="H48" s="135">
        <f t="shared" si="11"/>
        <v>0</v>
      </c>
      <c r="I48" s="135">
        <v>0</v>
      </c>
      <c r="J48" s="135">
        <v>0</v>
      </c>
      <c r="K48" s="135">
        <v>0</v>
      </c>
      <c r="L48" s="135">
        <v>0</v>
      </c>
      <c r="M48" s="135">
        <v>0</v>
      </c>
      <c r="N48" s="135">
        <v>0</v>
      </c>
      <c r="O48" s="135">
        <v>0</v>
      </c>
      <c r="P48" s="135">
        <v>0</v>
      </c>
      <c r="Q48" s="135">
        <v>0</v>
      </c>
      <c r="R48" s="137">
        <v>0</v>
      </c>
      <c r="S48" s="137">
        <v>0</v>
      </c>
      <c r="T48" s="137">
        <v>0</v>
      </c>
      <c r="U48" s="207">
        <v>0</v>
      </c>
      <c r="V48" s="135">
        <v>0</v>
      </c>
      <c r="W48" s="135">
        <v>0</v>
      </c>
      <c r="X48" s="135">
        <v>9</v>
      </c>
      <c r="Y48" s="135">
        <v>52</v>
      </c>
      <c r="Z48" s="135">
        <v>10</v>
      </c>
      <c r="AA48" s="135">
        <v>31</v>
      </c>
      <c r="AB48" s="135">
        <v>0</v>
      </c>
      <c r="AC48" s="135">
        <v>46</v>
      </c>
      <c r="AD48" s="135">
        <v>1</v>
      </c>
      <c r="AE48" s="135">
        <v>0</v>
      </c>
      <c r="AF48" s="135">
        <v>0</v>
      </c>
      <c r="AG48" s="137">
        <v>12</v>
      </c>
      <c r="AH48" s="137">
        <v>16</v>
      </c>
      <c r="AI48" s="137">
        <v>19</v>
      </c>
    </row>
    <row r="49" spans="1:35" ht="11.25" customHeight="1">
      <c r="A49" s="138"/>
      <c r="B49" s="134" t="s">
        <v>8</v>
      </c>
      <c r="C49" s="135">
        <v>18</v>
      </c>
      <c r="D49" s="135">
        <f t="shared" si="10"/>
        <v>16</v>
      </c>
      <c r="E49" s="136">
        <f t="shared" si="10"/>
        <v>17</v>
      </c>
      <c r="F49" s="135">
        <v>0</v>
      </c>
      <c r="G49" s="135">
        <f t="shared" si="11"/>
        <v>0</v>
      </c>
      <c r="H49" s="135">
        <f t="shared" si="11"/>
        <v>0</v>
      </c>
      <c r="I49" s="135">
        <v>0</v>
      </c>
      <c r="J49" s="135">
        <v>0</v>
      </c>
      <c r="K49" s="135">
        <v>0</v>
      </c>
      <c r="L49" s="135">
        <v>0</v>
      </c>
      <c r="M49" s="135">
        <v>0</v>
      </c>
      <c r="N49" s="135">
        <v>0</v>
      </c>
      <c r="O49" s="135">
        <v>0</v>
      </c>
      <c r="P49" s="135">
        <v>0</v>
      </c>
      <c r="Q49" s="135">
        <v>0</v>
      </c>
      <c r="R49" s="137">
        <v>0</v>
      </c>
      <c r="S49" s="137">
        <v>0</v>
      </c>
      <c r="T49" s="137">
        <v>0</v>
      </c>
      <c r="U49" s="207">
        <v>0</v>
      </c>
      <c r="V49" s="135">
        <v>0</v>
      </c>
      <c r="W49" s="135">
        <v>0</v>
      </c>
      <c r="X49" s="135">
        <v>3</v>
      </c>
      <c r="Y49" s="135">
        <v>16</v>
      </c>
      <c r="Z49" s="135">
        <v>4</v>
      </c>
      <c r="AA49" s="135">
        <v>15</v>
      </c>
      <c r="AB49" s="135">
        <v>0</v>
      </c>
      <c r="AC49" s="135">
        <v>13</v>
      </c>
      <c r="AD49" s="135">
        <v>0</v>
      </c>
      <c r="AE49" s="135">
        <v>0</v>
      </c>
      <c r="AF49" s="135">
        <v>0</v>
      </c>
      <c r="AG49" s="137">
        <v>9</v>
      </c>
      <c r="AH49" s="137">
        <v>9</v>
      </c>
      <c r="AI49" s="137">
        <v>10</v>
      </c>
    </row>
    <row r="50" spans="1:35" ht="11.25" customHeight="1">
      <c r="A50" s="138"/>
      <c r="B50" s="134" t="s">
        <v>9</v>
      </c>
      <c r="C50" s="135">
        <v>23</v>
      </c>
      <c r="D50" s="135">
        <f t="shared" si="10"/>
        <v>19</v>
      </c>
      <c r="E50" s="136">
        <f t="shared" si="10"/>
        <v>24</v>
      </c>
      <c r="F50" s="135">
        <v>0</v>
      </c>
      <c r="G50" s="135">
        <f t="shared" si="11"/>
        <v>0</v>
      </c>
      <c r="H50" s="135">
        <f t="shared" si="11"/>
        <v>0</v>
      </c>
      <c r="I50" s="135">
        <v>0</v>
      </c>
      <c r="J50" s="135">
        <v>0</v>
      </c>
      <c r="K50" s="135">
        <v>0</v>
      </c>
      <c r="L50" s="135">
        <v>0</v>
      </c>
      <c r="M50" s="135">
        <v>0</v>
      </c>
      <c r="N50" s="135">
        <v>0</v>
      </c>
      <c r="O50" s="135">
        <v>0</v>
      </c>
      <c r="P50" s="135">
        <v>0</v>
      </c>
      <c r="Q50" s="135">
        <v>0</v>
      </c>
      <c r="R50" s="137">
        <v>0</v>
      </c>
      <c r="S50" s="137">
        <v>0</v>
      </c>
      <c r="T50" s="137">
        <v>0</v>
      </c>
      <c r="U50" s="207">
        <v>0</v>
      </c>
      <c r="V50" s="135">
        <v>0</v>
      </c>
      <c r="W50" s="135">
        <v>0</v>
      </c>
      <c r="X50" s="135">
        <v>1</v>
      </c>
      <c r="Y50" s="135">
        <v>19</v>
      </c>
      <c r="Z50" s="135">
        <v>5</v>
      </c>
      <c r="AA50" s="135">
        <v>22</v>
      </c>
      <c r="AB50" s="135">
        <v>0</v>
      </c>
      <c r="AC50" s="135">
        <v>19</v>
      </c>
      <c r="AD50" s="135">
        <v>0</v>
      </c>
      <c r="AE50" s="135">
        <v>0</v>
      </c>
      <c r="AF50" s="135">
        <v>0</v>
      </c>
      <c r="AG50" s="137">
        <v>17</v>
      </c>
      <c r="AH50" s="137">
        <v>17</v>
      </c>
      <c r="AI50" s="137">
        <v>18</v>
      </c>
    </row>
    <row r="51" spans="1:35" ht="11.25" customHeight="1">
      <c r="A51" s="138"/>
      <c r="B51" s="134" t="s">
        <v>10</v>
      </c>
      <c r="C51" s="135">
        <v>39</v>
      </c>
      <c r="D51" s="135">
        <f t="shared" si="10"/>
        <v>40</v>
      </c>
      <c r="E51" s="136">
        <f t="shared" si="10"/>
        <v>43</v>
      </c>
      <c r="F51" s="135">
        <v>0</v>
      </c>
      <c r="G51" s="135">
        <f t="shared" si="11"/>
        <v>0</v>
      </c>
      <c r="H51" s="135">
        <f t="shared" si="11"/>
        <v>0</v>
      </c>
      <c r="I51" s="135">
        <v>0</v>
      </c>
      <c r="J51" s="135">
        <v>0</v>
      </c>
      <c r="K51" s="135">
        <v>0</v>
      </c>
      <c r="L51" s="135">
        <v>0</v>
      </c>
      <c r="M51" s="135">
        <v>0</v>
      </c>
      <c r="N51" s="135">
        <v>0</v>
      </c>
      <c r="O51" s="135">
        <v>0</v>
      </c>
      <c r="P51" s="135">
        <v>0</v>
      </c>
      <c r="Q51" s="135">
        <v>0</v>
      </c>
      <c r="R51" s="137">
        <v>0</v>
      </c>
      <c r="S51" s="137">
        <v>0</v>
      </c>
      <c r="T51" s="137">
        <v>0</v>
      </c>
      <c r="U51" s="207">
        <v>0</v>
      </c>
      <c r="V51" s="135">
        <v>0</v>
      </c>
      <c r="W51" s="135">
        <v>1</v>
      </c>
      <c r="X51" s="135">
        <v>4</v>
      </c>
      <c r="Y51" s="135">
        <v>40</v>
      </c>
      <c r="Z51" s="135">
        <v>4</v>
      </c>
      <c r="AA51" s="135">
        <v>35</v>
      </c>
      <c r="AB51" s="135">
        <v>0</v>
      </c>
      <c r="AC51" s="135">
        <v>39</v>
      </c>
      <c r="AD51" s="135">
        <v>0</v>
      </c>
      <c r="AE51" s="135">
        <v>0</v>
      </c>
      <c r="AF51" s="135">
        <v>0</v>
      </c>
      <c r="AG51" s="137">
        <v>12</v>
      </c>
      <c r="AH51" s="137">
        <v>16</v>
      </c>
      <c r="AI51" s="137">
        <v>22</v>
      </c>
    </row>
    <row r="52" spans="1:35" ht="23.25" customHeight="1">
      <c r="A52" s="138"/>
      <c r="B52" s="134" t="s">
        <v>11</v>
      </c>
      <c r="C52" s="135">
        <v>27</v>
      </c>
      <c r="D52" s="135">
        <f t="shared" si="10"/>
        <v>25</v>
      </c>
      <c r="E52" s="136">
        <f t="shared" si="10"/>
        <v>26</v>
      </c>
      <c r="F52" s="135">
        <v>0</v>
      </c>
      <c r="G52" s="135">
        <f t="shared" si="11"/>
        <v>0</v>
      </c>
      <c r="H52" s="135">
        <f t="shared" si="11"/>
        <v>0</v>
      </c>
      <c r="I52" s="135">
        <v>0</v>
      </c>
      <c r="J52" s="135">
        <v>0</v>
      </c>
      <c r="K52" s="135">
        <v>0</v>
      </c>
      <c r="L52" s="135">
        <v>0</v>
      </c>
      <c r="M52" s="135">
        <v>0</v>
      </c>
      <c r="N52" s="135">
        <v>0</v>
      </c>
      <c r="O52" s="135">
        <v>0</v>
      </c>
      <c r="P52" s="135">
        <v>0</v>
      </c>
      <c r="Q52" s="135">
        <v>0</v>
      </c>
      <c r="R52" s="137">
        <v>0</v>
      </c>
      <c r="S52" s="137">
        <v>0</v>
      </c>
      <c r="T52" s="137">
        <v>0</v>
      </c>
      <c r="U52" s="207">
        <v>0</v>
      </c>
      <c r="V52" s="135">
        <v>0</v>
      </c>
      <c r="W52" s="135">
        <v>0</v>
      </c>
      <c r="X52" s="135">
        <v>3</v>
      </c>
      <c r="Y52" s="135">
        <v>25</v>
      </c>
      <c r="Z52" s="135">
        <v>4</v>
      </c>
      <c r="AA52" s="135">
        <v>24</v>
      </c>
      <c r="AB52" s="135">
        <v>0</v>
      </c>
      <c r="AC52" s="135">
        <v>22</v>
      </c>
      <c r="AD52" s="135">
        <v>0</v>
      </c>
      <c r="AE52" s="135">
        <v>0</v>
      </c>
      <c r="AF52" s="135">
        <v>0</v>
      </c>
      <c r="AG52" s="137">
        <v>5</v>
      </c>
      <c r="AH52" s="137">
        <v>10</v>
      </c>
      <c r="AI52" s="137">
        <v>9</v>
      </c>
    </row>
    <row r="53" spans="1:35" ht="11.25" customHeight="1">
      <c r="A53" s="307" t="s">
        <v>40</v>
      </c>
      <c r="B53" s="308"/>
      <c r="C53" s="135">
        <v>4</v>
      </c>
      <c r="D53" s="135">
        <f aca="true" t="shared" si="12" ref="D53:AI53">SUM(D54:D63)</f>
        <v>0</v>
      </c>
      <c r="E53" s="136">
        <f t="shared" si="12"/>
        <v>6</v>
      </c>
      <c r="F53" s="135">
        <f t="shared" si="12"/>
        <v>0</v>
      </c>
      <c r="G53" s="135">
        <f t="shared" si="12"/>
        <v>0</v>
      </c>
      <c r="H53" s="135">
        <f t="shared" si="12"/>
        <v>0</v>
      </c>
      <c r="I53" s="135">
        <f t="shared" si="12"/>
        <v>0</v>
      </c>
      <c r="J53" s="135">
        <f t="shared" si="12"/>
        <v>0</v>
      </c>
      <c r="K53" s="135">
        <f t="shared" si="12"/>
        <v>0</v>
      </c>
      <c r="L53" s="135">
        <f t="shared" si="12"/>
        <v>0</v>
      </c>
      <c r="M53" s="135">
        <f t="shared" si="12"/>
        <v>0</v>
      </c>
      <c r="N53" s="135">
        <f t="shared" si="12"/>
        <v>0</v>
      </c>
      <c r="O53" s="135">
        <f t="shared" si="12"/>
        <v>0</v>
      </c>
      <c r="P53" s="135">
        <f t="shared" si="12"/>
        <v>0</v>
      </c>
      <c r="Q53" s="135">
        <f t="shared" si="12"/>
        <v>0</v>
      </c>
      <c r="R53" s="137">
        <f t="shared" si="12"/>
        <v>0</v>
      </c>
      <c r="S53" s="137">
        <f t="shared" si="12"/>
        <v>0</v>
      </c>
      <c r="T53" s="137">
        <f t="shared" si="12"/>
        <v>0</v>
      </c>
      <c r="U53" s="207">
        <f t="shared" si="12"/>
        <v>0</v>
      </c>
      <c r="V53" s="135">
        <f t="shared" si="12"/>
        <v>0</v>
      </c>
      <c r="W53" s="135">
        <f t="shared" si="12"/>
        <v>0</v>
      </c>
      <c r="X53" s="135">
        <f t="shared" si="12"/>
        <v>0</v>
      </c>
      <c r="Y53" s="135">
        <f t="shared" si="12"/>
        <v>0</v>
      </c>
      <c r="Z53" s="135">
        <f t="shared" si="12"/>
        <v>0</v>
      </c>
      <c r="AA53" s="135">
        <f>SUM(AA54:AA63)</f>
        <v>4</v>
      </c>
      <c r="AB53" s="135">
        <f t="shared" si="12"/>
        <v>0</v>
      </c>
      <c r="AC53" s="135">
        <f t="shared" si="12"/>
        <v>6</v>
      </c>
      <c r="AD53" s="135">
        <f t="shared" si="12"/>
        <v>5</v>
      </c>
      <c r="AE53" s="135">
        <f t="shared" si="12"/>
        <v>6</v>
      </c>
      <c r="AF53" s="135">
        <f t="shared" si="12"/>
        <v>7</v>
      </c>
      <c r="AG53" s="137">
        <f t="shared" si="12"/>
        <v>0</v>
      </c>
      <c r="AH53" s="137">
        <f t="shared" si="12"/>
        <v>0</v>
      </c>
      <c r="AI53" s="137">
        <f t="shared" si="12"/>
        <v>0</v>
      </c>
    </row>
    <row r="54" spans="1:35" ht="11.25" customHeight="1">
      <c r="A54" s="138"/>
      <c r="B54" s="134" t="s">
        <v>2</v>
      </c>
      <c r="C54" s="135">
        <v>1</v>
      </c>
      <c r="D54" s="135">
        <f aca="true" t="shared" si="13" ref="D54:E63">G54+P54+S54+V54+Y54+AB54</f>
        <v>0</v>
      </c>
      <c r="E54" s="136">
        <f t="shared" si="13"/>
        <v>0</v>
      </c>
      <c r="F54" s="135">
        <v>0</v>
      </c>
      <c r="G54" s="135">
        <f aca="true" t="shared" si="14" ref="G54:H63">J54+M54</f>
        <v>0</v>
      </c>
      <c r="H54" s="135">
        <f t="shared" si="14"/>
        <v>0</v>
      </c>
      <c r="I54" s="135">
        <v>0</v>
      </c>
      <c r="J54" s="135">
        <v>0</v>
      </c>
      <c r="K54" s="135">
        <v>0</v>
      </c>
      <c r="L54" s="135">
        <v>0</v>
      </c>
      <c r="M54" s="135">
        <v>0</v>
      </c>
      <c r="N54" s="135">
        <v>0</v>
      </c>
      <c r="O54" s="135">
        <v>0</v>
      </c>
      <c r="P54" s="135">
        <v>0</v>
      </c>
      <c r="Q54" s="135">
        <v>0</v>
      </c>
      <c r="R54" s="137">
        <v>0</v>
      </c>
      <c r="S54" s="137">
        <v>0</v>
      </c>
      <c r="T54" s="137">
        <v>0</v>
      </c>
      <c r="U54" s="207">
        <v>0</v>
      </c>
      <c r="V54" s="135">
        <v>0</v>
      </c>
      <c r="W54" s="135">
        <v>0</v>
      </c>
      <c r="X54" s="135">
        <f>SUM(Y55:Y64)</f>
        <v>0</v>
      </c>
      <c r="Y54" s="135">
        <v>0</v>
      </c>
      <c r="Z54" s="135">
        <v>0</v>
      </c>
      <c r="AA54" s="135">
        <v>1</v>
      </c>
      <c r="AB54" s="135">
        <v>0</v>
      </c>
      <c r="AC54" s="135">
        <v>0</v>
      </c>
      <c r="AD54" s="135">
        <v>1</v>
      </c>
      <c r="AE54" s="135">
        <v>1</v>
      </c>
      <c r="AF54" s="135">
        <v>1</v>
      </c>
      <c r="AG54" s="137">
        <v>0</v>
      </c>
      <c r="AH54" s="137">
        <v>0</v>
      </c>
      <c r="AI54" s="137">
        <v>0</v>
      </c>
    </row>
    <row r="55" spans="1:35" ht="11.25" customHeight="1">
      <c r="A55" s="138"/>
      <c r="B55" s="134" t="s">
        <v>3</v>
      </c>
      <c r="C55" s="135">
        <v>2</v>
      </c>
      <c r="D55" s="135">
        <f t="shared" si="13"/>
        <v>0</v>
      </c>
      <c r="E55" s="136">
        <f t="shared" si="13"/>
        <v>1</v>
      </c>
      <c r="F55" s="135">
        <v>0</v>
      </c>
      <c r="G55" s="135">
        <f t="shared" si="14"/>
        <v>0</v>
      </c>
      <c r="H55" s="135">
        <f t="shared" si="14"/>
        <v>0</v>
      </c>
      <c r="I55" s="135">
        <v>0</v>
      </c>
      <c r="J55" s="135">
        <v>0</v>
      </c>
      <c r="K55" s="135">
        <v>0</v>
      </c>
      <c r="L55" s="135">
        <v>0</v>
      </c>
      <c r="M55" s="135">
        <v>0</v>
      </c>
      <c r="N55" s="135">
        <v>0</v>
      </c>
      <c r="O55" s="135">
        <v>0</v>
      </c>
      <c r="P55" s="135">
        <v>0</v>
      </c>
      <c r="Q55" s="135">
        <v>0</v>
      </c>
      <c r="R55" s="137">
        <v>0</v>
      </c>
      <c r="S55" s="137">
        <v>0</v>
      </c>
      <c r="T55" s="137">
        <v>0</v>
      </c>
      <c r="U55" s="207">
        <v>0</v>
      </c>
      <c r="V55" s="135">
        <v>0</v>
      </c>
      <c r="W55" s="135">
        <v>0</v>
      </c>
      <c r="X55" s="135">
        <f aca="true" t="shared" si="15" ref="X55:X62">SUM(Y56:Y65)</f>
        <v>0</v>
      </c>
      <c r="Y55" s="135">
        <v>0</v>
      </c>
      <c r="Z55" s="135">
        <v>0</v>
      </c>
      <c r="AA55" s="135">
        <v>2</v>
      </c>
      <c r="AB55" s="135">
        <v>0</v>
      </c>
      <c r="AC55" s="135">
        <v>1</v>
      </c>
      <c r="AD55" s="135">
        <v>1</v>
      </c>
      <c r="AE55" s="135">
        <v>1</v>
      </c>
      <c r="AF55" s="135">
        <v>1</v>
      </c>
      <c r="AG55" s="137">
        <v>0</v>
      </c>
      <c r="AH55" s="137">
        <v>0</v>
      </c>
      <c r="AI55" s="137">
        <v>0</v>
      </c>
    </row>
    <row r="56" spans="1:35" ht="11.25" customHeight="1">
      <c r="A56" s="138"/>
      <c r="B56" s="134" t="s">
        <v>4</v>
      </c>
      <c r="C56" s="135">
        <v>0</v>
      </c>
      <c r="D56" s="135">
        <f t="shared" si="13"/>
        <v>0</v>
      </c>
      <c r="E56" s="136">
        <f t="shared" si="13"/>
        <v>0</v>
      </c>
      <c r="F56" s="135">
        <v>0</v>
      </c>
      <c r="G56" s="135">
        <f t="shared" si="14"/>
        <v>0</v>
      </c>
      <c r="H56" s="135">
        <f t="shared" si="14"/>
        <v>0</v>
      </c>
      <c r="I56" s="135">
        <v>0</v>
      </c>
      <c r="J56" s="135">
        <v>0</v>
      </c>
      <c r="K56" s="135">
        <v>0</v>
      </c>
      <c r="L56" s="135">
        <v>0</v>
      </c>
      <c r="M56" s="135">
        <v>0</v>
      </c>
      <c r="N56" s="135">
        <v>0</v>
      </c>
      <c r="O56" s="135">
        <v>0</v>
      </c>
      <c r="P56" s="135">
        <v>0</v>
      </c>
      <c r="Q56" s="135">
        <v>0</v>
      </c>
      <c r="R56" s="137">
        <v>0</v>
      </c>
      <c r="S56" s="137">
        <v>0</v>
      </c>
      <c r="T56" s="137">
        <v>0</v>
      </c>
      <c r="U56" s="207">
        <v>0</v>
      </c>
      <c r="V56" s="135">
        <v>0</v>
      </c>
      <c r="W56" s="135">
        <v>0</v>
      </c>
      <c r="X56" s="135">
        <f t="shared" si="15"/>
        <v>0</v>
      </c>
      <c r="Y56" s="135">
        <v>0</v>
      </c>
      <c r="Z56" s="135">
        <v>0</v>
      </c>
      <c r="AA56" s="135">
        <v>0</v>
      </c>
      <c r="AB56" s="135">
        <v>0</v>
      </c>
      <c r="AC56" s="135">
        <v>0</v>
      </c>
      <c r="AD56" s="135">
        <v>2</v>
      </c>
      <c r="AE56" s="135">
        <v>1</v>
      </c>
      <c r="AF56" s="135">
        <v>1</v>
      </c>
      <c r="AG56" s="137">
        <v>0</v>
      </c>
      <c r="AH56" s="137">
        <v>0</v>
      </c>
      <c r="AI56" s="137">
        <v>0</v>
      </c>
    </row>
    <row r="57" spans="1:35" ht="11.25" customHeight="1">
      <c r="A57" s="138"/>
      <c r="B57" s="134" t="s">
        <v>5</v>
      </c>
      <c r="C57" s="135">
        <v>0</v>
      </c>
      <c r="D57" s="135">
        <f t="shared" si="13"/>
        <v>0</v>
      </c>
      <c r="E57" s="136">
        <f t="shared" si="13"/>
        <v>0</v>
      </c>
      <c r="F57" s="135">
        <v>0</v>
      </c>
      <c r="G57" s="135">
        <f t="shared" si="14"/>
        <v>0</v>
      </c>
      <c r="H57" s="135">
        <f t="shared" si="14"/>
        <v>0</v>
      </c>
      <c r="I57" s="135">
        <v>0</v>
      </c>
      <c r="J57" s="135">
        <v>0</v>
      </c>
      <c r="K57" s="135">
        <v>0</v>
      </c>
      <c r="L57" s="135">
        <v>0</v>
      </c>
      <c r="M57" s="135">
        <v>0</v>
      </c>
      <c r="N57" s="135">
        <v>0</v>
      </c>
      <c r="O57" s="135">
        <v>0</v>
      </c>
      <c r="P57" s="135">
        <v>0</v>
      </c>
      <c r="Q57" s="135">
        <v>0</v>
      </c>
      <c r="R57" s="137">
        <v>0</v>
      </c>
      <c r="S57" s="137">
        <v>0</v>
      </c>
      <c r="T57" s="137">
        <v>0</v>
      </c>
      <c r="U57" s="207">
        <v>0</v>
      </c>
      <c r="V57" s="135">
        <v>0</v>
      </c>
      <c r="W57" s="135">
        <v>0</v>
      </c>
      <c r="X57" s="135">
        <f t="shared" si="15"/>
        <v>0</v>
      </c>
      <c r="Y57" s="135">
        <v>0</v>
      </c>
      <c r="Z57" s="135">
        <v>0</v>
      </c>
      <c r="AA57" s="135">
        <v>0</v>
      </c>
      <c r="AB57" s="135">
        <v>0</v>
      </c>
      <c r="AC57" s="135">
        <v>0</v>
      </c>
      <c r="AD57" s="135">
        <v>0</v>
      </c>
      <c r="AE57" s="135">
        <v>0</v>
      </c>
      <c r="AF57" s="135">
        <v>0</v>
      </c>
      <c r="AG57" s="137">
        <v>0</v>
      </c>
      <c r="AH57" s="137">
        <v>0</v>
      </c>
      <c r="AI57" s="137">
        <v>0</v>
      </c>
    </row>
    <row r="58" spans="1:35" ht="11.25" customHeight="1">
      <c r="A58" s="138"/>
      <c r="B58" s="134" t="s">
        <v>6</v>
      </c>
      <c r="C58" s="135">
        <v>0</v>
      </c>
      <c r="D58" s="135">
        <f t="shared" si="13"/>
        <v>0</v>
      </c>
      <c r="E58" s="136">
        <f t="shared" si="13"/>
        <v>0</v>
      </c>
      <c r="F58" s="135">
        <v>0</v>
      </c>
      <c r="G58" s="135">
        <f t="shared" si="14"/>
        <v>0</v>
      </c>
      <c r="H58" s="135">
        <f t="shared" si="14"/>
        <v>0</v>
      </c>
      <c r="I58" s="135">
        <v>0</v>
      </c>
      <c r="J58" s="135">
        <v>0</v>
      </c>
      <c r="K58" s="135">
        <v>0</v>
      </c>
      <c r="L58" s="135">
        <v>0</v>
      </c>
      <c r="M58" s="135">
        <v>0</v>
      </c>
      <c r="N58" s="135">
        <v>0</v>
      </c>
      <c r="O58" s="135">
        <v>0</v>
      </c>
      <c r="P58" s="135">
        <v>0</v>
      </c>
      <c r="Q58" s="135">
        <v>0</v>
      </c>
      <c r="R58" s="137">
        <v>0</v>
      </c>
      <c r="S58" s="137">
        <v>0</v>
      </c>
      <c r="T58" s="137">
        <v>0</v>
      </c>
      <c r="U58" s="207">
        <v>0</v>
      </c>
      <c r="V58" s="135">
        <v>0</v>
      </c>
      <c r="W58" s="135">
        <v>0</v>
      </c>
      <c r="X58" s="135">
        <f t="shared" si="15"/>
        <v>0</v>
      </c>
      <c r="Y58" s="135">
        <v>0</v>
      </c>
      <c r="Z58" s="135">
        <v>0</v>
      </c>
      <c r="AA58" s="135">
        <v>0</v>
      </c>
      <c r="AB58" s="135">
        <v>0</v>
      </c>
      <c r="AC58" s="135">
        <v>0</v>
      </c>
      <c r="AD58" s="135">
        <v>0</v>
      </c>
      <c r="AE58" s="135">
        <v>2</v>
      </c>
      <c r="AF58" s="135">
        <v>0</v>
      </c>
      <c r="AG58" s="137">
        <v>0</v>
      </c>
      <c r="AH58" s="137">
        <v>0</v>
      </c>
      <c r="AI58" s="137">
        <v>0</v>
      </c>
    </row>
    <row r="59" spans="1:35" ht="11.25" customHeight="1">
      <c r="A59" s="138"/>
      <c r="B59" s="134" t="s">
        <v>7</v>
      </c>
      <c r="C59" s="135">
        <v>0</v>
      </c>
      <c r="D59" s="135">
        <f t="shared" si="13"/>
        <v>0</v>
      </c>
      <c r="E59" s="136">
        <f t="shared" si="13"/>
        <v>2</v>
      </c>
      <c r="F59" s="135">
        <v>0</v>
      </c>
      <c r="G59" s="135">
        <f t="shared" si="14"/>
        <v>0</v>
      </c>
      <c r="H59" s="135">
        <f t="shared" si="14"/>
        <v>0</v>
      </c>
      <c r="I59" s="135">
        <v>0</v>
      </c>
      <c r="J59" s="135">
        <v>0</v>
      </c>
      <c r="K59" s="135">
        <v>0</v>
      </c>
      <c r="L59" s="135">
        <v>0</v>
      </c>
      <c r="M59" s="135">
        <v>0</v>
      </c>
      <c r="N59" s="135">
        <v>0</v>
      </c>
      <c r="O59" s="135">
        <v>0</v>
      </c>
      <c r="P59" s="135">
        <v>0</v>
      </c>
      <c r="Q59" s="135">
        <v>0</v>
      </c>
      <c r="R59" s="137">
        <v>0</v>
      </c>
      <c r="S59" s="137">
        <v>0</v>
      </c>
      <c r="T59" s="137">
        <v>0</v>
      </c>
      <c r="U59" s="207">
        <v>0</v>
      </c>
      <c r="V59" s="135">
        <v>0</v>
      </c>
      <c r="W59" s="135">
        <v>0</v>
      </c>
      <c r="X59" s="135">
        <f t="shared" si="15"/>
        <v>0</v>
      </c>
      <c r="Y59" s="135">
        <v>0</v>
      </c>
      <c r="Z59" s="135">
        <v>0</v>
      </c>
      <c r="AA59" s="135">
        <v>0</v>
      </c>
      <c r="AB59" s="135">
        <v>0</v>
      </c>
      <c r="AC59" s="135">
        <v>2</v>
      </c>
      <c r="AD59" s="135">
        <v>0</v>
      </c>
      <c r="AE59" s="135">
        <v>0</v>
      </c>
      <c r="AF59" s="135">
        <v>0</v>
      </c>
      <c r="AG59" s="137">
        <v>0</v>
      </c>
      <c r="AH59" s="137">
        <v>0</v>
      </c>
      <c r="AI59" s="137">
        <v>0</v>
      </c>
    </row>
    <row r="60" spans="1:35" ht="11.25" customHeight="1">
      <c r="A60" s="138"/>
      <c r="B60" s="134" t="s">
        <v>8</v>
      </c>
      <c r="C60" s="135">
        <v>0</v>
      </c>
      <c r="D60" s="135">
        <f t="shared" si="13"/>
        <v>0</v>
      </c>
      <c r="E60" s="136">
        <f t="shared" si="13"/>
        <v>1</v>
      </c>
      <c r="F60" s="135">
        <v>0</v>
      </c>
      <c r="G60" s="135">
        <f t="shared" si="14"/>
        <v>0</v>
      </c>
      <c r="H60" s="135">
        <f t="shared" si="14"/>
        <v>0</v>
      </c>
      <c r="I60" s="135">
        <v>0</v>
      </c>
      <c r="J60" s="135">
        <v>0</v>
      </c>
      <c r="K60" s="135">
        <v>0</v>
      </c>
      <c r="L60" s="135">
        <v>0</v>
      </c>
      <c r="M60" s="135">
        <v>0</v>
      </c>
      <c r="N60" s="135">
        <v>0</v>
      </c>
      <c r="O60" s="135">
        <v>0</v>
      </c>
      <c r="P60" s="135">
        <v>0</v>
      </c>
      <c r="Q60" s="135">
        <v>0</v>
      </c>
      <c r="R60" s="137">
        <v>0</v>
      </c>
      <c r="S60" s="137">
        <v>0</v>
      </c>
      <c r="T60" s="137">
        <v>0</v>
      </c>
      <c r="U60" s="207">
        <v>0</v>
      </c>
      <c r="V60" s="135">
        <v>0</v>
      </c>
      <c r="W60" s="135">
        <v>0</v>
      </c>
      <c r="X60" s="135">
        <f t="shared" si="15"/>
        <v>0</v>
      </c>
      <c r="Y60" s="135">
        <v>0</v>
      </c>
      <c r="Z60" s="135">
        <v>0</v>
      </c>
      <c r="AA60" s="135">
        <v>0</v>
      </c>
      <c r="AB60" s="135">
        <v>0</v>
      </c>
      <c r="AC60" s="135">
        <v>1</v>
      </c>
      <c r="AD60" s="135">
        <v>0</v>
      </c>
      <c r="AE60" s="135">
        <v>1</v>
      </c>
      <c r="AF60" s="135">
        <v>2</v>
      </c>
      <c r="AG60" s="137">
        <v>0</v>
      </c>
      <c r="AH60" s="137">
        <v>0</v>
      </c>
      <c r="AI60" s="137">
        <v>0</v>
      </c>
    </row>
    <row r="61" spans="1:35" ht="11.25" customHeight="1">
      <c r="A61" s="138"/>
      <c r="B61" s="134" t="s">
        <v>9</v>
      </c>
      <c r="C61" s="135">
        <v>0</v>
      </c>
      <c r="D61" s="135">
        <f t="shared" si="13"/>
        <v>0</v>
      </c>
      <c r="E61" s="136">
        <f t="shared" si="13"/>
        <v>0</v>
      </c>
      <c r="F61" s="135">
        <v>0</v>
      </c>
      <c r="G61" s="135">
        <f t="shared" si="14"/>
        <v>0</v>
      </c>
      <c r="H61" s="135">
        <f t="shared" si="14"/>
        <v>0</v>
      </c>
      <c r="I61" s="135">
        <v>0</v>
      </c>
      <c r="J61" s="135">
        <v>0</v>
      </c>
      <c r="K61" s="135">
        <v>0</v>
      </c>
      <c r="L61" s="135">
        <v>0</v>
      </c>
      <c r="M61" s="135">
        <v>0</v>
      </c>
      <c r="N61" s="135">
        <v>0</v>
      </c>
      <c r="O61" s="135">
        <v>0</v>
      </c>
      <c r="P61" s="135">
        <v>0</v>
      </c>
      <c r="Q61" s="135">
        <v>0</v>
      </c>
      <c r="R61" s="137">
        <v>0</v>
      </c>
      <c r="S61" s="137">
        <v>0</v>
      </c>
      <c r="T61" s="137">
        <v>0</v>
      </c>
      <c r="U61" s="207">
        <v>0</v>
      </c>
      <c r="V61" s="135">
        <v>0</v>
      </c>
      <c r="W61" s="135">
        <v>0</v>
      </c>
      <c r="X61" s="135">
        <f t="shared" si="15"/>
        <v>0</v>
      </c>
      <c r="Y61" s="135">
        <v>0</v>
      </c>
      <c r="Z61" s="135">
        <v>0</v>
      </c>
      <c r="AA61" s="135">
        <v>0</v>
      </c>
      <c r="AB61" s="135">
        <v>0</v>
      </c>
      <c r="AC61" s="135">
        <v>0</v>
      </c>
      <c r="AD61" s="135">
        <v>0</v>
      </c>
      <c r="AE61" s="135">
        <v>0</v>
      </c>
      <c r="AF61" s="135">
        <v>0</v>
      </c>
      <c r="AG61" s="137">
        <v>0</v>
      </c>
      <c r="AH61" s="137">
        <v>0</v>
      </c>
      <c r="AI61" s="137">
        <v>0</v>
      </c>
    </row>
    <row r="62" spans="1:35" ht="11.25" customHeight="1">
      <c r="A62" s="138"/>
      <c r="B62" s="134" t="s">
        <v>10</v>
      </c>
      <c r="C62" s="135">
        <v>1</v>
      </c>
      <c r="D62" s="135">
        <f t="shared" si="13"/>
        <v>0</v>
      </c>
      <c r="E62" s="136">
        <f t="shared" si="13"/>
        <v>2</v>
      </c>
      <c r="F62" s="135">
        <v>0</v>
      </c>
      <c r="G62" s="135">
        <f t="shared" si="14"/>
        <v>0</v>
      </c>
      <c r="H62" s="135">
        <f t="shared" si="14"/>
        <v>0</v>
      </c>
      <c r="I62" s="135">
        <v>0</v>
      </c>
      <c r="J62" s="135">
        <v>0</v>
      </c>
      <c r="K62" s="135">
        <v>0</v>
      </c>
      <c r="L62" s="135">
        <v>0</v>
      </c>
      <c r="M62" s="135">
        <v>0</v>
      </c>
      <c r="N62" s="135">
        <v>0</v>
      </c>
      <c r="O62" s="135">
        <v>0</v>
      </c>
      <c r="P62" s="135">
        <v>0</v>
      </c>
      <c r="Q62" s="135">
        <v>0</v>
      </c>
      <c r="R62" s="137">
        <v>0</v>
      </c>
      <c r="S62" s="137">
        <v>0</v>
      </c>
      <c r="T62" s="137">
        <v>0</v>
      </c>
      <c r="U62" s="207">
        <v>0</v>
      </c>
      <c r="V62" s="135">
        <v>0</v>
      </c>
      <c r="W62" s="135">
        <v>0</v>
      </c>
      <c r="X62" s="135">
        <f t="shared" si="15"/>
        <v>0</v>
      </c>
      <c r="Y62" s="135">
        <v>0</v>
      </c>
      <c r="Z62" s="135">
        <v>0</v>
      </c>
      <c r="AA62" s="135">
        <v>1</v>
      </c>
      <c r="AB62" s="135">
        <v>0</v>
      </c>
      <c r="AC62" s="135">
        <v>2</v>
      </c>
      <c r="AD62" s="135">
        <v>1</v>
      </c>
      <c r="AE62" s="135">
        <v>0</v>
      </c>
      <c r="AF62" s="135">
        <v>2</v>
      </c>
      <c r="AG62" s="137">
        <v>0</v>
      </c>
      <c r="AH62" s="137">
        <v>0</v>
      </c>
      <c r="AI62" s="137">
        <v>0</v>
      </c>
    </row>
    <row r="63" spans="1:35" ht="16.5" customHeight="1">
      <c r="A63" s="141"/>
      <c r="B63" s="142" t="s">
        <v>11</v>
      </c>
      <c r="C63" s="143">
        <v>0</v>
      </c>
      <c r="D63" s="143">
        <f t="shared" si="13"/>
        <v>0</v>
      </c>
      <c r="E63" s="144">
        <f t="shared" si="13"/>
        <v>0</v>
      </c>
      <c r="F63" s="143">
        <v>0</v>
      </c>
      <c r="G63" s="143">
        <f t="shared" si="14"/>
        <v>0</v>
      </c>
      <c r="H63" s="143">
        <f t="shared" si="14"/>
        <v>0</v>
      </c>
      <c r="I63" s="143">
        <v>0</v>
      </c>
      <c r="J63" s="143">
        <v>0</v>
      </c>
      <c r="K63" s="143">
        <v>0</v>
      </c>
      <c r="L63" s="143">
        <v>0</v>
      </c>
      <c r="M63" s="143">
        <v>0</v>
      </c>
      <c r="N63" s="143">
        <v>0</v>
      </c>
      <c r="O63" s="143">
        <v>0</v>
      </c>
      <c r="P63" s="143">
        <v>0</v>
      </c>
      <c r="Q63" s="143">
        <v>0</v>
      </c>
      <c r="R63" s="145">
        <v>0</v>
      </c>
      <c r="S63" s="145">
        <v>0</v>
      </c>
      <c r="T63" s="145">
        <v>0</v>
      </c>
      <c r="U63" s="208">
        <v>0</v>
      </c>
      <c r="V63" s="143">
        <v>0</v>
      </c>
      <c r="W63" s="143">
        <v>0</v>
      </c>
      <c r="X63" s="143">
        <v>0</v>
      </c>
      <c r="Y63" s="143">
        <v>0</v>
      </c>
      <c r="Z63" s="143">
        <v>0</v>
      </c>
      <c r="AA63" s="143">
        <v>0</v>
      </c>
      <c r="AB63" s="143">
        <v>0</v>
      </c>
      <c r="AC63" s="143">
        <v>0</v>
      </c>
      <c r="AD63" s="143">
        <v>0</v>
      </c>
      <c r="AE63" s="143">
        <v>0</v>
      </c>
      <c r="AF63" s="143">
        <v>0</v>
      </c>
      <c r="AG63" s="145">
        <v>0</v>
      </c>
      <c r="AH63" s="145">
        <v>0</v>
      </c>
      <c r="AI63" s="145">
        <v>0</v>
      </c>
    </row>
    <row r="64" spans="1:2" ht="7.5" customHeight="1">
      <c r="A64" s="5"/>
      <c r="B64" s="5"/>
    </row>
    <row r="65" spans="1:35" ht="12.75" customHeight="1">
      <c r="A65" s="146"/>
      <c r="C65" s="147"/>
      <c r="D65" s="147"/>
      <c r="E65" s="147"/>
      <c r="F65" s="147"/>
      <c r="G65" s="147"/>
      <c r="H65" s="147"/>
      <c r="I65" s="147"/>
      <c r="J65" s="147"/>
      <c r="K65" s="147"/>
      <c r="L65" s="147"/>
      <c r="M65" s="147"/>
      <c r="N65" s="147"/>
      <c r="AI65" s="148" t="s">
        <v>105</v>
      </c>
    </row>
  </sheetData>
  <sheetProtection/>
  <mergeCells count="21">
    <mergeCell ref="AD5:AF6"/>
    <mergeCell ref="F6:H6"/>
    <mergeCell ref="L6:N6"/>
    <mergeCell ref="X3:Z6"/>
    <mergeCell ref="AA3:AC6"/>
    <mergeCell ref="A9:B9"/>
    <mergeCell ref="AD3:AI4"/>
    <mergeCell ref="F4:T4"/>
    <mergeCell ref="U4:W6"/>
    <mergeCell ref="F5:N5"/>
    <mergeCell ref="O5:Q6"/>
    <mergeCell ref="I6:K6"/>
    <mergeCell ref="AG5:AI6"/>
    <mergeCell ref="A20:B20"/>
    <mergeCell ref="A31:B31"/>
    <mergeCell ref="A42:B42"/>
    <mergeCell ref="A53:B53"/>
    <mergeCell ref="R5:T6"/>
    <mergeCell ref="A3:B7"/>
    <mergeCell ref="C3:E6"/>
    <mergeCell ref="F3:W3"/>
  </mergeCells>
  <printOptions/>
  <pageMargins left="0.5905511811023623" right="0.5905511811023623" top="0.7874015748031497" bottom="0.7874015748031497" header="0.3937007874015748" footer="0.1968503937007874"/>
  <pageSetup fitToHeight="0" fitToWidth="0" horizontalDpi="600" verticalDpi="600" orientation="portrait" pageOrder="overThenDown" paperSize="9"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AH16"/>
  <sheetViews>
    <sheetView view="pageBreakPreview" zoomScale="130" zoomScaleSheetLayoutView="130" zoomScalePageLayoutView="0" workbookViewId="0" topLeftCell="A1">
      <selection activeCell="S9" sqref="S9"/>
    </sheetView>
  </sheetViews>
  <sheetFormatPr defaultColWidth="9.00390625" defaultRowHeight="13.5"/>
  <cols>
    <col min="1" max="1" width="9.625" style="8" customWidth="1"/>
    <col min="2" max="14" width="5.125" style="8" customWidth="1"/>
    <col min="15" max="15" width="5.00390625" style="8" customWidth="1"/>
    <col min="16" max="16" width="5.125" style="14" customWidth="1"/>
    <col min="17" max="31" width="5.125" style="8" customWidth="1"/>
    <col min="32" max="16384" width="9.00390625" style="8" customWidth="1"/>
  </cols>
  <sheetData>
    <row r="1" ht="18.75" customHeight="1">
      <c r="A1" s="93" t="s">
        <v>83</v>
      </c>
    </row>
    <row r="2" ht="13.5">
      <c r="AE2" s="94"/>
    </row>
    <row r="3" spans="1:34" ht="24" customHeight="1">
      <c r="A3" s="352" t="s">
        <v>0</v>
      </c>
      <c r="B3" s="344" t="s">
        <v>49</v>
      </c>
      <c r="C3" s="344"/>
      <c r="D3" s="344"/>
      <c r="E3" s="344" t="s">
        <v>50</v>
      </c>
      <c r="F3" s="344"/>
      <c r="G3" s="355"/>
      <c r="H3" s="344" t="s">
        <v>14</v>
      </c>
      <c r="I3" s="344"/>
      <c r="J3" s="344"/>
      <c r="K3" s="344"/>
      <c r="L3" s="344"/>
      <c r="M3" s="344"/>
      <c r="N3" s="344" t="s">
        <v>51</v>
      </c>
      <c r="O3" s="344"/>
      <c r="P3" s="345"/>
      <c r="Q3" s="345"/>
      <c r="R3" s="345"/>
      <c r="S3" s="345"/>
      <c r="T3" s="345"/>
      <c r="U3" s="345"/>
      <c r="V3" s="345"/>
      <c r="W3" s="346" t="s">
        <v>181</v>
      </c>
      <c r="X3" s="347"/>
      <c r="Y3" s="348"/>
      <c r="Z3" s="344" t="s">
        <v>16</v>
      </c>
      <c r="AA3" s="344"/>
      <c r="AB3" s="355"/>
      <c r="AC3" s="344" t="s">
        <v>52</v>
      </c>
      <c r="AD3" s="344"/>
      <c r="AE3" s="356"/>
      <c r="AF3" s="9"/>
      <c r="AG3" s="9"/>
      <c r="AH3" s="9"/>
    </row>
    <row r="4" spans="1:34" ht="24" customHeight="1">
      <c r="A4" s="353"/>
      <c r="B4" s="342"/>
      <c r="C4" s="342"/>
      <c r="D4" s="342"/>
      <c r="E4" s="343"/>
      <c r="F4" s="343"/>
      <c r="G4" s="343"/>
      <c r="H4" s="342" t="s">
        <v>53</v>
      </c>
      <c r="I4" s="342"/>
      <c r="J4" s="343"/>
      <c r="K4" s="342" t="s">
        <v>54</v>
      </c>
      <c r="L4" s="342"/>
      <c r="M4" s="343"/>
      <c r="N4" s="358" t="s">
        <v>55</v>
      </c>
      <c r="O4" s="359"/>
      <c r="P4" s="360"/>
      <c r="Q4" s="359" t="s">
        <v>20</v>
      </c>
      <c r="R4" s="359"/>
      <c r="S4" s="353"/>
      <c r="T4" s="342" t="s">
        <v>21</v>
      </c>
      <c r="U4" s="342"/>
      <c r="V4" s="343"/>
      <c r="W4" s="349"/>
      <c r="X4" s="350"/>
      <c r="Y4" s="351"/>
      <c r="Z4" s="343"/>
      <c r="AA4" s="343"/>
      <c r="AB4" s="343"/>
      <c r="AC4" s="343"/>
      <c r="AD4" s="343"/>
      <c r="AE4" s="357"/>
      <c r="AF4" s="9"/>
      <c r="AG4" s="9"/>
      <c r="AH4" s="9"/>
    </row>
    <row r="5" spans="1:31" ht="24" customHeight="1">
      <c r="A5" s="354"/>
      <c r="B5" s="95" t="s">
        <v>171</v>
      </c>
      <c r="C5" s="95" t="s">
        <v>172</v>
      </c>
      <c r="D5" s="95" t="s">
        <v>180</v>
      </c>
      <c r="E5" s="95" t="s">
        <v>171</v>
      </c>
      <c r="F5" s="95" t="s">
        <v>172</v>
      </c>
      <c r="G5" s="95" t="s">
        <v>180</v>
      </c>
      <c r="H5" s="95" t="s">
        <v>171</v>
      </c>
      <c r="I5" s="95" t="s">
        <v>172</v>
      </c>
      <c r="J5" s="95" t="s">
        <v>180</v>
      </c>
      <c r="K5" s="95" t="s">
        <v>171</v>
      </c>
      <c r="L5" s="95" t="s">
        <v>172</v>
      </c>
      <c r="M5" s="95" t="s">
        <v>180</v>
      </c>
      <c r="N5" s="95" t="s">
        <v>171</v>
      </c>
      <c r="O5" s="95" t="s">
        <v>172</v>
      </c>
      <c r="P5" s="95" t="s">
        <v>180</v>
      </c>
      <c r="Q5" s="209" t="s">
        <v>171</v>
      </c>
      <c r="R5" s="95" t="s">
        <v>172</v>
      </c>
      <c r="S5" s="112" t="s">
        <v>180</v>
      </c>
      <c r="T5" s="95" t="s">
        <v>171</v>
      </c>
      <c r="U5" s="95" t="s">
        <v>172</v>
      </c>
      <c r="V5" s="95" t="s">
        <v>180</v>
      </c>
      <c r="W5" s="95" t="s">
        <v>171</v>
      </c>
      <c r="X5" s="95" t="s">
        <v>172</v>
      </c>
      <c r="Y5" s="95" t="s">
        <v>180</v>
      </c>
      <c r="Z5" s="95" t="s">
        <v>171</v>
      </c>
      <c r="AA5" s="95" t="s">
        <v>172</v>
      </c>
      <c r="AB5" s="95" t="s">
        <v>180</v>
      </c>
      <c r="AC5" s="95" t="s">
        <v>171</v>
      </c>
      <c r="AD5" s="95" t="s">
        <v>172</v>
      </c>
      <c r="AE5" s="95" t="s">
        <v>180</v>
      </c>
    </row>
    <row r="6" spans="1:31" ht="24" customHeight="1">
      <c r="A6" s="96" t="s">
        <v>77</v>
      </c>
      <c r="B6" s="97">
        <f aca="true" t="shared" si="0" ref="B6:P6">SUM(B7:B10)</f>
        <v>40</v>
      </c>
      <c r="C6" s="97">
        <f t="shared" si="0"/>
        <v>32</v>
      </c>
      <c r="D6" s="97">
        <f>SUM(D7:D10)</f>
        <v>31</v>
      </c>
      <c r="E6" s="97">
        <f t="shared" si="0"/>
        <v>1</v>
      </c>
      <c r="F6" s="97">
        <f t="shared" si="0"/>
        <v>4</v>
      </c>
      <c r="G6" s="97">
        <f>SUM(G7:G10)</f>
        <v>1</v>
      </c>
      <c r="H6" s="97">
        <f t="shared" si="0"/>
        <v>5</v>
      </c>
      <c r="I6" s="97">
        <f t="shared" si="0"/>
        <v>4</v>
      </c>
      <c r="J6" s="97">
        <f t="shared" si="0"/>
        <v>4</v>
      </c>
      <c r="K6" s="97">
        <f t="shared" si="0"/>
        <v>1</v>
      </c>
      <c r="L6" s="97">
        <f t="shared" si="0"/>
        <v>1</v>
      </c>
      <c r="M6" s="97">
        <f t="shared" si="0"/>
        <v>2</v>
      </c>
      <c r="N6" s="98">
        <f t="shared" si="0"/>
        <v>6</v>
      </c>
      <c r="O6" s="98">
        <f t="shared" si="0"/>
        <v>8</v>
      </c>
      <c r="P6" s="98">
        <f t="shared" si="0"/>
        <v>7</v>
      </c>
      <c r="Q6" s="210">
        <v>0</v>
      </c>
      <c r="R6" s="97">
        <f>SUM(R7:R10)</f>
        <v>0</v>
      </c>
      <c r="S6" s="97">
        <f>SUM(S7:S10)</f>
        <v>0</v>
      </c>
      <c r="T6" s="97">
        <v>0</v>
      </c>
      <c r="U6" s="97">
        <f>SUM(U7:U10)</f>
        <v>0</v>
      </c>
      <c r="V6" s="97">
        <f>SUM(V7:V10)</f>
        <v>0</v>
      </c>
      <c r="W6" s="97">
        <f>SUM(W7:W10)</f>
        <v>26</v>
      </c>
      <c r="X6" s="97">
        <f>SUM(X7:X10)</f>
        <v>12</v>
      </c>
      <c r="Y6" s="97">
        <f>SUM(Y7:Y10)</f>
        <v>16</v>
      </c>
      <c r="Z6" s="97">
        <v>0</v>
      </c>
      <c r="AA6" s="97">
        <f>SUM(AA7:AA10)</f>
        <v>1</v>
      </c>
      <c r="AB6" s="97">
        <f>SUM(AB7:AB10)</f>
        <v>1</v>
      </c>
      <c r="AC6" s="99">
        <f>SUM(AC7:AC10)</f>
        <v>0</v>
      </c>
      <c r="AD6" s="100">
        <f>SUM(AD7:AD10)</f>
        <v>2</v>
      </c>
      <c r="AE6" s="98">
        <f>SUM(AE7:AE10)</f>
        <v>0</v>
      </c>
    </row>
    <row r="7" spans="1:31" ht="24" customHeight="1">
      <c r="A7" s="101" t="s">
        <v>76</v>
      </c>
      <c r="B7" s="102">
        <v>31</v>
      </c>
      <c r="C7" s="102">
        <f aca="true" t="shared" si="1" ref="C7:D10">F7+I7+L7+O7+R7+U7+X7+AA7+AD7</f>
        <v>4</v>
      </c>
      <c r="D7" s="102">
        <f t="shared" si="1"/>
        <v>22</v>
      </c>
      <c r="E7" s="102">
        <v>1</v>
      </c>
      <c r="F7" s="102">
        <v>0</v>
      </c>
      <c r="G7" s="102">
        <v>0</v>
      </c>
      <c r="H7" s="102">
        <v>2</v>
      </c>
      <c r="I7" s="102">
        <v>0</v>
      </c>
      <c r="J7" s="102">
        <v>1</v>
      </c>
      <c r="K7" s="102">
        <v>1</v>
      </c>
      <c r="L7" s="102">
        <v>0</v>
      </c>
      <c r="M7" s="102">
        <v>2</v>
      </c>
      <c r="N7" s="103">
        <v>3</v>
      </c>
      <c r="O7" s="103">
        <v>1</v>
      </c>
      <c r="P7" s="103">
        <v>6</v>
      </c>
      <c r="Q7" s="211">
        <v>0</v>
      </c>
      <c r="R7" s="102">
        <v>0</v>
      </c>
      <c r="S7" s="102">
        <v>0</v>
      </c>
      <c r="T7" s="102">
        <v>0</v>
      </c>
      <c r="U7" s="102">
        <v>0</v>
      </c>
      <c r="V7" s="102">
        <v>0</v>
      </c>
      <c r="W7" s="102">
        <v>20</v>
      </c>
      <c r="X7" s="102">
        <v>3</v>
      </c>
      <c r="Y7" s="102">
        <v>13</v>
      </c>
      <c r="Z7" s="102">
        <v>0</v>
      </c>
      <c r="AA7" s="102">
        <v>0</v>
      </c>
      <c r="AB7" s="102">
        <v>0</v>
      </c>
      <c r="AC7" s="102">
        <f>SUM(AC8:AC11)</f>
        <v>0</v>
      </c>
      <c r="AD7" s="103">
        <v>0</v>
      </c>
      <c r="AE7" s="103">
        <v>0</v>
      </c>
    </row>
    <row r="8" spans="1:31" ht="24" customHeight="1">
      <c r="A8" s="104" t="s">
        <v>47</v>
      </c>
      <c r="B8" s="105">
        <v>9</v>
      </c>
      <c r="C8" s="105">
        <f t="shared" si="1"/>
        <v>27</v>
      </c>
      <c r="D8" s="102">
        <f t="shared" si="1"/>
        <v>9</v>
      </c>
      <c r="E8" s="105">
        <v>0</v>
      </c>
      <c r="F8" s="105">
        <v>4</v>
      </c>
      <c r="G8" s="105">
        <v>1</v>
      </c>
      <c r="H8" s="105">
        <v>3</v>
      </c>
      <c r="I8" s="105">
        <v>4</v>
      </c>
      <c r="J8" s="105">
        <v>3</v>
      </c>
      <c r="K8" s="105">
        <v>0</v>
      </c>
      <c r="L8" s="105">
        <v>1</v>
      </c>
      <c r="M8" s="105">
        <v>0</v>
      </c>
      <c r="N8" s="106">
        <v>3</v>
      </c>
      <c r="O8" s="106">
        <v>7</v>
      </c>
      <c r="P8" s="106">
        <v>1</v>
      </c>
      <c r="Q8" s="212">
        <v>0</v>
      </c>
      <c r="R8" s="105">
        <v>0</v>
      </c>
      <c r="S8" s="105">
        <v>0</v>
      </c>
      <c r="T8" s="105">
        <v>0</v>
      </c>
      <c r="U8" s="105">
        <v>0</v>
      </c>
      <c r="V8" s="105">
        <v>0</v>
      </c>
      <c r="W8" s="105">
        <v>6</v>
      </c>
      <c r="X8" s="105">
        <v>9</v>
      </c>
      <c r="Y8" s="105">
        <v>3</v>
      </c>
      <c r="Z8" s="105">
        <v>0</v>
      </c>
      <c r="AA8" s="105">
        <v>0</v>
      </c>
      <c r="AB8" s="105">
        <v>1</v>
      </c>
      <c r="AC8" s="106">
        <v>0</v>
      </c>
      <c r="AD8" s="106">
        <v>2</v>
      </c>
      <c r="AE8" s="106">
        <v>0</v>
      </c>
    </row>
    <row r="9" spans="1:31" ht="24" customHeight="1">
      <c r="A9" s="104" t="s">
        <v>48</v>
      </c>
      <c r="B9" s="105">
        <v>0</v>
      </c>
      <c r="C9" s="105">
        <f t="shared" si="1"/>
        <v>1</v>
      </c>
      <c r="D9" s="102">
        <f t="shared" si="1"/>
        <v>0</v>
      </c>
      <c r="E9" s="105">
        <v>0</v>
      </c>
      <c r="F9" s="105">
        <v>0</v>
      </c>
      <c r="G9" s="105">
        <v>0</v>
      </c>
      <c r="H9" s="105">
        <v>0</v>
      </c>
      <c r="I9" s="105">
        <v>0</v>
      </c>
      <c r="J9" s="105">
        <v>0</v>
      </c>
      <c r="K9" s="105">
        <v>0</v>
      </c>
      <c r="L9" s="105">
        <v>0</v>
      </c>
      <c r="M9" s="105">
        <v>0</v>
      </c>
      <c r="N9" s="106">
        <v>0</v>
      </c>
      <c r="O9" s="106">
        <v>0</v>
      </c>
      <c r="P9" s="106">
        <v>0</v>
      </c>
      <c r="Q9" s="212">
        <v>0</v>
      </c>
      <c r="R9" s="105">
        <v>0</v>
      </c>
      <c r="S9" s="105">
        <v>0</v>
      </c>
      <c r="T9" s="105">
        <v>0</v>
      </c>
      <c r="U9" s="105">
        <v>0</v>
      </c>
      <c r="V9" s="105">
        <v>0</v>
      </c>
      <c r="W9" s="105">
        <v>0</v>
      </c>
      <c r="X9" s="105">
        <v>0</v>
      </c>
      <c r="Y9" s="105">
        <v>0</v>
      </c>
      <c r="Z9" s="105">
        <v>0</v>
      </c>
      <c r="AA9" s="105">
        <v>1</v>
      </c>
      <c r="AB9" s="105">
        <v>0</v>
      </c>
      <c r="AC9" s="106">
        <v>0</v>
      </c>
      <c r="AD9" s="106">
        <v>0</v>
      </c>
      <c r="AE9" s="106">
        <v>0</v>
      </c>
    </row>
    <row r="10" spans="1:31" ht="24" customHeight="1">
      <c r="A10" s="107" t="s">
        <v>78</v>
      </c>
      <c r="B10" s="108">
        <v>0</v>
      </c>
      <c r="C10" s="108">
        <f t="shared" si="1"/>
        <v>0</v>
      </c>
      <c r="D10" s="108">
        <f>G10+J10+M10+P10+S10+V10+Y10+AB10+AE10</f>
        <v>0</v>
      </c>
      <c r="E10" s="108">
        <v>0</v>
      </c>
      <c r="F10" s="108">
        <v>0</v>
      </c>
      <c r="G10" s="108">
        <v>0</v>
      </c>
      <c r="H10" s="108">
        <v>0</v>
      </c>
      <c r="I10" s="108">
        <v>0</v>
      </c>
      <c r="J10" s="108">
        <v>0</v>
      </c>
      <c r="K10" s="108">
        <v>0</v>
      </c>
      <c r="L10" s="108">
        <v>0</v>
      </c>
      <c r="M10" s="108">
        <v>0</v>
      </c>
      <c r="N10" s="109">
        <v>0</v>
      </c>
      <c r="O10" s="109">
        <v>0</v>
      </c>
      <c r="P10" s="109">
        <v>0</v>
      </c>
      <c r="Q10" s="213">
        <v>0</v>
      </c>
      <c r="R10" s="108">
        <v>0</v>
      </c>
      <c r="S10" s="108">
        <v>0</v>
      </c>
      <c r="T10" s="108">
        <v>0</v>
      </c>
      <c r="U10" s="108">
        <v>0</v>
      </c>
      <c r="V10" s="108">
        <v>0</v>
      </c>
      <c r="W10" s="108">
        <v>0</v>
      </c>
      <c r="X10" s="108">
        <v>0</v>
      </c>
      <c r="Y10" s="108">
        <v>0</v>
      </c>
      <c r="Z10" s="108">
        <v>0</v>
      </c>
      <c r="AA10" s="108">
        <v>0</v>
      </c>
      <c r="AB10" s="108">
        <v>0</v>
      </c>
      <c r="AC10" s="109">
        <v>0</v>
      </c>
      <c r="AD10" s="108">
        <v>0</v>
      </c>
      <c r="AE10" s="109">
        <v>0</v>
      </c>
    </row>
    <row r="11" spans="29:30" ht="6" customHeight="1">
      <c r="AC11" s="110"/>
      <c r="AD11" s="110"/>
    </row>
    <row r="12" spans="29:31" ht="13.5">
      <c r="AC12" s="14"/>
      <c r="AD12" s="14"/>
      <c r="AE12" s="111" t="s">
        <v>95</v>
      </c>
    </row>
    <row r="16" ht="13.5">
      <c r="AG16" s="14"/>
    </row>
  </sheetData>
  <sheetProtection/>
  <mergeCells count="13">
    <mergeCell ref="Z3:AB4"/>
    <mergeCell ref="AC3:AE4"/>
    <mergeCell ref="H4:J4"/>
    <mergeCell ref="K4:M4"/>
    <mergeCell ref="N4:P4"/>
    <mergeCell ref="Q4:S4"/>
    <mergeCell ref="T4:V4"/>
    <mergeCell ref="N3:V3"/>
    <mergeCell ref="W3:Y4"/>
    <mergeCell ref="A3:A5"/>
    <mergeCell ref="B3:D4"/>
    <mergeCell ref="E3:G4"/>
    <mergeCell ref="H3:M3"/>
  </mergeCells>
  <printOptions/>
  <pageMargins left="0.7874015748031497" right="0.7874015748031497" top="0.7874015748031497" bottom="0.7874015748031497" header="0.4724409448818898" footer="0.4724409448818898"/>
  <pageSetup horizontalDpi="600" verticalDpi="600" orientation="portrait" paperSize="9" r:id="rId1"/>
  <rowBreaks count="1" manualBreakCount="1">
    <brk id="13" max="255" man="1"/>
  </rowBreaks>
  <colBreaks count="1" manualBreakCount="1">
    <brk id="16" max="12" man="1"/>
  </colBreaks>
</worksheet>
</file>

<file path=xl/worksheets/sheet8.xml><?xml version="1.0" encoding="utf-8"?>
<worksheet xmlns="http://schemas.openxmlformats.org/spreadsheetml/2006/main" xmlns:r="http://schemas.openxmlformats.org/officeDocument/2006/relationships">
  <dimension ref="A1:P14"/>
  <sheetViews>
    <sheetView view="pageBreakPreview" zoomScale="115" zoomScaleSheetLayoutView="115" zoomScalePageLayoutView="0" workbookViewId="0" topLeftCell="A1">
      <pane xSplit="2" ySplit="3" topLeftCell="C4" activePane="bottomRight" state="frozen"/>
      <selection pane="topLeft" activeCell="I20" sqref="I20"/>
      <selection pane="topRight" activeCell="I20" sqref="I20"/>
      <selection pane="bottomLeft" activeCell="I20" sqref="I20"/>
      <selection pane="bottomRight" activeCell="J12" sqref="J12"/>
    </sheetView>
  </sheetViews>
  <sheetFormatPr defaultColWidth="9.00390625" defaultRowHeight="13.5"/>
  <cols>
    <col min="1" max="1" width="4.00390625" style="10" customWidth="1"/>
    <col min="2" max="2" width="15.00390625" style="10" customWidth="1"/>
    <col min="3" max="14" width="11.125" style="10" customWidth="1"/>
    <col min="15" max="16384" width="9.00390625" style="10" customWidth="1"/>
  </cols>
  <sheetData>
    <row r="1" ht="18.75" customHeight="1">
      <c r="A1" s="149" t="s">
        <v>84</v>
      </c>
    </row>
    <row r="2" ht="13.5">
      <c r="N2" s="150" t="s">
        <v>169</v>
      </c>
    </row>
    <row r="3" spans="1:14" s="11" customFormat="1" ht="34.5" customHeight="1">
      <c r="A3" s="364" t="s">
        <v>29</v>
      </c>
      <c r="B3" s="365"/>
      <c r="C3" s="151" t="s">
        <v>56</v>
      </c>
      <c r="D3" s="151" t="s">
        <v>57</v>
      </c>
      <c r="E3" s="151" t="s">
        <v>86</v>
      </c>
      <c r="F3" s="151" t="s">
        <v>87</v>
      </c>
      <c r="G3" s="151" t="s">
        <v>88</v>
      </c>
      <c r="H3" s="152" t="s">
        <v>89</v>
      </c>
      <c r="I3" s="203" t="s">
        <v>90</v>
      </c>
      <c r="J3" s="151" t="s">
        <v>91</v>
      </c>
      <c r="K3" s="151" t="s">
        <v>92</v>
      </c>
      <c r="L3" s="151" t="s">
        <v>93</v>
      </c>
      <c r="M3" s="151" t="s">
        <v>94</v>
      </c>
      <c r="N3" s="152" t="s">
        <v>58</v>
      </c>
    </row>
    <row r="4" spans="1:14" ht="34.5" customHeight="1">
      <c r="A4" s="366" t="s">
        <v>33</v>
      </c>
      <c r="B4" s="367"/>
      <c r="C4" s="153">
        <f>SUM(D4:M4)</f>
        <v>160</v>
      </c>
      <c r="D4" s="154">
        <f>SUM(D5:D10)</f>
        <v>1</v>
      </c>
      <c r="E4" s="154">
        <f aca="true" t="shared" si="0" ref="E4:J4">SUM(E5:E10)</f>
        <v>0</v>
      </c>
      <c r="F4" s="154">
        <f t="shared" si="0"/>
        <v>0</v>
      </c>
      <c r="G4" s="154">
        <f t="shared" si="0"/>
        <v>0</v>
      </c>
      <c r="H4" s="155">
        <f t="shared" si="0"/>
        <v>7</v>
      </c>
      <c r="I4" s="214">
        <f t="shared" si="0"/>
        <v>7</v>
      </c>
      <c r="J4" s="154">
        <f t="shared" si="0"/>
        <v>9</v>
      </c>
      <c r="K4" s="154">
        <f>SUM(K5:K10)</f>
        <v>12</v>
      </c>
      <c r="L4" s="154">
        <f>SUM(L5:L10)</f>
        <v>21</v>
      </c>
      <c r="M4" s="154">
        <f>SUM(M5:M10)</f>
        <v>103</v>
      </c>
      <c r="N4" s="155">
        <v>0</v>
      </c>
    </row>
    <row r="5" spans="1:14" ht="34.5" customHeight="1">
      <c r="A5" s="368" t="s">
        <v>34</v>
      </c>
      <c r="B5" s="156" t="s">
        <v>35</v>
      </c>
      <c r="C5" s="153">
        <f aca="true" t="shared" si="1" ref="C5:C10">SUM(D5:M5)</f>
        <v>43</v>
      </c>
      <c r="D5" s="157">
        <v>0</v>
      </c>
      <c r="E5" s="157">
        <v>0</v>
      </c>
      <c r="F5" s="157">
        <v>0</v>
      </c>
      <c r="G5" s="157">
        <v>0</v>
      </c>
      <c r="H5" s="155">
        <v>2</v>
      </c>
      <c r="I5" s="214">
        <v>2</v>
      </c>
      <c r="J5" s="154">
        <v>0</v>
      </c>
      <c r="K5" s="154">
        <v>3</v>
      </c>
      <c r="L5" s="154">
        <v>7</v>
      </c>
      <c r="M5" s="154">
        <f>5+3+6+8+7</f>
        <v>29</v>
      </c>
      <c r="N5" s="155">
        <v>0</v>
      </c>
    </row>
    <row r="6" spans="1:14" ht="34.5" customHeight="1">
      <c r="A6" s="368"/>
      <c r="B6" s="156" t="s">
        <v>36</v>
      </c>
      <c r="C6" s="153">
        <f t="shared" si="1"/>
        <v>3</v>
      </c>
      <c r="D6" s="157">
        <v>0</v>
      </c>
      <c r="E6" s="157">
        <v>0</v>
      </c>
      <c r="F6" s="157">
        <v>0</v>
      </c>
      <c r="G6" s="157">
        <v>0</v>
      </c>
      <c r="H6" s="217">
        <v>0</v>
      </c>
      <c r="I6" s="215">
        <v>0</v>
      </c>
      <c r="J6" s="157">
        <v>0</v>
      </c>
      <c r="K6" s="157">
        <v>1</v>
      </c>
      <c r="L6" s="154">
        <v>0</v>
      </c>
      <c r="M6" s="154">
        <f>1+0+0+0+1</f>
        <v>2</v>
      </c>
      <c r="N6" s="155">
        <v>0</v>
      </c>
    </row>
    <row r="7" spans="1:14" ht="34.5" customHeight="1">
      <c r="A7" s="369" t="s">
        <v>37</v>
      </c>
      <c r="B7" s="361"/>
      <c r="C7" s="153">
        <f t="shared" si="1"/>
        <v>61</v>
      </c>
      <c r="D7" s="157">
        <v>1</v>
      </c>
      <c r="E7" s="157">
        <v>0</v>
      </c>
      <c r="F7" s="157">
        <v>0</v>
      </c>
      <c r="G7" s="157">
        <v>0</v>
      </c>
      <c r="H7" s="155">
        <v>2</v>
      </c>
      <c r="I7" s="214">
        <v>2</v>
      </c>
      <c r="J7" s="154">
        <v>7</v>
      </c>
      <c r="K7" s="154">
        <v>2</v>
      </c>
      <c r="L7" s="154">
        <v>8</v>
      </c>
      <c r="M7" s="154">
        <f>6+6+10+10+7</f>
        <v>39</v>
      </c>
      <c r="N7" s="155">
        <v>0</v>
      </c>
    </row>
    <row r="8" spans="1:14" ht="34.5" customHeight="1">
      <c r="A8" s="361" t="s">
        <v>38</v>
      </c>
      <c r="B8" s="361"/>
      <c r="C8" s="153">
        <f t="shared" si="1"/>
        <v>24</v>
      </c>
      <c r="D8" s="154">
        <v>0</v>
      </c>
      <c r="E8" s="157">
        <v>0</v>
      </c>
      <c r="F8" s="157">
        <v>0</v>
      </c>
      <c r="G8" s="154">
        <v>0</v>
      </c>
      <c r="H8" s="155">
        <v>1</v>
      </c>
      <c r="I8" s="214">
        <v>2</v>
      </c>
      <c r="J8" s="154">
        <v>0</v>
      </c>
      <c r="K8" s="154">
        <v>3</v>
      </c>
      <c r="L8" s="154">
        <v>4</v>
      </c>
      <c r="M8" s="154">
        <f>4+1+5+2+2</f>
        <v>14</v>
      </c>
      <c r="N8" s="155">
        <v>0</v>
      </c>
    </row>
    <row r="9" spans="1:14" ht="34.5" customHeight="1">
      <c r="A9" s="361" t="s">
        <v>39</v>
      </c>
      <c r="B9" s="361"/>
      <c r="C9" s="153">
        <f t="shared" si="1"/>
        <v>29</v>
      </c>
      <c r="D9" s="157">
        <v>0</v>
      </c>
      <c r="E9" s="157">
        <v>0</v>
      </c>
      <c r="F9" s="157">
        <v>0</v>
      </c>
      <c r="G9" s="157">
        <v>0</v>
      </c>
      <c r="H9" s="155">
        <v>2</v>
      </c>
      <c r="I9" s="214">
        <v>1</v>
      </c>
      <c r="J9" s="154">
        <v>2</v>
      </c>
      <c r="K9" s="154">
        <v>3</v>
      </c>
      <c r="L9" s="154">
        <v>2</v>
      </c>
      <c r="M9" s="154">
        <f>1+4+6+7+1</f>
        <v>19</v>
      </c>
      <c r="N9" s="155">
        <v>0</v>
      </c>
    </row>
    <row r="10" spans="1:14" ht="34.5" customHeight="1">
      <c r="A10" s="361" t="s">
        <v>40</v>
      </c>
      <c r="B10" s="361"/>
      <c r="C10" s="153">
        <f t="shared" si="1"/>
        <v>0</v>
      </c>
      <c r="D10" s="157">
        <v>0</v>
      </c>
      <c r="E10" s="157">
        <v>0</v>
      </c>
      <c r="F10" s="157">
        <v>0</v>
      </c>
      <c r="G10" s="157">
        <v>0</v>
      </c>
      <c r="H10" s="217">
        <v>0</v>
      </c>
      <c r="I10" s="215">
        <v>0</v>
      </c>
      <c r="J10" s="157">
        <v>0</v>
      </c>
      <c r="K10" s="157">
        <v>0</v>
      </c>
      <c r="L10" s="157">
        <v>0</v>
      </c>
      <c r="M10" s="157">
        <v>0</v>
      </c>
      <c r="N10" s="155">
        <v>0</v>
      </c>
    </row>
    <row r="11" spans="1:16" ht="34.5" customHeight="1">
      <c r="A11" s="362" t="s">
        <v>102</v>
      </c>
      <c r="B11" s="363"/>
      <c r="C11" s="158">
        <f>SUM(D11:M11)</f>
        <v>74</v>
      </c>
      <c r="D11" s="159">
        <v>9</v>
      </c>
      <c r="E11" s="159">
        <v>1</v>
      </c>
      <c r="F11" s="159">
        <v>0</v>
      </c>
      <c r="G11" s="159">
        <v>0</v>
      </c>
      <c r="H11" s="218">
        <v>2</v>
      </c>
      <c r="I11" s="216">
        <v>13</v>
      </c>
      <c r="J11" s="160">
        <v>16</v>
      </c>
      <c r="K11" s="160">
        <v>8</v>
      </c>
      <c r="L11" s="160">
        <v>10</v>
      </c>
      <c r="M11" s="160">
        <f>4+6+4+1+0</f>
        <v>15</v>
      </c>
      <c r="N11" s="161">
        <v>0</v>
      </c>
      <c r="O11" s="12"/>
      <c r="P11" s="12"/>
    </row>
    <row r="12" ht="7.5" customHeight="1"/>
    <row r="13" spans="1:12" ht="13.5">
      <c r="A13" s="162" t="s">
        <v>100</v>
      </c>
      <c r="C13" s="163"/>
      <c r="D13" s="163"/>
      <c r="E13" s="163"/>
      <c r="F13" s="163"/>
      <c r="G13" s="163"/>
      <c r="H13" s="163"/>
      <c r="I13" s="163"/>
      <c r="J13" s="163"/>
      <c r="K13" s="163"/>
      <c r="L13" s="163"/>
    </row>
    <row r="14" spans="12:14" ht="13.5">
      <c r="L14" s="164"/>
      <c r="M14" s="164"/>
      <c r="N14" s="165" t="s">
        <v>96</v>
      </c>
    </row>
  </sheetData>
  <sheetProtection/>
  <mergeCells count="8">
    <mergeCell ref="A10:B10"/>
    <mergeCell ref="A11:B11"/>
    <mergeCell ref="A3:B3"/>
    <mergeCell ref="A4:B4"/>
    <mergeCell ref="A5:A6"/>
    <mergeCell ref="A7:B7"/>
    <mergeCell ref="A8:B8"/>
    <mergeCell ref="A9:B9"/>
  </mergeCells>
  <printOptions/>
  <pageMargins left="0.7874015748031497" right="0.3937007874015748" top="5.118110236220473" bottom="0.7874015748031497" header="0.4724409448818898" footer="0.4724409448818898"/>
  <pageSetup fitToHeight="0" horizontalDpi="600" verticalDpi="600" orientation="portrait" paperSize="9" r:id="rId2"/>
  <colBreaks count="1" manualBreakCount="1">
    <brk id="8" max="13" man="1"/>
  </colBreaks>
  <drawing r:id="rId1"/>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
      <selection activeCell="I6" sqref="I6"/>
    </sheetView>
  </sheetViews>
  <sheetFormatPr defaultColWidth="9.00390625" defaultRowHeight="13.5"/>
  <cols>
    <col min="1" max="1" width="9.125" style="13" customWidth="1"/>
    <col min="2" max="10" width="8.625" style="13" customWidth="1"/>
    <col min="11" max="30" width="5.125" style="13" customWidth="1"/>
    <col min="31" max="16384" width="9.00390625" style="13" customWidth="1"/>
  </cols>
  <sheetData>
    <row r="1" ht="18.75" customHeight="1">
      <c r="A1" s="166" t="s">
        <v>97</v>
      </c>
    </row>
    <row r="2" ht="13.5">
      <c r="J2" s="167"/>
    </row>
    <row r="3" spans="1:10" ht="30" customHeight="1">
      <c r="A3" s="374" t="s">
        <v>12</v>
      </c>
      <c r="B3" s="376" t="s">
        <v>13</v>
      </c>
      <c r="C3" s="378" t="s">
        <v>14</v>
      </c>
      <c r="D3" s="378"/>
      <c r="E3" s="378" t="s">
        <v>15</v>
      </c>
      <c r="F3" s="378"/>
      <c r="G3" s="378"/>
      <c r="H3" s="379" t="s">
        <v>109</v>
      </c>
      <c r="I3" s="379" t="s">
        <v>68</v>
      </c>
      <c r="J3" s="370" t="s">
        <v>16</v>
      </c>
    </row>
    <row r="4" spans="1:10" ht="30" customHeight="1">
      <c r="A4" s="375"/>
      <c r="B4" s="377"/>
      <c r="C4" s="169" t="s">
        <v>17</v>
      </c>
      <c r="D4" s="169" t="s">
        <v>18</v>
      </c>
      <c r="E4" s="169" t="s">
        <v>19</v>
      </c>
      <c r="F4" s="169" t="s">
        <v>20</v>
      </c>
      <c r="G4" s="169" t="s">
        <v>21</v>
      </c>
      <c r="H4" s="380"/>
      <c r="I4" s="380"/>
      <c r="J4" s="371"/>
    </row>
    <row r="5" spans="1:10" ht="34.5" customHeight="1">
      <c r="A5" s="170" t="s">
        <v>107</v>
      </c>
      <c r="B5" s="32">
        <v>16</v>
      </c>
      <c r="C5" s="29">
        <v>0</v>
      </c>
      <c r="D5" s="29">
        <v>0</v>
      </c>
      <c r="E5" s="29">
        <v>6</v>
      </c>
      <c r="F5" s="29">
        <v>0</v>
      </c>
      <c r="G5" s="29">
        <v>0</v>
      </c>
      <c r="H5" s="29">
        <v>8</v>
      </c>
      <c r="I5" s="29">
        <v>2</v>
      </c>
      <c r="J5" s="30">
        <v>0</v>
      </c>
    </row>
    <row r="6" spans="1:10" ht="34.5" customHeight="1">
      <c r="A6" s="170" t="s">
        <v>101</v>
      </c>
      <c r="B6" s="32">
        <v>24</v>
      </c>
      <c r="C6" s="29">
        <v>5</v>
      </c>
      <c r="D6" s="29">
        <v>1</v>
      </c>
      <c r="E6" s="29">
        <v>3</v>
      </c>
      <c r="F6" s="29">
        <v>1</v>
      </c>
      <c r="G6" s="29">
        <v>0</v>
      </c>
      <c r="H6" s="29">
        <v>11</v>
      </c>
      <c r="I6" s="29">
        <v>3</v>
      </c>
      <c r="J6" s="30">
        <v>0</v>
      </c>
    </row>
    <row r="7" spans="1:10" ht="34.5" customHeight="1">
      <c r="A7" s="171" t="s">
        <v>108</v>
      </c>
      <c r="B7" s="32">
        <f>SUM(C7:J7)</f>
        <v>22</v>
      </c>
      <c r="C7" s="29">
        <v>1</v>
      </c>
      <c r="D7" s="29">
        <v>0</v>
      </c>
      <c r="E7" s="29">
        <v>2</v>
      </c>
      <c r="F7" s="29">
        <v>1</v>
      </c>
      <c r="G7" s="29">
        <v>0</v>
      </c>
      <c r="H7" s="29">
        <v>15</v>
      </c>
      <c r="I7" s="29">
        <v>3</v>
      </c>
      <c r="J7" s="30">
        <v>0</v>
      </c>
    </row>
    <row r="8" spans="1:10" ht="34.5" customHeight="1">
      <c r="A8" s="171" t="s">
        <v>110</v>
      </c>
      <c r="B8" s="32">
        <v>15</v>
      </c>
      <c r="C8" s="29">
        <v>2</v>
      </c>
      <c r="D8" s="29">
        <v>1</v>
      </c>
      <c r="E8" s="29">
        <v>3</v>
      </c>
      <c r="F8" s="29">
        <v>0</v>
      </c>
      <c r="G8" s="29">
        <v>0</v>
      </c>
      <c r="H8" s="29">
        <v>8</v>
      </c>
      <c r="I8" s="29">
        <v>1</v>
      </c>
      <c r="J8" s="30">
        <v>0</v>
      </c>
    </row>
    <row r="9" spans="1:10" ht="34.5" customHeight="1">
      <c r="A9" s="172" t="s">
        <v>120</v>
      </c>
      <c r="B9" s="88">
        <f>SUM(C9:J9)</f>
        <v>14</v>
      </c>
      <c r="C9" s="27">
        <v>3</v>
      </c>
      <c r="D9" s="27">
        <v>1</v>
      </c>
      <c r="E9" s="27">
        <v>1</v>
      </c>
      <c r="F9" s="27">
        <v>0</v>
      </c>
      <c r="G9" s="27">
        <v>0</v>
      </c>
      <c r="H9" s="27">
        <v>6</v>
      </c>
      <c r="I9" s="27">
        <v>3</v>
      </c>
      <c r="J9" s="28">
        <v>0</v>
      </c>
    </row>
    <row r="10" spans="1:10" ht="34.5" customHeight="1">
      <c r="A10" s="172" t="s">
        <v>159</v>
      </c>
      <c r="B10" s="88">
        <v>14</v>
      </c>
      <c r="C10" s="27">
        <v>1</v>
      </c>
      <c r="D10" s="27">
        <v>1</v>
      </c>
      <c r="E10" s="27">
        <v>3</v>
      </c>
      <c r="F10" s="27">
        <v>0</v>
      </c>
      <c r="G10" s="27">
        <v>0</v>
      </c>
      <c r="H10" s="27">
        <v>8</v>
      </c>
      <c r="I10" s="27">
        <v>1</v>
      </c>
      <c r="J10" s="28">
        <v>0</v>
      </c>
    </row>
    <row r="11" spans="1:10" ht="34.5" customHeight="1">
      <c r="A11" s="172" t="s">
        <v>160</v>
      </c>
      <c r="B11" s="88">
        <f>SUM(C11:J11)</f>
        <v>12</v>
      </c>
      <c r="C11" s="27">
        <v>0</v>
      </c>
      <c r="D11" s="27">
        <v>0</v>
      </c>
      <c r="E11" s="27">
        <v>1</v>
      </c>
      <c r="F11" s="27">
        <v>1</v>
      </c>
      <c r="G11" s="27">
        <v>0</v>
      </c>
      <c r="H11" s="27">
        <v>10</v>
      </c>
      <c r="I11" s="27">
        <v>0</v>
      </c>
      <c r="J11" s="28">
        <v>0</v>
      </c>
    </row>
    <row r="12" spans="1:10" ht="34.5" customHeight="1">
      <c r="A12" s="172" t="s">
        <v>163</v>
      </c>
      <c r="B12" s="88">
        <f>SUM(C12:J12)</f>
        <v>24</v>
      </c>
      <c r="C12" s="27">
        <v>3</v>
      </c>
      <c r="D12" s="27">
        <v>0</v>
      </c>
      <c r="E12" s="27">
        <v>6</v>
      </c>
      <c r="F12" s="27">
        <v>0</v>
      </c>
      <c r="G12" s="27">
        <v>0</v>
      </c>
      <c r="H12" s="27">
        <v>9</v>
      </c>
      <c r="I12" s="27">
        <v>6</v>
      </c>
      <c r="J12" s="28">
        <v>0</v>
      </c>
    </row>
    <row r="13" spans="1:10" ht="34.5" customHeight="1">
      <c r="A13" s="172" t="s">
        <v>164</v>
      </c>
      <c r="B13" s="32">
        <f>SUM(C13:J13)</f>
        <v>8</v>
      </c>
      <c r="C13" s="27">
        <v>1</v>
      </c>
      <c r="D13" s="92" t="s">
        <v>166</v>
      </c>
      <c r="E13" s="27">
        <v>2</v>
      </c>
      <c r="F13" s="92" t="s">
        <v>166</v>
      </c>
      <c r="G13" s="92" t="s">
        <v>166</v>
      </c>
      <c r="H13" s="27">
        <v>4</v>
      </c>
      <c r="I13" s="27">
        <v>1</v>
      </c>
      <c r="J13" s="92" t="s">
        <v>166</v>
      </c>
    </row>
    <row r="14" spans="1:10" ht="34.5" customHeight="1">
      <c r="A14" s="173" t="s">
        <v>170</v>
      </c>
      <c r="B14" s="174">
        <f>SUM(C14:J14)</f>
        <v>10</v>
      </c>
      <c r="C14" s="175">
        <v>1</v>
      </c>
      <c r="D14" s="89">
        <v>1</v>
      </c>
      <c r="E14" s="175">
        <v>2</v>
      </c>
      <c r="F14" s="89">
        <v>0</v>
      </c>
      <c r="G14" s="89">
        <v>0</v>
      </c>
      <c r="H14" s="175">
        <v>5</v>
      </c>
      <c r="I14" s="175">
        <v>1</v>
      </c>
      <c r="J14" s="89">
        <v>0</v>
      </c>
    </row>
    <row r="15" spans="1:10" ht="27.75" customHeight="1">
      <c r="A15" s="372" t="s">
        <v>157</v>
      </c>
      <c r="B15" s="373"/>
      <c r="C15" s="373"/>
      <c r="D15" s="373"/>
      <c r="E15" s="373"/>
      <c r="F15" s="373"/>
      <c r="G15" s="373"/>
      <c r="H15" s="373"/>
      <c r="I15" s="373"/>
      <c r="J15" s="373"/>
    </row>
    <row r="16" spans="1:10" ht="13.5">
      <c r="A16" s="176"/>
      <c r="J16" s="177" t="s">
        <v>98</v>
      </c>
    </row>
  </sheetData>
  <sheetProtection/>
  <mergeCells count="8">
    <mergeCell ref="J3:J4"/>
    <mergeCell ref="A15:J15"/>
    <mergeCell ref="A3:A4"/>
    <mergeCell ref="B3:B4"/>
    <mergeCell ref="C3:D3"/>
    <mergeCell ref="E3:G3"/>
    <mergeCell ref="H3:H4"/>
    <mergeCell ref="I3:I4"/>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2021-11-16T04:42:00Z</dcterms:created>
  <dcterms:modified xsi:type="dcterms:W3CDTF">2021-11-16T04:42:04Z</dcterms:modified>
  <cp:category/>
  <cp:version/>
  <cp:contentType/>
  <cp:contentStatus/>
</cp:coreProperties>
</file>