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updateLinks="always" codeName="ThisWorkbook"/>
  <bookViews>
    <workbookView xWindow="1770" yWindow="-90" windowWidth="19395" windowHeight="12270" tabRatio="822"/>
  </bookViews>
  <sheets>
    <sheet name="1 年次別，性・22週以後－早期新生児別周産期死亡数・率" sheetId="1" r:id="rId1"/>
    <sheet name="2　区・性別，22週以後－早期新生児別周産期死亡数・率" sheetId="7" r:id="rId2"/>
    <sheet name="3 母の年齢階級別，22週以後－早期新生児別周産期死亡数・率" sheetId="5" r:id="rId3"/>
    <sheet name="4 性・出産時の体重別，22週以後－早期新生児別周産期死亡数" sheetId="6" r:id="rId4"/>
    <sheet name="月・区別，22週以後－早期新生児別周産期死亡数" sheetId="8" r:id="rId5"/>
    <sheet name="月・区別，22週以後－早期新生児別周産期死亡率" sheetId="9" r:id="rId6"/>
  </sheets>
  <externalReferences>
    <externalReference r:id="rId7"/>
  </externalReferences>
  <definedNames>
    <definedName name="_xlnm.Print_Area" localSheetId="0">'1 年次別，性・22週以後－早期新生児別周産期死亡数・率'!$A$1:$V$57</definedName>
    <definedName name="_xlnm.Print_Area" localSheetId="1">'2　区・性別，22週以後－早期新生児別周産期死亡数・率'!$A$1:$L$28</definedName>
    <definedName name="_xlnm.Print_Area" localSheetId="2">'3 母の年齢階級別，22週以後－早期新生児別周産期死亡数・率'!$A$1:$L$27</definedName>
    <definedName name="_xlnm.Print_Area" localSheetId="3">'4 性・出産時の体重別，22週以後－早期新生児別周産期死亡数'!$A$1:$L$32</definedName>
    <definedName name="_xlnm.Print_Area" localSheetId="4">'月・区別，22週以後－早期新生児別周産期死亡数'!$A$1:$N$39</definedName>
    <definedName name="_xlnm.Print_Area" localSheetId="5">'月・区別，22週以後－早期新生児別周産期死亡率'!$A$1:$N$39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D15" i="9" l="1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7" i="5"/>
  <c r="O27" i="5"/>
  <c r="N27" i="5"/>
  <c r="P26" i="5"/>
  <c r="O26" i="5"/>
  <c r="N26" i="5"/>
  <c r="P25" i="5"/>
  <c r="O25" i="5"/>
  <c r="N25" i="5"/>
  <c r="P24" i="5"/>
  <c r="O24" i="5"/>
  <c r="N24" i="5"/>
  <c r="P23" i="5"/>
  <c r="O23" i="5"/>
  <c r="N23" i="5"/>
  <c r="P22" i="5"/>
  <c r="O22" i="5"/>
  <c r="N22" i="5"/>
  <c r="P21" i="5"/>
  <c r="O21" i="5"/>
  <c r="N21" i="5"/>
  <c r="P20" i="5"/>
  <c r="O20" i="5"/>
  <c r="N20" i="5"/>
  <c r="P19" i="5"/>
  <c r="O19" i="5"/>
  <c r="N19" i="5"/>
  <c r="P18" i="5"/>
  <c r="O18" i="5"/>
  <c r="N18" i="5"/>
  <c r="Q28" i="7"/>
  <c r="P28" i="7"/>
  <c r="O28" i="7"/>
  <c r="Q27" i="7"/>
  <c r="P27" i="7"/>
  <c r="O27" i="7"/>
  <c r="Q26" i="7"/>
  <c r="P26" i="7"/>
  <c r="O26" i="7"/>
  <c r="Q25" i="7"/>
  <c r="P25" i="7"/>
  <c r="O25" i="7"/>
  <c r="Q24" i="7"/>
  <c r="P24" i="7"/>
  <c r="O24" i="7"/>
  <c r="Q23" i="7"/>
  <c r="P23" i="7"/>
  <c r="O23" i="7"/>
  <c r="Q22" i="7"/>
  <c r="P22" i="7"/>
  <c r="O22" i="7"/>
  <c r="Q21" i="7"/>
  <c r="P21" i="7"/>
  <c r="O21" i="7"/>
  <c r="Q20" i="7"/>
  <c r="P20" i="7"/>
  <c r="O20" i="7"/>
  <c r="Q19" i="7"/>
  <c r="P19" i="7"/>
  <c r="O19" i="7"/>
  <c r="Q18" i="7"/>
  <c r="P18" i="7"/>
  <c r="O18" i="7"/>
  <c r="Z55" i="1"/>
  <c r="Y55" i="1"/>
  <c r="X55" i="1"/>
  <c r="N23" i="9" l="1"/>
  <c r="D18" i="9"/>
  <c r="F18" i="9"/>
  <c r="F30" i="9"/>
  <c r="J30" i="9"/>
  <c r="L30" i="9"/>
  <c r="D19" i="9"/>
  <c r="H19" i="9"/>
  <c r="L31" i="9"/>
  <c r="D32" i="9"/>
  <c r="J32" i="9"/>
  <c r="L20" i="9"/>
  <c r="D21" i="9"/>
  <c r="F33" i="9"/>
  <c r="L33" i="9"/>
  <c r="H22" i="9"/>
  <c r="J22" i="9"/>
  <c r="L22" i="9"/>
  <c r="F23" i="9"/>
  <c r="D24" i="9"/>
  <c r="H24" i="9"/>
  <c r="L24" i="9"/>
  <c r="J37" i="9"/>
  <c r="F26" i="9"/>
  <c r="J38" i="9"/>
  <c r="D27" i="9"/>
  <c r="H39" i="9"/>
  <c r="J27" i="9"/>
  <c r="L27" i="9"/>
  <c r="C38" i="9"/>
  <c r="C36" i="9"/>
  <c r="C20" i="9"/>
  <c r="C18" i="9"/>
  <c r="C21" i="9"/>
  <c r="C39" i="9"/>
  <c r="G5" i="7"/>
  <c r="K5" i="7"/>
  <c r="L5" i="7"/>
  <c r="L55" i="1" s="1"/>
  <c r="I5" i="7"/>
  <c r="I55" i="1" s="1"/>
  <c r="E55" i="1" s="1"/>
  <c r="H5" i="7"/>
  <c r="H55" i="1" s="1"/>
  <c r="F6" i="7"/>
  <c r="F7" i="7"/>
  <c r="F8" i="7"/>
  <c r="F9" i="7"/>
  <c r="F22" i="7" s="1"/>
  <c r="F10" i="7"/>
  <c r="F23" i="7" s="1"/>
  <c r="F11" i="7"/>
  <c r="F12" i="7"/>
  <c r="F25" i="7" s="1"/>
  <c r="F13" i="7"/>
  <c r="F26" i="7" s="1"/>
  <c r="F14" i="7"/>
  <c r="F27" i="7" s="1"/>
  <c r="F15" i="7"/>
  <c r="J6" i="7"/>
  <c r="J7" i="7"/>
  <c r="J20" i="7" s="1"/>
  <c r="J8" i="7"/>
  <c r="J9" i="7"/>
  <c r="J22" i="7" s="1"/>
  <c r="J10" i="7"/>
  <c r="J23" i="7" s="1"/>
  <c r="J11" i="7"/>
  <c r="J12" i="7"/>
  <c r="J25" i="7" s="1"/>
  <c r="J13" i="7"/>
  <c r="J14" i="7"/>
  <c r="J15" i="7"/>
  <c r="K28" i="7"/>
  <c r="D15" i="7"/>
  <c r="D28" i="7" s="1"/>
  <c r="C15" i="7"/>
  <c r="C28" i="7" s="1"/>
  <c r="D14" i="7"/>
  <c r="D27" i="7" s="1"/>
  <c r="C14" i="7"/>
  <c r="D13" i="7"/>
  <c r="D26" i="7" s="1"/>
  <c r="C13" i="7"/>
  <c r="H25" i="7"/>
  <c r="D12" i="7"/>
  <c r="C12" i="7"/>
  <c r="C25" i="7" s="1"/>
  <c r="H24" i="7"/>
  <c r="D11" i="7"/>
  <c r="D24" i="7" s="1"/>
  <c r="C11" i="7"/>
  <c r="C24" i="7"/>
  <c r="K23" i="7"/>
  <c r="D10" i="7"/>
  <c r="C10" i="7"/>
  <c r="C23" i="7" s="1"/>
  <c r="L22" i="7"/>
  <c r="D9" i="7"/>
  <c r="D22" i="7" s="1"/>
  <c r="C9" i="7"/>
  <c r="C22" i="7" s="1"/>
  <c r="D8" i="7"/>
  <c r="D21" i="7" s="1"/>
  <c r="C8" i="7"/>
  <c r="C21" i="7" s="1"/>
  <c r="L20" i="7"/>
  <c r="K20" i="7"/>
  <c r="D7" i="7"/>
  <c r="C7" i="7"/>
  <c r="C20" i="7" s="1"/>
  <c r="H19" i="7"/>
  <c r="D6" i="7"/>
  <c r="D19" i="7" s="1"/>
  <c r="C6" i="7"/>
  <c r="C19" i="7" s="1"/>
  <c r="E6" i="7"/>
  <c r="E7" i="7"/>
  <c r="E8" i="7"/>
  <c r="E9" i="7"/>
  <c r="E10" i="7"/>
  <c r="E11" i="7"/>
  <c r="E12" i="7"/>
  <c r="E13" i="7"/>
  <c r="E14" i="7"/>
  <c r="E15" i="7"/>
  <c r="F7" i="5"/>
  <c r="F20" i="5" s="1"/>
  <c r="F8" i="5"/>
  <c r="F9" i="5"/>
  <c r="F10" i="5"/>
  <c r="B10" i="5" s="1"/>
  <c r="B23" i="5" s="1"/>
  <c r="F11" i="5"/>
  <c r="F12" i="5"/>
  <c r="F13" i="5"/>
  <c r="F26" i="5" s="1"/>
  <c r="F15" i="5"/>
  <c r="B15" i="5" s="1"/>
  <c r="J10" i="5"/>
  <c r="J7" i="5"/>
  <c r="J20" i="5" s="1"/>
  <c r="J8" i="5"/>
  <c r="J21" i="5" s="1"/>
  <c r="J9" i="5"/>
  <c r="J22" i="5" s="1"/>
  <c r="J11" i="5"/>
  <c r="J12" i="5"/>
  <c r="J25" i="5" s="1"/>
  <c r="J13" i="5"/>
  <c r="B13" i="5" s="1"/>
  <c r="B26" i="5" s="1"/>
  <c r="J14" i="5"/>
  <c r="J27" i="5" s="1"/>
  <c r="J15" i="5"/>
  <c r="D8" i="5"/>
  <c r="D21" i="5" s="1"/>
  <c r="H5" i="5"/>
  <c r="H18" i="5" s="1"/>
  <c r="L5" i="5"/>
  <c r="L18" i="5" s="1"/>
  <c r="L2" i="5"/>
  <c r="C14" i="5"/>
  <c r="C27" i="5" s="1"/>
  <c r="D14" i="5"/>
  <c r="D27" i="5" s="1"/>
  <c r="F27" i="5"/>
  <c r="G27" i="5"/>
  <c r="H27" i="5"/>
  <c r="K27" i="5"/>
  <c r="L27" i="5"/>
  <c r="J6" i="5"/>
  <c r="J19" i="5"/>
  <c r="F6" i="5"/>
  <c r="L26" i="5"/>
  <c r="K26" i="5"/>
  <c r="H25" i="5"/>
  <c r="L25" i="5"/>
  <c r="H20" i="5"/>
  <c r="L20" i="5"/>
  <c r="G20" i="5"/>
  <c r="K20" i="5"/>
  <c r="H26" i="5"/>
  <c r="G26" i="5"/>
  <c r="H19" i="5"/>
  <c r="G19" i="5"/>
  <c r="C6" i="5"/>
  <c r="C19" i="5" s="1"/>
  <c r="D6" i="5"/>
  <c r="D19" i="5" s="1"/>
  <c r="C7" i="5"/>
  <c r="C20" i="5" s="1"/>
  <c r="D7" i="5"/>
  <c r="D20" i="5" s="1"/>
  <c r="C13" i="5"/>
  <c r="C26" i="5"/>
  <c r="D13" i="5"/>
  <c r="D26" i="5" s="1"/>
  <c r="C15" i="5"/>
  <c r="D15" i="5"/>
  <c r="E6" i="5"/>
  <c r="E13" i="5"/>
  <c r="E7" i="5"/>
  <c r="E8" i="5"/>
  <c r="E9" i="5"/>
  <c r="E10" i="5"/>
  <c r="E11" i="5"/>
  <c r="E12" i="5"/>
  <c r="E15" i="5"/>
  <c r="I5" i="5"/>
  <c r="E5" i="5" s="1"/>
  <c r="G5" i="5"/>
  <c r="G18" i="5" s="1"/>
  <c r="K5" i="5"/>
  <c r="K18" i="5" s="1"/>
  <c r="C8" i="5"/>
  <c r="C21" i="5" s="1"/>
  <c r="C9" i="5"/>
  <c r="C22" i="5" s="1"/>
  <c r="D9" i="5"/>
  <c r="D22" i="5" s="1"/>
  <c r="C10" i="5"/>
  <c r="C23" i="5" s="1"/>
  <c r="D10" i="5"/>
  <c r="D23" i="5" s="1"/>
  <c r="C11" i="5"/>
  <c r="C24" i="5" s="1"/>
  <c r="D11" i="5"/>
  <c r="D24" i="5" s="1"/>
  <c r="C12" i="5"/>
  <c r="C25" i="5" s="1"/>
  <c r="D12" i="5"/>
  <c r="D25" i="5" s="1"/>
  <c r="K25" i="5"/>
  <c r="L24" i="5"/>
  <c r="L19" i="5"/>
  <c r="K19" i="5"/>
  <c r="K24" i="5"/>
  <c r="H23" i="5"/>
  <c r="F21" i="5"/>
  <c r="G25" i="5"/>
  <c r="L22" i="5"/>
  <c r="G22" i="5"/>
  <c r="K22" i="5"/>
  <c r="C9" i="6"/>
  <c r="C25" i="6" s="1"/>
  <c r="C7" i="6"/>
  <c r="C23" i="6" s="1"/>
  <c r="C6" i="6"/>
  <c r="C22" i="6" s="1"/>
  <c r="G5" i="6"/>
  <c r="G21" i="6" s="1"/>
  <c r="K5" i="6"/>
  <c r="L2" i="6"/>
  <c r="J17" i="6"/>
  <c r="L32" i="6"/>
  <c r="K32" i="6"/>
  <c r="J16" i="6"/>
  <c r="J32" i="6" s="1"/>
  <c r="L31" i="6"/>
  <c r="K31" i="6"/>
  <c r="J15" i="6"/>
  <c r="L30" i="6"/>
  <c r="K30" i="6"/>
  <c r="J14" i="6"/>
  <c r="J30" i="6" s="1"/>
  <c r="L29" i="6"/>
  <c r="G29" i="6"/>
  <c r="K29" i="6"/>
  <c r="J13" i="6"/>
  <c r="H26" i="6"/>
  <c r="J7" i="6"/>
  <c r="J23" i="6" s="1"/>
  <c r="J6" i="6"/>
  <c r="J8" i="6"/>
  <c r="J9" i="6"/>
  <c r="J25" i="6" s="1"/>
  <c r="J10" i="6"/>
  <c r="J26" i="6" s="1"/>
  <c r="J11" i="6"/>
  <c r="J12" i="6"/>
  <c r="J28" i="6" s="1"/>
  <c r="H32" i="6"/>
  <c r="G32" i="6"/>
  <c r="F16" i="6"/>
  <c r="F32" i="6" s="1"/>
  <c r="H31" i="6"/>
  <c r="G31" i="6"/>
  <c r="F15" i="6"/>
  <c r="F31" i="6" s="1"/>
  <c r="H30" i="6"/>
  <c r="G30" i="6"/>
  <c r="F14" i="6"/>
  <c r="H29" i="6"/>
  <c r="F13" i="6"/>
  <c r="F29" i="6" s="1"/>
  <c r="F12" i="6"/>
  <c r="D17" i="6"/>
  <c r="C17" i="6"/>
  <c r="F17" i="6"/>
  <c r="B17" i="6" s="1"/>
  <c r="D16" i="6"/>
  <c r="D32" i="6"/>
  <c r="C16" i="6"/>
  <c r="C32" i="6" s="1"/>
  <c r="D15" i="6"/>
  <c r="D31" i="6" s="1"/>
  <c r="C15" i="6"/>
  <c r="C31" i="6" s="1"/>
  <c r="D14" i="6"/>
  <c r="D30" i="6"/>
  <c r="C14" i="6"/>
  <c r="C30" i="6" s="1"/>
  <c r="D13" i="6"/>
  <c r="D29" i="6" s="1"/>
  <c r="C13" i="6"/>
  <c r="C29" i="6" s="1"/>
  <c r="D10" i="6"/>
  <c r="D26" i="6" s="1"/>
  <c r="E16" i="6"/>
  <c r="L5" i="6"/>
  <c r="L21" i="6" s="1"/>
  <c r="F8" i="6"/>
  <c r="H5" i="6"/>
  <c r="F6" i="6"/>
  <c r="F22" i="6" s="1"/>
  <c r="F7" i="6"/>
  <c r="F23" i="6" s="1"/>
  <c r="F9" i="6"/>
  <c r="F10" i="6"/>
  <c r="F26" i="6" s="1"/>
  <c r="F11" i="6"/>
  <c r="B11" i="6" s="1"/>
  <c r="J27" i="6"/>
  <c r="I5" i="6"/>
  <c r="E5" i="6" s="1"/>
  <c r="D6" i="6"/>
  <c r="E6" i="6"/>
  <c r="D7" i="6"/>
  <c r="D23" i="6" s="1"/>
  <c r="E7" i="6"/>
  <c r="C8" i="6"/>
  <c r="C24" i="6" s="1"/>
  <c r="D8" i="6"/>
  <c r="D24" i="6" s="1"/>
  <c r="E8" i="6"/>
  <c r="D9" i="6"/>
  <c r="E9" i="6"/>
  <c r="C10" i="6"/>
  <c r="C26" i="6" s="1"/>
  <c r="E10" i="6"/>
  <c r="C11" i="6"/>
  <c r="D11" i="6"/>
  <c r="D27" i="6" s="1"/>
  <c r="E11" i="6"/>
  <c r="C12" i="6"/>
  <c r="C28" i="6" s="1"/>
  <c r="D12" i="6"/>
  <c r="D28" i="6" s="1"/>
  <c r="E12" i="6"/>
  <c r="E13" i="6"/>
  <c r="E14" i="6"/>
  <c r="E15" i="6"/>
  <c r="E17" i="6"/>
  <c r="G28" i="6"/>
  <c r="K28" i="6"/>
  <c r="C27" i="6"/>
  <c r="K27" i="6"/>
  <c r="K26" i="6"/>
  <c r="H24" i="6"/>
  <c r="L24" i="6"/>
  <c r="H23" i="6"/>
  <c r="L23" i="6"/>
  <c r="L22" i="6"/>
  <c r="L28" i="6"/>
  <c r="D25" i="6"/>
  <c r="H25" i="6"/>
  <c r="K25" i="6"/>
  <c r="G27" i="6"/>
  <c r="B39" i="8"/>
  <c r="B38" i="8"/>
  <c r="B37" i="8"/>
  <c r="B36" i="8"/>
  <c r="B35" i="8"/>
  <c r="B34" i="8"/>
  <c r="B34" i="9"/>
  <c r="B33" i="8"/>
  <c r="B32" i="8"/>
  <c r="B31" i="8"/>
  <c r="B31" i="9"/>
  <c r="B30" i="8"/>
  <c r="C29" i="8"/>
  <c r="D29" i="8"/>
  <c r="D29" i="9"/>
  <c r="E29" i="8"/>
  <c r="F29" i="8"/>
  <c r="G29" i="8"/>
  <c r="H29" i="8"/>
  <c r="I29" i="8"/>
  <c r="J29" i="8"/>
  <c r="K29" i="8"/>
  <c r="L29" i="8"/>
  <c r="L29" i="9" s="1"/>
  <c r="M29" i="8"/>
  <c r="N29" i="8"/>
  <c r="N29" i="9"/>
  <c r="D17" i="8"/>
  <c r="E17" i="8"/>
  <c r="F17" i="8"/>
  <c r="F17" i="9"/>
  <c r="G17" i="8"/>
  <c r="H17" i="8"/>
  <c r="H17" i="9" s="1"/>
  <c r="I17" i="8"/>
  <c r="J17" i="8"/>
  <c r="J5" i="8" s="1"/>
  <c r="J5" i="9" s="1"/>
  <c r="K17" i="8"/>
  <c r="L17" i="8"/>
  <c r="M17" i="8"/>
  <c r="N17" i="8"/>
  <c r="N5" i="8" s="1"/>
  <c r="N5" i="9" s="1"/>
  <c r="C17" i="8"/>
  <c r="C5" i="8" s="1"/>
  <c r="C5" i="9" s="1"/>
  <c r="B19" i="8"/>
  <c r="B19" i="9" s="1"/>
  <c r="B20" i="8"/>
  <c r="B21" i="8"/>
  <c r="B9" i="8" s="1"/>
  <c r="B9" i="9" s="1"/>
  <c r="B22" i="8"/>
  <c r="B23" i="8"/>
  <c r="B24" i="8"/>
  <c r="B12" i="8" s="1"/>
  <c r="B12" i="9" s="1"/>
  <c r="B25" i="8"/>
  <c r="B13" i="8" s="1"/>
  <c r="B13" i="9" s="1"/>
  <c r="B26" i="8"/>
  <c r="B27" i="8"/>
  <c r="B15" i="8"/>
  <c r="B15" i="9"/>
  <c r="B18" i="8"/>
  <c r="B6" i="8" s="1"/>
  <c r="N15" i="8"/>
  <c r="N39" i="9"/>
  <c r="M15" i="8"/>
  <c r="M15" i="9" s="1"/>
  <c r="L15" i="8"/>
  <c r="L15" i="9" s="1"/>
  <c r="K15" i="8"/>
  <c r="J15" i="8"/>
  <c r="I15" i="8"/>
  <c r="I15" i="9"/>
  <c r="H15" i="8"/>
  <c r="G15" i="8"/>
  <c r="F15" i="8"/>
  <c r="E15" i="8"/>
  <c r="E15" i="9"/>
  <c r="D15" i="8"/>
  <c r="D15" i="9" s="1"/>
  <c r="C15" i="8"/>
  <c r="N14" i="8"/>
  <c r="M14" i="8"/>
  <c r="M14" i="9" s="1"/>
  <c r="L14" i="8"/>
  <c r="K14" i="8"/>
  <c r="K14" i="9"/>
  <c r="J14" i="8"/>
  <c r="J14" i="9" s="1"/>
  <c r="I14" i="8"/>
  <c r="H14" i="8"/>
  <c r="H14" i="9" s="1"/>
  <c r="G14" i="8"/>
  <c r="G14" i="9" s="1"/>
  <c r="F14" i="8"/>
  <c r="F14" i="9"/>
  <c r="E14" i="8"/>
  <c r="E14" i="9" s="1"/>
  <c r="D14" i="8"/>
  <c r="C14" i="8"/>
  <c r="N13" i="8"/>
  <c r="N13" i="9" s="1"/>
  <c r="M13" i="8"/>
  <c r="M13" i="9"/>
  <c r="L13" i="8"/>
  <c r="L13" i="9" s="1"/>
  <c r="K13" i="8"/>
  <c r="K13" i="9" s="1"/>
  <c r="J13" i="8"/>
  <c r="J13" i="9"/>
  <c r="I13" i="8"/>
  <c r="H13" i="8"/>
  <c r="H13" i="9" s="1"/>
  <c r="G13" i="8"/>
  <c r="G13" i="9"/>
  <c r="F13" i="8"/>
  <c r="F13" i="9" s="1"/>
  <c r="E13" i="8"/>
  <c r="D13" i="8"/>
  <c r="C13" i="8"/>
  <c r="N12" i="8"/>
  <c r="M12" i="8"/>
  <c r="M12" i="9"/>
  <c r="L12" i="8"/>
  <c r="L12" i="9" s="1"/>
  <c r="K12" i="8"/>
  <c r="K12" i="9"/>
  <c r="J12" i="8"/>
  <c r="J12" i="9" s="1"/>
  <c r="I12" i="8"/>
  <c r="I12" i="9" s="1"/>
  <c r="H12" i="8"/>
  <c r="G12" i="8"/>
  <c r="F12" i="8"/>
  <c r="E12" i="8"/>
  <c r="E12" i="9"/>
  <c r="D12" i="8"/>
  <c r="C12" i="8"/>
  <c r="C12" i="9" s="1"/>
  <c r="N11" i="8"/>
  <c r="M11" i="8"/>
  <c r="M11" i="9"/>
  <c r="L11" i="8"/>
  <c r="K11" i="8"/>
  <c r="K11" i="9"/>
  <c r="J11" i="8"/>
  <c r="J11" i="9" s="1"/>
  <c r="I11" i="8"/>
  <c r="I11" i="9" s="1"/>
  <c r="H11" i="8"/>
  <c r="H11" i="9"/>
  <c r="G11" i="8"/>
  <c r="F11" i="8"/>
  <c r="E11" i="8"/>
  <c r="E11" i="9"/>
  <c r="D11" i="8"/>
  <c r="C11" i="8"/>
  <c r="N10" i="8"/>
  <c r="N10" i="9"/>
  <c r="M10" i="8"/>
  <c r="M10" i="9" s="1"/>
  <c r="L10" i="8"/>
  <c r="K10" i="8"/>
  <c r="J10" i="8"/>
  <c r="J10" i="9" s="1"/>
  <c r="I10" i="8"/>
  <c r="I10" i="9"/>
  <c r="H10" i="8"/>
  <c r="G10" i="8"/>
  <c r="G10" i="9" s="1"/>
  <c r="F10" i="8"/>
  <c r="E10" i="8"/>
  <c r="D10" i="8"/>
  <c r="C10" i="8"/>
  <c r="N9" i="8"/>
  <c r="M9" i="8"/>
  <c r="L9" i="8"/>
  <c r="L9" i="9"/>
  <c r="K9" i="8"/>
  <c r="J9" i="8"/>
  <c r="J9" i="9" s="1"/>
  <c r="I9" i="8"/>
  <c r="I9" i="9"/>
  <c r="H9" i="8"/>
  <c r="G9" i="8"/>
  <c r="F9" i="8"/>
  <c r="F9" i="9"/>
  <c r="E9" i="8"/>
  <c r="E9" i="9"/>
  <c r="D9" i="8"/>
  <c r="C9" i="8"/>
  <c r="N8" i="8"/>
  <c r="N8" i="9"/>
  <c r="M8" i="8"/>
  <c r="L8" i="8"/>
  <c r="K8" i="8"/>
  <c r="K8" i="9"/>
  <c r="J8" i="8"/>
  <c r="I8" i="8"/>
  <c r="H8" i="8"/>
  <c r="G8" i="8"/>
  <c r="G8" i="9" s="1"/>
  <c r="F8" i="8"/>
  <c r="E8" i="8"/>
  <c r="D8" i="8"/>
  <c r="C8" i="8"/>
  <c r="C8" i="9" s="1"/>
  <c r="B8" i="8"/>
  <c r="N7" i="8"/>
  <c r="N7" i="9"/>
  <c r="M7" i="8"/>
  <c r="L7" i="8"/>
  <c r="K7" i="8"/>
  <c r="K7" i="9"/>
  <c r="J7" i="8"/>
  <c r="I7" i="8"/>
  <c r="H7" i="8"/>
  <c r="H7" i="9" s="1"/>
  <c r="G7" i="8"/>
  <c r="F7" i="8"/>
  <c r="E7" i="8"/>
  <c r="D7" i="8"/>
  <c r="D7" i="9"/>
  <c r="C7" i="8"/>
  <c r="C7" i="9" s="1"/>
  <c r="N6" i="8"/>
  <c r="M6" i="8"/>
  <c r="L6" i="8"/>
  <c r="L6" i="9" s="1"/>
  <c r="K6" i="8"/>
  <c r="J6" i="8"/>
  <c r="J6" i="9" s="1"/>
  <c r="I6" i="8"/>
  <c r="I6" i="9" s="1"/>
  <c r="H6" i="8"/>
  <c r="H6" i="9"/>
  <c r="G6" i="8"/>
  <c r="G6" i="9" s="1"/>
  <c r="F6" i="8"/>
  <c r="F6" i="9" s="1"/>
  <c r="E6" i="8"/>
  <c r="E6" i="9"/>
  <c r="D6" i="8"/>
  <c r="C6" i="8"/>
  <c r="I5" i="8"/>
  <c r="F5" i="8"/>
  <c r="F5" i="9" s="1"/>
  <c r="E5" i="8"/>
  <c r="B35" i="9"/>
  <c r="B22" i="9"/>
  <c r="M39" i="9"/>
  <c r="K39" i="9"/>
  <c r="I39" i="9"/>
  <c r="G39" i="9"/>
  <c r="E39" i="9"/>
  <c r="N14" i="9"/>
  <c r="N38" i="9"/>
  <c r="M38" i="9"/>
  <c r="K38" i="9"/>
  <c r="G38" i="9"/>
  <c r="E38" i="9"/>
  <c r="K37" i="9"/>
  <c r="G25" i="9"/>
  <c r="N24" i="9"/>
  <c r="E36" i="9"/>
  <c r="M35" i="9"/>
  <c r="K35" i="9"/>
  <c r="I23" i="9"/>
  <c r="H23" i="9"/>
  <c r="E35" i="9"/>
  <c r="M34" i="9"/>
  <c r="K22" i="9"/>
  <c r="M32" i="9"/>
  <c r="E20" i="9"/>
  <c r="D20" i="9"/>
  <c r="I7" i="9"/>
  <c r="G31" i="9"/>
  <c r="E19" i="9"/>
  <c r="K6" i="9"/>
  <c r="K18" i="9"/>
  <c r="G18" i="9"/>
  <c r="K29" i="9"/>
  <c r="I5" i="9"/>
  <c r="K31" i="9"/>
  <c r="G22" i="9"/>
  <c r="M23" i="9"/>
  <c r="M24" i="9"/>
  <c r="C6" i="9"/>
  <c r="C14" i="9"/>
  <c r="H22" i="7"/>
  <c r="D17" i="9"/>
  <c r="H15" i="9"/>
  <c r="N26" i="9"/>
  <c r="D8" i="9"/>
  <c r="M26" i="9"/>
  <c r="I22" i="9"/>
  <c r="L26" i="9"/>
  <c r="B26" i="9"/>
  <c r="J24" i="6"/>
  <c r="L5" i="8"/>
  <c r="H5" i="8"/>
  <c r="H5" i="9"/>
  <c r="G17" i="9"/>
  <c r="K17" i="9"/>
  <c r="K22" i="6"/>
  <c r="L25" i="7"/>
  <c r="H31" i="9"/>
  <c r="I21" i="9"/>
  <c r="K19" i="7"/>
  <c r="G19" i="7"/>
  <c r="H36" i="9"/>
  <c r="D34" i="9"/>
  <c r="K24" i="7"/>
  <c r="G24" i="7"/>
  <c r="L19" i="9"/>
  <c r="D36" i="9"/>
  <c r="H26" i="7"/>
  <c r="K55" i="1"/>
  <c r="E18" i="9"/>
  <c r="C37" i="9"/>
  <c r="E30" i="9"/>
  <c r="E23" i="9"/>
  <c r="M33" i="9"/>
  <c r="G26" i="9"/>
  <c r="B24" i="9"/>
  <c r="B36" i="9"/>
  <c r="G20" i="7"/>
  <c r="D39" i="9"/>
  <c r="D35" i="9"/>
  <c r="D23" i="9"/>
  <c r="D11" i="9"/>
  <c r="K24" i="9"/>
  <c r="E26" i="9"/>
  <c r="B27" i="9"/>
  <c r="B39" i="9"/>
  <c r="L26" i="6"/>
  <c r="G25" i="6"/>
  <c r="F38" i="9"/>
  <c r="H25" i="9"/>
  <c r="H37" i="9"/>
  <c r="F34" i="9"/>
  <c r="B12" i="5"/>
  <c r="B25" i="5" s="1"/>
  <c r="F25" i="5"/>
  <c r="F24" i="9"/>
  <c r="F12" i="9"/>
  <c r="J34" i="9"/>
  <c r="G27" i="9"/>
  <c r="G15" i="9"/>
  <c r="K21" i="5"/>
  <c r="G21" i="5"/>
  <c r="F21" i="9"/>
  <c r="G12" i="9"/>
  <c r="L8" i="9"/>
  <c r="L36" i="9"/>
  <c r="D31" i="9"/>
  <c r="I19" i="9"/>
  <c r="K36" i="9"/>
  <c r="H22" i="5"/>
  <c r="L19" i="7"/>
  <c r="J28" i="7"/>
  <c r="E8" i="9"/>
  <c r="L23" i="5"/>
  <c r="I31" i="9"/>
  <c r="I34" i="9"/>
  <c r="F29" i="9"/>
  <c r="C13" i="9"/>
  <c r="C25" i="9"/>
  <c r="H27" i="9"/>
  <c r="F36" i="9"/>
  <c r="J18" i="9"/>
  <c r="C34" i="9"/>
  <c r="C30" i="9"/>
  <c r="H21" i="6"/>
  <c r="F30" i="6"/>
  <c r="G19" i="9"/>
  <c r="N36" i="9"/>
  <c r="C19" i="9"/>
  <c r="C31" i="9"/>
  <c r="F39" i="9"/>
  <c r="F25" i="9"/>
  <c r="N30" i="9"/>
  <c r="I35" i="9"/>
  <c r="M18" i="9"/>
  <c r="M30" i="9"/>
  <c r="M6" i="9"/>
  <c r="M8" i="9"/>
  <c r="M20" i="9"/>
  <c r="E24" i="9"/>
  <c r="H22" i="6"/>
  <c r="L21" i="5"/>
  <c r="H21" i="5"/>
  <c r="L32" i="9"/>
  <c r="E32" i="9"/>
  <c r="L35" i="9"/>
  <c r="M22" i="9"/>
  <c r="L21" i="9"/>
  <c r="E25" i="9"/>
  <c r="K26" i="9"/>
  <c r="B18" i="9"/>
  <c r="L25" i="6"/>
  <c r="J26" i="7"/>
  <c r="G28" i="7"/>
  <c r="C22" i="9"/>
  <c r="C10" i="9"/>
  <c r="C26" i="9"/>
  <c r="H35" i="9"/>
  <c r="F22" i="9"/>
  <c r="F10" i="9"/>
  <c r="H30" i="9"/>
  <c r="H18" i="9"/>
  <c r="M19" i="9"/>
  <c r="M31" i="9"/>
  <c r="K20" i="9"/>
  <c r="K32" i="9"/>
  <c r="M37" i="9"/>
  <c r="M25" i="9"/>
  <c r="M7" i="9"/>
  <c r="F37" i="9"/>
  <c r="M27" i="9"/>
  <c r="E34" i="9"/>
  <c r="H12" i="9"/>
  <c r="G22" i="6"/>
  <c r="K25" i="9"/>
  <c r="J24" i="5"/>
  <c r="D12" i="9"/>
  <c r="L27" i="6"/>
  <c r="K26" i="7"/>
  <c r="G26" i="7"/>
  <c r="C26" i="7"/>
  <c r="H28" i="7"/>
  <c r="J15" i="9"/>
  <c r="H27" i="6"/>
  <c r="B21" i="9"/>
  <c r="J39" i="9"/>
  <c r="I33" i="9"/>
  <c r="G32" i="9"/>
  <c r="H29" i="9"/>
  <c r="I17" i="9"/>
  <c r="K21" i="9"/>
  <c r="K33" i="9"/>
  <c r="K9" i="9"/>
  <c r="G26" i="6"/>
  <c r="H24" i="5"/>
  <c r="C9" i="9"/>
  <c r="J33" i="9"/>
  <c r="J21" i="9"/>
  <c r="I30" i="9"/>
  <c r="I18" i="9"/>
  <c r="G9" i="9"/>
  <c r="G33" i="9"/>
  <c r="G21" i="9"/>
  <c r="N34" i="9"/>
  <c r="N22" i="9"/>
  <c r="L21" i="7"/>
  <c r="H21" i="7"/>
  <c r="J7" i="9"/>
  <c r="J31" i="9"/>
  <c r="J19" i="9"/>
  <c r="N25" i="9"/>
  <c r="N37" i="9"/>
  <c r="G23" i="7"/>
  <c r="N12" i="9"/>
  <c r="I37" i="9"/>
  <c r="I25" i="9"/>
  <c r="I13" i="9"/>
  <c r="G24" i="5"/>
  <c r="K23" i="5"/>
  <c r="G23" i="5"/>
  <c r="K22" i="7"/>
  <c r="G22" i="7"/>
  <c r="H23" i="7"/>
  <c r="J25" i="9"/>
  <c r="E27" i="9"/>
  <c r="J26" i="9"/>
  <c r="B33" i="9"/>
  <c r="K34" i="9"/>
  <c r="J24" i="7"/>
  <c r="C35" i="9"/>
  <c r="G35" i="9"/>
  <c r="D30" i="9"/>
  <c r="L28" i="7"/>
  <c r="G37" i="9"/>
  <c r="D25" i="7"/>
  <c r="H10" i="9"/>
  <c r="C32" i="9"/>
  <c r="L25" i="9"/>
  <c r="G20" i="9"/>
  <c r="E21" i="9"/>
  <c r="E33" i="9"/>
  <c r="M36" i="9"/>
  <c r="C27" i="9"/>
  <c r="L39" i="9"/>
  <c r="L37" i="9"/>
  <c r="H32" i="9"/>
  <c r="H20" i="9"/>
  <c r="H8" i="9"/>
  <c r="D6" i="9"/>
  <c r="N35" i="9"/>
  <c r="N11" i="9"/>
  <c r="N19" i="9"/>
  <c r="N31" i="9"/>
  <c r="B11" i="8"/>
  <c r="B11" i="9" s="1"/>
  <c r="M5" i="8"/>
  <c r="M5" i="9" s="1"/>
  <c r="B29" i="8"/>
  <c r="B29" i="9" s="1"/>
  <c r="G29" i="9"/>
  <c r="B14" i="8"/>
  <c r="B10" i="8"/>
  <c r="B10" i="9" s="1"/>
  <c r="B30" i="9"/>
  <c r="N9" i="9"/>
  <c r="C15" i="9"/>
  <c r="L14" i="9"/>
  <c r="N17" i="9"/>
  <c r="G7" i="9"/>
  <c r="B7" i="8"/>
  <c r="B7" i="9" s="1"/>
  <c r="D14" i="9"/>
  <c r="E17" i="9"/>
  <c r="B14" i="9"/>
  <c r="B8" i="9"/>
  <c r="N6" i="9"/>
  <c r="J22" i="6"/>
  <c r="J29" i="6"/>
  <c r="J23" i="5"/>
  <c r="D23" i="7"/>
  <c r="K24" i="6"/>
  <c r="L26" i="7"/>
  <c r="N18" i="9"/>
  <c r="H28" i="6"/>
  <c r="G24" i="6"/>
  <c r="G23" i="6"/>
  <c r="K23" i="6"/>
  <c r="G21" i="7"/>
  <c r="K21" i="7"/>
  <c r="K25" i="7"/>
  <c r="F31" i="9"/>
  <c r="F7" i="9"/>
  <c r="F19" i="9"/>
  <c r="L23" i="7"/>
  <c r="E31" i="9"/>
  <c r="L10" i="9"/>
  <c r="I29" i="9"/>
  <c r="J21" i="7"/>
  <c r="B32" i="9"/>
  <c r="K15" i="9"/>
  <c r="M17" i="9"/>
  <c r="E29" i="9"/>
  <c r="B23" i="9"/>
  <c r="J8" i="9"/>
  <c r="K30" i="9"/>
  <c r="J24" i="9"/>
  <c r="B27" i="6"/>
  <c r="N15" i="9"/>
  <c r="L24" i="7"/>
  <c r="L38" i="9"/>
  <c r="B38" i="9"/>
  <c r="G25" i="7"/>
  <c r="G24" i="9"/>
  <c r="G36" i="9"/>
  <c r="E37" i="9"/>
  <c r="E13" i="9"/>
  <c r="C29" i="9"/>
  <c r="C17" i="9"/>
  <c r="F27" i="9"/>
  <c r="F15" i="9"/>
  <c r="L11" i="9"/>
  <c r="L23" i="9"/>
  <c r="F32" i="9"/>
  <c r="F20" i="9"/>
  <c r="F8" i="9"/>
  <c r="I8" i="9"/>
  <c r="I20" i="9"/>
  <c r="I32" i="9"/>
  <c r="J29" i="9"/>
  <c r="C27" i="7"/>
  <c r="G27" i="7"/>
  <c r="D13" i="9"/>
  <c r="D37" i="9"/>
  <c r="H33" i="9"/>
  <c r="H9" i="9"/>
  <c r="M29" i="9"/>
  <c r="E7" i="9"/>
  <c r="C33" i="9"/>
  <c r="J36" i="9"/>
  <c r="K10" i="9"/>
  <c r="I27" i="9"/>
  <c r="L17" i="9"/>
  <c r="B25" i="9"/>
  <c r="N21" i="9"/>
  <c r="E22" i="9"/>
  <c r="E10" i="9"/>
  <c r="I26" i="9"/>
  <c r="I14" i="9"/>
  <c r="I38" i="9"/>
  <c r="H20" i="7"/>
  <c r="D20" i="7"/>
  <c r="L27" i="7"/>
  <c r="H27" i="7"/>
  <c r="K23" i="9"/>
  <c r="L18" i="9"/>
  <c r="L34" i="9"/>
  <c r="K18" i="7"/>
  <c r="B20" i="9"/>
  <c r="K27" i="9"/>
  <c r="D38" i="9"/>
  <c r="D22" i="6"/>
  <c r="N27" i="9"/>
  <c r="J20" i="9"/>
  <c r="L5" i="9"/>
  <c r="H38" i="9"/>
  <c r="L7" i="9"/>
  <c r="H26" i="9"/>
  <c r="D9" i="9"/>
  <c r="N20" i="9"/>
  <c r="N32" i="9"/>
  <c r="M21" i="9"/>
  <c r="M9" i="9"/>
  <c r="G11" i="9"/>
  <c r="G23" i="9"/>
  <c r="I24" i="9"/>
  <c r="I36" i="9"/>
  <c r="B37" i="9"/>
  <c r="J17" i="9"/>
  <c r="K27" i="7"/>
  <c r="C11" i="9"/>
  <c r="C23" i="9"/>
  <c r="D26" i="9"/>
  <c r="D25" i="9"/>
  <c r="J23" i="9"/>
  <c r="J35" i="9"/>
  <c r="F11" i="9"/>
  <c r="F35" i="9"/>
  <c r="D22" i="9"/>
  <c r="D10" i="9"/>
  <c r="H21" i="9"/>
  <c r="D33" i="9"/>
  <c r="N33" i="9"/>
  <c r="E5" i="9"/>
  <c r="B11" i="5" l="1"/>
  <c r="B24" i="5" s="1"/>
  <c r="K5" i="8"/>
  <c r="K5" i="9" s="1"/>
  <c r="G5" i="8"/>
  <c r="G5" i="9" s="1"/>
  <c r="D5" i="8"/>
  <c r="D5" i="9" s="1"/>
  <c r="B8" i="6"/>
  <c r="B24" i="6" s="1"/>
  <c r="B12" i="6"/>
  <c r="B28" i="6" s="1"/>
  <c r="C5" i="6"/>
  <c r="C21" i="6" s="1"/>
  <c r="J26" i="5"/>
  <c r="F27" i="6"/>
  <c r="B6" i="6"/>
  <c r="B22" i="6" s="1"/>
  <c r="D5" i="6"/>
  <c r="D21" i="6" s="1"/>
  <c r="B14" i="6"/>
  <c r="B30" i="6" s="1"/>
  <c r="K21" i="6"/>
  <c r="B9" i="6"/>
  <c r="B25" i="6" s="1"/>
  <c r="B13" i="6"/>
  <c r="B29" i="6" s="1"/>
  <c r="F24" i="6"/>
  <c r="B16" i="6"/>
  <c r="B32" i="6" s="1"/>
  <c r="F28" i="6"/>
  <c r="B10" i="6"/>
  <c r="B26" i="6" s="1"/>
  <c r="F5" i="6"/>
  <c r="F21" i="6" s="1"/>
  <c r="F25" i="6"/>
  <c r="D5" i="5"/>
  <c r="D18" i="5" s="1"/>
  <c r="B14" i="5"/>
  <c r="B27" i="5" s="1"/>
  <c r="J5" i="5"/>
  <c r="J18" i="5" s="1"/>
  <c r="B9" i="5"/>
  <c r="B22" i="5" s="1"/>
  <c r="B6" i="5"/>
  <c r="B19" i="5" s="1"/>
  <c r="F24" i="5"/>
  <c r="F22" i="5"/>
  <c r="F5" i="5"/>
  <c r="F23" i="5"/>
  <c r="B7" i="5"/>
  <c r="B20" i="5" s="1"/>
  <c r="C5" i="5"/>
  <c r="C18" i="5" s="1"/>
  <c r="F19" i="5"/>
  <c r="B15" i="7"/>
  <c r="B28" i="7" s="1"/>
  <c r="B7" i="7"/>
  <c r="B20" i="7" s="1"/>
  <c r="B14" i="7"/>
  <c r="B27" i="7" s="1"/>
  <c r="B13" i="7"/>
  <c r="B26" i="7" s="1"/>
  <c r="B10" i="7"/>
  <c r="B23" i="7" s="1"/>
  <c r="B6" i="7"/>
  <c r="B19" i="7" s="1"/>
  <c r="L18" i="7"/>
  <c r="D5" i="7"/>
  <c r="D18" i="7" s="1"/>
  <c r="J27" i="7"/>
  <c r="C5" i="7"/>
  <c r="C18" i="7" s="1"/>
  <c r="B8" i="7"/>
  <c r="B21" i="7" s="1"/>
  <c r="E5" i="7"/>
  <c r="H18" i="7"/>
  <c r="F28" i="7"/>
  <c r="F5" i="7"/>
  <c r="F18" i="7" s="1"/>
  <c r="F21" i="7"/>
  <c r="G18" i="7"/>
  <c r="G55" i="1"/>
  <c r="F55" i="1" s="1"/>
  <c r="F20" i="7"/>
  <c r="F19" i="7"/>
  <c r="J55" i="1"/>
  <c r="D55" i="1"/>
  <c r="B17" i="8"/>
  <c r="J5" i="7"/>
  <c r="J19" i="7"/>
  <c r="G30" i="9"/>
  <c r="G34" i="9"/>
  <c r="K19" i="9"/>
  <c r="B6" i="9"/>
  <c r="B7" i="6"/>
  <c r="B23" i="6" s="1"/>
  <c r="J5" i="6"/>
  <c r="J31" i="6"/>
  <c r="B15" i="6"/>
  <c r="B31" i="6" s="1"/>
  <c r="B8" i="5"/>
  <c r="B21" i="5" s="1"/>
  <c r="B12" i="7"/>
  <c r="B25" i="7" s="1"/>
  <c r="B11" i="7"/>
  <c r="B24" i="7" s="1"/>
  <c r="F24" i="7"/>
  <c r="B9" i="7"/>
  <c r="B22" i="7" s="1"/>
  <c r="C24" i="9"/>
  <c r="H34" i="9"/>
  <c r="B5" i="5" l="1"/>
  <c r="B18" i="5" s="1"/>
  <c r="F18" i="5"/>
  <c r="C55" i="1"/>
  <c r="B55" i="1"/>
  <c r="V55" i="1" s="1"/>
  <c r="J18" i="7"/>
  <c r="B5" i="7"/>
  <c r="B18" i="7" s="1"/>
  <c r="B5" i="6"/>
  <c r="B21" i="6" s="1"/>
  <c r="J21" i="6"/>
  <c r="B5" i="8"/>
  <c r="B5" i="9" s="1"/>
  <c r="B17" i="9"/>
  <c r="R55" i="1" l="1"/>
  <c r="U55" i="1"/>
  <c r="O55" i="1"/>
  <c r="T55" i="1"/>
  <c r="Q55" i="1"/>
  <c r="N55" i="1"/>
  <c r="P55" i="1" l="1"/>
  <c r="M55" i="1"/>
  <c r="S55" i="1"/>
</calcChain>
</file>

<file path=xl/connections.xml><?xml version="1.0" encoding="utf-8"?>
<connections xmlns="http://schemas.openxmlformats.org/spreadsheetml/2006/main">
  <connection id="1" name="接続" type="1" refreshedVersion="0" savePassword="1">
    <dbPr connection="DSN=MS Access Database;DBQ=f:\衛生年報用　アクセスファイル\周産期　札幌市.mdb;DefaultDir=f:\衛生年報用　アクセスファイル\周産期　札幌市.mdb;DriverId=25;FIL=MS Access;MaxBufferSize=2048;PageTimeout=5;" command="SELECT 周産期データベース.客体区分, 周産期データベース.区コード, 周産期データベース.性別区分, 周産期データベース.時期区分, 周産期データベース.発生月_x000d__x000a_FROM 周産期データベース 周産期データベース"/>
  </connection>
</connections>
</file>

<file path=xl/sharedStrings.xml><?xml version="1.0" encoding="utf-8"?>
<sst xmlns="http://schemas.openxmlformats.org/spreadsheetml/2006/main" count="537" uniqueCount="169">
  <si>
    <t>総数</t>
    <rPh sb="0" eb="2">
      <t>ソウスウ</t>
    </rPh>
    <phoneticPr fontId="2"/>
  </si>
  <si>
    <t>妊娠満22週以後の死産数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1" eb="12">
      <t>カズ</t>
    </rPh>
    <phoneticPr fontId="2"/>
  </si>
  <si>
    <t>早期新生児死亡数</t>
    <rPh sb="0" eb="2">
      <t>ソウキ</t>
    </rPh>
    <rPh sb="2" eb="5">
      <t>シンセイジ</t>
    </rPh>
    <rPh sb="5" eb="8">
      <t>シボウスウ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</si>
  <si>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</si>
  <si>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</si>
  <si>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不詳</t>
    <rPh sb="0" eb="2">
      <t>フショウ</t>
    </rPh>
    <phoneticPr fontId="2"/>
  </si>
  <si>
    <t>区</t>
    <rPh sb="0" eb="1">
      <t>ク</t>
    </rPh>
    <phoneticPr fontId="2"/>
  </si>
  <si>
    <t>総数</t>
    <rPh sb="0" eb="2">
      <t>ソウスウ</t>
    </rPh>
    <phoneticPr fontId="9"/>
  </si>
  <si>
    <t>中央</t>
    <rPh sb="0" eb="2">
      <t>チュウオウ</t>
    </rPh>
    <phoneticPr fontId="9"/>
  </si>
  <si>
    <t>北</t>
    <rPh sb="0" eb="1">
      <t>キタ</t>
    </rPh>
    <phoneticPr fontId="9"/>
  </si>
  <si>
    <t>東</t>
    <rPh sb="0" eb="1">
      <t>ヒガシ</t>
    </rPh>
    <phoneticPr fontId="9"/>
  </si>
  <si>
    <t>白石</t>
    <rPh sb="0" eb="2">
      <t>シロイシ</t>
    </rPh>
    <phoneticPr fontId="9"/>
  </si>
  <si>
    <t>厚別</t>
    <rPh sb="0" eb="2">
      <t>アツベツ</t>
    </rPh>
    <phoneticPr fontId="9"/>
  </si>
  <si>
    <t>豊平</t>
    <rPh sb="0" eb="2">
      <t>トヨヒラ</t>
    </rPh>
    <phoneticPr fontId="9"/>
  </si>
  <si>
    <t>清田</t>
    <rPh sb="0" eb="2">
      <t>キヨタ</t>
    </rPh>
    <phoneticPr fontId="9"/>
  </si>
  <si>
    <t>南</t>
    <rPh sb="0" eb="1">
      <t>ミナミ</t>
    </rPh>
    <phoneticPr fontId="9"/>
  </si>
  <si>
    <t>西</t>
    <rPh sb="0" eb="1">
      <t>ニシ</t>
    </rPh>
    <phoneticPr fontId="9"/>
  </si>
  <si>
    <t>手稲</t>
    <rPh sb="0" eb="2">
      <t>テイネ</t>
    </rPh>
    <phoneticPr fontId="9"/>
  </si>
  <si>
    <t>第6章　周  産  期  死  亡</t>
    <rPh sb="0" eb="1">
      <t>ダイ</t>
    </rPh>
    <rPh sb="2" eb="3">
      <t>ショウ</t>
    </rPh>
    <rPh sb="4" eb="5">
      <t>シュウ</t>
    </rPh>
    <rPh sb="7" eb="8">
      <t>サン</t>
    </rPh>
    <rPh sb="10" eb="11">
      <t>キ</t>
    </rPh>
    <rPh sb="13" eb="14">
      <t>シ</t>
    </rPh>
    <rPh sb="16" eb="17">
      <t>ボウ</t>
    </rPh>
    <phoneticPr fontId="2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</si>
  <si>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2"/>
  </si>
  <si>
    <t>母の年齢</t>
    <rPh sb="0" eb="1">
      <t>ハハ</t>
    </rPh>
    <rPh sb="2" eb="4">
      <t>ネンレイ</t>
    </rPh>
    <phoneticPr fontId="2"/>
  </si>
  <si>
    <t>0.5㎏未満</t>
  </si>
  <si>
    <t>1.0～1.5㎏</t>
  </si>
  <si>
    <t>1.5～2.0㎏</t>
  </si>
  <si>
    <t>2.0～2.5㎏</t>
  </si>
  <si>
    <t>2.5～3.0㎏</t>
  </si>
  <si>
    <t>3.0～3.5㎏</t>
  </si>
  <si>
    <t>3.5～4.0㎏</t>
  </si>
  <si>
    <t>4.0～4.5㎏</t>
  </si>
  <si>
    <t>不詳</t>
  </si>
  <si>
    <t>早期新生児死亡率
(出生千対）</t>
    <rPh sb="0" eb="2">
      <t>ソウキ</t>
    </rPh>
    <rPh sb="2" eb="5">
      <t>シンセイジ</t>
    </rPh>
    <rPh sb="5" eb="7">
      <t>シボウ</t>
    </rPh>
    <rPh sb="7" eb="8">
      <t>リツ</t>
    </rPh>
    <rPh sb="10" eb="12">
      <t>シュッショウ</t>
    </rPh>
    <rPh sb="12" eb="14">
      <t>センタイ</t>
    </rPh>
    <phoneticPr fontId="2"/>
  </si>
  <si>
    <t>・</t>
  </si>
  <si>
    <t>時期区分</t>
  </si>
  <si>
    <t>死産</t>
  </si>
  <si>
    <t>死産 計</t>
  </si>
  <si>
    <t>死亡</t>
  </si>
  <si>
    <t>死亡 計</t>
  </si>
  <si>
    <t>総計</t>
  </si>
  <si>
    <t>区コード</t>
  </si>
  <si>
    <t>10　中央区</t>
  </si>
  <si>
    <t>20　北区</t>
  </si>
  <si>
    <t>30　東区</t>
  </si>
  <si>
    <t>40　白石区</t>
  </si>
  <si>
    <t>45　厚別区</t>
  </si>
  <si>
    <t>50　豊平区</t>
  </si>
  <si>
    <t>55　清田区</t>
  </si>
  <si>
    <t>60　南区</t>
  </si>
  <si>
    <t>70　西区</t>
  </si>
  <si>
    <t>75　手稲区</t>
  </si>
  <si>
    <t>データの個数 : 客体区分</t>
  </si>
  <si>
    <t>出産時の
平均体重(㎏)</t>
    <rPh sb="0" eb="2">
      <t>シュッサン</t>
    </rPh>
    <rPh sb="2" eb="3">
      <t>ジ</t>
    </rPh>
    <phoneticPr fontId="2"/>
  </si>
  <si>
    <t>5.0㎏以上</t>
    <rPh sb="4" eb="6">
      <t>イジョウ</t>
    </rPh>
    <phoneticPr fontId="2"/>
  </si>
  <si>
    <t>周産期死亡数</t>
  </si>
  <si>
    <t>妊娠満22週以後の死産数</t>
  </si>
  <si>
    <t>早期新生児死亡数</t>
  </si>
  <si>
    <t>１月</t>
    <rPh sb="1" eb="2">
      <t>ガツ</t>
    </rPh>
    <phoneticPr fontId="9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</si>
  <si>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</si>
  <si>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</si>
  <si>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</si>
  <si>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</si>
  <si>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</si>
  <si>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</si>
  <si>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</si>
  <si>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</si>
  <si>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</si>
  <si>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</si>
  <si>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</si>
  <si>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周産期死亡率(出産千対）</t>
    <rPh sb="5" eb="6">
      <t>リツ</t>
    </rPh>
    <rPh sb="7" eb="9">
      <t>シュッサン</t>
    </rPh>
    <rPh sb="9" eb="11">
      <t>センタイ</t>
    </rPh>
    <phoneticPr fontId="2"/>
  </si>
  <si>
    <t>妊娠満22週以後の死産率(出産千対）</t>
    <rPh sb="11" eb="12">
      <t>リツ</t>
    </rPh>
    <rPh sb="13" eb="15">
      <t>シュッサン</t>
    </rPh>
    <rPh sb="15" eb="17">
      <t>センタイ</t>
    </rPh>
    <phoneticPr fontId="2"/>
  </si>
  <si>
    <t>発生月</t>
  </si>
  <si>
    <t>・</t>
    <phoneticPr fontId="2"/>
  </si>
  <si>
    <t>妊娠満22週以後の死産数  1)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1" eb="12">
      <t>カズ</t>
    </rPh>
    <phoneticPr fontId="2"/>
  </si>
  <si>
    <t>3)　本市の集計による。</t>
    <rPh sb="3" eb="5">
      <t>ホンシ</t>
    </rPh>
    <rPh sb="6" eb="8">
      <t>シュウケイ</t>
    </rPh>
    <phoneticPr fontId="9"/>
  </si>
  <si>
    <t>・</t>
    <phoneticPr fontId="2"/>
  </si>
  <si>
    <t>出産時の体重</t>
    <rPh sb="0" eb="2">
      <t>シュッサン</t>
    </rPh>
    <rPh sb="2" eb="3">
      <t>ジ</t>
    </rPh>
    <phoneticPr fontId="2"/>
  </si>
  <si>
    <t>不詳</t>
    <rPh sb="0" eb="2">
      <t>フショウ</t>
    </rPh>
    <phoneticPr fontId="9"/>
  </si>
  <si>
    <t>区・月別にみた妊娠満22週以後の死産-早期新生児死亡別周産期死亡数</t>
    <rPh sb="0" eb="1">
      <t>ク</t>
    </rPh>
    <rPh sb="2" eb="4">
      <t>ツキベツ</t>
    </rPh>
    <rPh sb="7" eb="9">
      <t>ニンシン</t>
    </rPh>
    <rPh sb="9" eb="10">
      <t>マン</t>
    </rPh>
    <rPh sb="12" eb="13">
      <t>シュウ</t>
    </rPh>
    <rPh sb="13" eb="15">
      <t>イゴ</t>
    </rPh>
    <rPh sb="16" eb="18">
      <t>シザン</t>
    </rPh>
    <rPh sb="19" eb="21">
      <t>ソウキ</t>
    </rPh>
    <rPh sb="21" eb="24">
      <t>シンセイジ</t>
    </rPh>
    <rPh sb="24" eb="26">
      <t>シボウ</t>
    </rPh>
    <rPh sb="26" eb="27">
      <t>ベツ</t>
    </rPh>
    <rPh sb="27" eb="28">
      <t>シュウ</t>
    </rPh>
    <rPh sb="28" eb="29">
      <t>サン</t>
    </rPh>
    <rPh sb="29" eb="30">
      <t>キ</t>
    </rPh>
    <rPh sb="30" eb="33">
      <t>シボウスウ</t>
    </rPh>
    <phoneticPr fontId="2"/>
  </si>
  <si>
    <t>区・月別にみた妊娠満22週以後の死産-早期新生児死亡別周産期死亡率</t>
    <rPh sb="0" eb="1">
      <t>ク</t>
    </rPh>
    <rPh sb="2" eb="4">
      <t>ツキベツ</t>
    </rPh>
    <rPh sb="7" eb="9">
      <t>ニンシン</t>
    </rPh>
    <rPh sb="9" eb="10">
      <t>マン</t>
    </rPh>
    <rPh sb="12" eb="13">
      <t>シュウ</t>
    </rPh>
    <rPh sb="13" eb="15">
      <t>イゴ</t>
    </rPh>
    <rPh sb="16" eb="18">
      <t>シザン</t>
    </rPh>
    <rPh sb="19" eb="21">
      <t>ソウキ</t>
    </rPh>
    <rPh sb="21" eb="24">
      <t>シンセイジ</t>
    </rPh>
    <rPh sb="24" eb="26">
      <t>シボウ</t>
    </rPh>
    <rPh sb="26" eb="27">
      <t>ベツ</t>
    </rPh>
    <rPh sb="27" eb="28">
      <t>シュウ</t>
    </rPh>
    <rPh sb="28" eb="29">
      <t>サン</t>
    </rPh>
    <rPh sb="29" eb="30">
      <t>キ</t>
    </rPh>
    <rPh sb="30" eb="33">
      <t>シボウリツ</t>
    </rPh>
    <phoneticPr fontId="2"/>
  </si>
  <si>
    <t>年次</t>
    <rPh sb="0" eb="1">
      <t>ネン</t>
    </rPh>
    <rPh sb="1" eb="2">
      <t>ジ</t>
    </rPh>
    <phoneticPr fontId="2"/>
  </si>
  <si>
    <t>周 産 期 死 亡 率  
　　　　　　(出産千対） 　　　  2)</t>
    <rPh sb="0" eb="1">
      <t>シュウ</t>
    </rPh>
    <rPh sb="2" eb="3">
      <t>サン</t>
    </rPh>
    <rPh sb="4" eb="5">
      <t>キ</t>
    </rPh>
    <rPh sb="6" eb="7">
      <t>シ</t>
    </rPh>
    <rPh sb="8" eb="9">
      <t>ボウ</t>
    </rPh>
    <rPh sb="10" eb="11">
      <t>リツ</t>
    </rPh>
    <rPh sb="21" eb="23">
      <t>シュッサン</t>
    </rPh>
    <rPh sb="23" eb="25">
      <t>センタイ</t>
    </rPh>
    <phoneticPr fontId="2"/>
  </si>
  <si>
    <t xml:space="preserve">妊娠満22週以後の死産率  1) 
　　　　　(出産千対）  　　　   2)  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1" eb="12">
      <t>リツ</t>
    </rPh>
    <rPh sb="24" eb="26">
      <t>シュッサン</t>
    </rPh>
    <rPh sb="26" eb="28">
      <t>センタイ</t>
    </rPh>
    <phoneticPr fontId="2"/>
  </si>
  <si>
    <t xml:space="preserve"> 周産期死亡中
 妊娠満22週以
 後の死産の占
 める割合　　1)
 (％)</t>
    <rPh sb="1" eb="2">
      <t>シュウ</t>
    </rPh>
    <rPh sb="2" eb="3">
      <t>サン</t>
    </rPh>
    <rPh sb="3" eb="4">
      <t>キ</t>
    </rPh>
    <rPh sb="4" eb="6">
      <t>シボウ</t>
    </rPh>
    <rPh sb="6" eb="7">
      <t>ナカ</t>
    </rPh>
    <rPh sb="9" eb="11">
      <t>ニンシン</t>
    </rPh>
    <rPh sb="11" eb="12">
      <t>マン</t>
    </rPh>
    <rPh sb="14" eb="15">
      <t>シュウ</t>
    </rPh>
    <rPh sb="15" eb="16">
      <t>イ</t>
    </rPh>
    <rPh sb="18" eb="19">
      <t>アト</t>
    </rPh>
    <rPh sb="20" eb="22">
      <t>シザン</t>
    </rPh>
    <rPh sb="23" eb="24">
      <t>シ</t>
    </rPh>
    <rPh sb="28" eb="30">
      <t>ワリアイ</t>
    </rPh>
    <phoneticPr fontId="9"/>
  </si>
  <si>
    <t>2　区・性別にみた妊娠満22週以後の死産-早期新生児死亡別周産期死亡数及び率</t>
    <rPh sb="2" eb="3">
      <t>ク</t>
    </rPh>
    <rPh sb="4" eb="6">
      <t>セイベツ</t>
    </rPh>
    <rPh sb="9" eb="11">
      <t>ニンシン</t>
    </rPh>
    <rPh sb="11" eb="12">
      <t>マン</t>
    </rPh>
    <rPh sb="14" eb="15">
      <t>シュウ</t>
    </rPh>
    <rPh sb="15" eb="17">
      <t>イゴ</t>
    </rPh>
    <rPh sb="18" eb="20">
      <t>シザン</t>
    </rPh>
    <rPh sb="21" eb="23">
      <t>ソウキ</t>
    </rPh>
    <rPh sb="23" eb="26">
      <t>シンセイジ</t>
    </rPh>
    <rPh sb="26" eb="28">
      <t>シボウ</t>
    </rPh>
    <rPh sb="28" eb="29">
      <t>ベツ</t>
    </rPh>
    <rPh sb="29" eb="30">
      <t>シュウ</t>
    </rPh>
    <rPh sb="30" eb="31">
      <t>サン</t>
    </rPh>
    <rPh sb="31" eb="32">
      <t>キ</t>
    </rPh>
    <rPh sb="32" eb="35">
      <t>シボウスウ</t>
    </rPh>
    <rPh sb="35" eb="36">
      <t>オヨ</t>
    </rPh>
    <rPh sb="37" eb="38">
      <t>リツ</t>
    </rPh>
    <phoneticPr fontId="2"/>
  </si>
  <si>
    <t>周　産　期　死　亡　数</t>
    <rPh sb="0" eb="1">
      <t>シュウ</t>
    </rPh>
    <rPh sb="2" eb="3">
      <t>サン</t>
    </rPh>
    <rPh sb="4" eb="5">
      <t>キ</t>
    </rPh>
    <rPh sb="6" eb="7">
      <t>シ</t>
    </rPh>
    <rPh sb="8" eb="9">
      <t>ボウ</t>
    </rPh>
    <rPh sb="10" eb="11">
      <t>カズ</t>
    </rPh>
    <phoneticPr fontId="2"/>
  </si>
  <si>
    <t>3　母の年齢（5歳階級）・性別にみた妊娠満22週以後の死産-早期新生児死亡別周産期死亡数
　 及び率</t>
    <rPh sb="2" eb="3">
      <t>ハハ</t>
    </rPh>
    <rPh sb="4" eb="6">
      <t>ネンレイ</t>
    </rPh>
    <rPh sb="8" eb="9">
      <t>サイ</t>
    </rPh>
    <rPh sb="9" eb="11">
      <t>カイキュウ</t>
    </rPh>
    <rPh sb="13" eb="14">
      <t>セイ</t>
    </rPh>
    <rPh sb="14" eb="15">
      <t>ベツ</t>
    </rPh>
    <rPh sb="37" eb="38">
      <t>ベツ</t>
    </rPh>
    <rPh sb="38" eb="39">
      <t>シュウ</t>
    </rPh>
    <rPh sb="39" eb="40">
      <t>サン</t>
    </rPh>
    <rPh sb="40" eb="41">
      <t>キ</t>
    </rPh>
    <rPh sb="41" eb="44">
      <t>シボウスウ</t>
    </rPh>
    <rPh sb="47" eb="48">
      <t>オヨ</t>
    </rPh>
    <rPh sb="49" eb="50">
      <t>リツ</t>
    </rPh>
    <phoneticPr fontId="2"/>
  </si>
  <si>
    <t>14歳以下</t>
    <rPh sb="2" eb="3">
      <t>サイ</t>
    </rPh>
    <rPh sb="3" eb="5">
      <t>イカ</t>
    </rPh>
    <phoneticPr fontId="9"/>
  </si>
  <si>
    <t>15～19</t>
    <phoneticPr fontId="9"/>
  </si>
  <si>
    <t>20～24</t>
    <phoneticPr fontId="9"/>
  </si>
  <si>
    <t>25～29</t>
    <phoneticPr fontId="9"/>
  </si>
  <si>
    <t>30～34</t>
    <phoneticPr fontId="9"/>
  </si>
  <si>
    <t>35～39</t>
    <phoneticPr fontId="9"/>
  </si>
  <si>
    <t>40～44</t>
    <phoneticPr fontId="9"/>
  </si>
  <si>
    <t>45～49</t>
    <phoneticPr fontId="2"/>
  </si>
  <si>
    <t>50歳～</t>
    <rPh sb="2" eb="3">
      <t>サイ</t>
    </rPh>
    <phoneticPr fontId="2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</si>
  <si>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</si>
  <si>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</si>
  <si>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</si>
  <si>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</si>
  <si>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</si>
  <si>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</si>
  <si>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</si>
  <si>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</si>
  <si>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50歳～</t>
    <phoneticPr fontId="2"/>
  </si>
  <si>
    <t>4　出産時の体重・性別にみた妊娠満22週以後の死産-早期新生児死亡別周産期死亡数及び率</t>
    <rPh sb="9" eb="10">
      <t>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8">
      <t>ソウキ</t>
    </rPh>
    <rPh sb="28" eb="31">
      <t>シンセイジ</t>
    </rPh>
    <rPh sb="31" eb="33">
      <t>シボウ</t>
    </rPh>
    <rPh sb="33" eb="34">
      <t>ベツ</t>
    </rPh>
    <rPh sb="34" eb="35">
      <t>シュウ</t>
    </rPh>
    <rPh sb="35" eb="36">
      <t>サン</t>
    </rPh>
    <rPh sb="36" eb="37">
      <t>キ</t>
    </rPh>
    <rPh sb="37" eb="40">
      <t>シボウスウ</t>
    </rPh>
    <rPh sb="40" eb="41">
      <t>オヨ</t>
    </rPh>
    <rPh sb="42" eb="43">
      <t>リツ</t>
    </rPh>
    <phoneticPr fontId="2"/>
  </si>
  <si>
    <t>0.5㎏以上
    1.0㎏未満</t>
    <phoneticPr fontId="2"/>
  </si>
  <si>
    <t>4.5～5.0㎏</t>
    <phoneticPr fontId="2"/>
  </si>
  <si>
    <t>総数</t>
    <phoneticPr fontId="2"/>
  </si>
  <si>
    <t>0.5㎏以上
    1.0㎏未満</t>
    <phoneticPr fontId="2"/>
  </si>
  <si>
    <t>4.5～5.0㎏</t>
    <phoneticPr fontId="2"/>
  </si>
  <si>
    <r>
      <t>1950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25年　</t>
    </r>
    <rPh sb="6" eb="8">
      <t>ショウワ</t>
    </rPh>
    <rPh sb="10" eb="11">
      <t>ネン</t>
    </rPh>
    <phoneticPr fontId="9"/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</si>
  <si>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9"/>
  </si>
  <si>
    <t>1)　平成6年までは、「妊娠満28週以後の死産」である。</t>
    <rPh sb="3" eb="5">
      <t>ヘイセイ</t>
    </rPh>
    <rPh sb="6" eb="7">
      <t>ネン</t>
    </rPh>
    <rPh sb="12" eb="14">
      <t>ニンシン</t>
    </rPh>
    <rPh sb="14" eb="15">
      <t>マン</t>
    </rPh>
    <rPh sb="17" eb="18">
      <t>シュウ</t>
    </rPh>
    <rPh sb="18" eb="20">
      <t>イゴ</t>
    </rPh>
    <rPh sb="21" eb="23">
      <t>シザン</t>
    </rPh>
    <phoneticPr fontId="2"/>
  </si>
  <si>
    <t>2)　平成6年までは、出生千対である。</t>
    <rPh sb="3" eb="5">
      <t>ヘイセイ</t>
    </rPh>
    <rPh sb="6" eb="7">
      <t>ネン</t>
    </rPh>
    <rPh sb="11" eb="13">
      <t>シュッショウ</t>
    </rPh>
    <rPh sb="13" eb="15">
      <t>センタイ</t>
    </rPh>
    <phoneticPr fontId="2"/>
  </si>
  <si>
    <t>総数</t>
    <phoneticPr fontId="2"/>
  </si>
  <si>
    <t>周　産　期　死　亡　率
(出産千対)</t>
    <rPh sb="0" eb="1">
      <t>シュウ</t>
    </rPh>
    <rPh sb="2" eb="3">
      <t>サン</t>
    </rPh>
    <rPh sb="4" eb="5">
      <t>キ</t>
    </rPh>
    <rPh sb="6" eb="7">
      <t>シ</t>
    </rPh>
    <rPh sb="8" eb="9">
      <t>ボウ</t>
    </rPh>
    <rPh sb="10" eb="11">
      <t>リツ</t>
    </rPh>
    <rPh sb="13" eb="15">
      <t>シュッサン</t>
    </rPh>
    <rPh sb="15" eb="17">
      <t>センタイ</t>
    </rPh>
    <phoneticPr fontId="2"/>
  </si>
  <si>
    <t>妊娠満22週以後の死産率
(出産千対)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1" eb="12">
      <t>リツ</t>
    </rPh>
    <phoneticPr fontId="2"/>
  </si>
  <si>
    <t>早期新生児死亡率
(出生千対)</t>
    <rPh sb="0" eb="2">
      <t>ソウキ</t>
    </rPh>
    <rPh sb="2" eb="5">
      <t>シンセイジ</t>
    </rPh>
    <rPh sb="5" eb="8">
      <t>シボウリツ</t>
    </rPh>
    <rPh sb="10" eb="12">
      <t>シュッショウ</t>
    </rPh>
    <phoneticPr fontId="2"/>
  </si>
  <si>
    <t>…</t>
  </si>
  <si>
    <t>早期新生児死亡率(出生千対)</t>
    <rPh sb="7" eb="8">
      <t>リツ</t>
    </rPh>
    <rPh sb="9" eb="11">
      <t>シュッショウ</t>
    </rPh>
    <rPh sb="11" eb="13">
      <t>センタイ</t>
    </rPh>
    <phoneticPr fontId="2"/>
  </si>
  <si>
    <t>1　年次別にみた性・妊娠満22週以後の死産-早期新生児死亡別周産期死亡数・率及び周産期死　亡中妊娠満22週以後の死産の占める割合</t>
    <phoneticPr fontId="2"/>
  </si>
  <si>
    <t xml:space="preserve">  11      23</t>
  </si>
  <si>
    <t xml:space="preserve">  12      24</t>
  </si>
  <si>
    <t xml:space="preserve">  13      25</t>
  </si>
  <si>
    <t xml:space="preserve">  14      26</t>
  </si>
  <si>
    <t>1986  昭和61年</t>
    <phoneticPr fontId="9"/>
  </si>
  <si>
    <t xml:space="preserve">  15      27</t>
  </si>
  <si>
    <t xml:space="preserve">  16      28</t>
    <phoneticPr fontId="2"/>
  </si>
  <si>
    <t>平成28年</t>
    <phoneticPr fontId="2"/>
  </si>
  <si>
    <r>
      <t xml:space="preserve">  </t>
    </r>
    <r>
      <rPr>
        <sz val="10"/>
        <rFont val="ＭＳ Ｐ明朝"/>
        <family val="1"/>
        <charset val="128"/>
      </rPr>
      <t>55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30</t>
    </r>
    <phoneticPr fontId="9"/>
  </si>
  <si>
    <r>
      <t xml:space="preserve">  </t>
    </r>
    <r>
      <rPr>
        <sz val="10"/>
        <rFont val="ＭＳ Ｐ明朝"/>
        <family val="1"/>
        <charset val="128"/>
      </rPr>
      <t>60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35</t>
    </r>
    <phoneticPr fontId="9"/>
  </si>
  <si>
    <r>
      <t xml:space="preserve">  </t>
    </r>
    <r>
      <rPr>
        <sz val="10"/>
        <rFont val="ＭＳ Ｐ明朝"/>
        <family val="1"/>
        <charset val="128"/>
      </rPr>
      <t>65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40</t>
    </r>
    <phoneticPr fontId="9"/>
  </si>
  <si>
    <r>
      <t xml:space="preserve">  </t>
    </r>
    <r>
      <rPr>
        <sz val="10"/>
        <rFont val="ＭＳ Ｐ明朝"/>
        <family val="1"/>
        <charset val="128"/>
      </rPr>
      <t>70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45</t>
    </r>
    <phoneticPr fontId="9"/>
  </si>
  <si>
    <r>
      <t xml:space="preserve">  </t>
    </r>
    <r>
      <rPr>
        <sz val="10"/>
        <rFont val="ＭＳ Ｐ明朝"/>
        <family val="1"/>
        <charset val="128"/>
      </rPr>
      <t>72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47</t>
    </r>
    <phoneticPr fontId="9"/>
  </si>
  <si>
    <r>
      <t xml:space="preserve">  </t>
    </r>
    <r>
      <rPr>
        <sz val="10"/>
        <rFont val="ＭＳ Ｐ明朝"/>
        <family val="1"/>
        <charset val="128"/>
      </rPr>
      <t>73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48</t>
    </r>
    <phoneticPr fontId="9"/>
  </si>
  <si>
    <r>
      <t xml:space="preserve">  </t>
    </r>
    <r>
      <rPr>
        <sz val="10"/>
        <rFont val="ＭＳ Ｐ明朝"/>
        <family val="1"/>
        <charset val="128"/>
      </rPr>
      <t>74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49</t>
    </r>
    <phoneticPr fontId="9"/>
  </si>
  <si>
    <r>
      <t xml:space="preserve">  </t>
    </r>
    <r>
      <rPr>
        <sz val="10"/>
        <rFont val="ＭＳ Ｐ明朝"/>
        <family val="1"/>
        <charset val="128"/>
      </rPr>
      <t>75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50</t>
    </r>
    <phoneticPr fontId="9"/>
  </si>
  <si>
    <r>
      <t xml:space="preserve">  </t>
    </r>
    <r>
      <rPr>
        <sz val="10"/>
        <rFont val="ＭＳ Ｐ明朝"/>
        <family val="1"/>
        <charset val="128"/>
      </rPr>
      <t>76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51</t>
    </r>
    <phoneticPr fontId="9"/>
  </si>
  <si>
    <r>
      <t xml:space="preserve">  </t>
    </r>
    <r>
      <rPr>
        <sz val="10"/>
        <rFont val="ＭＳ Ｐ明朝"/>
        <family val="1"/>
        <charset val="128"/>
      </rPr>
      <t>77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52</t>
    </r>
    <phoneticPr fontId="9"/>
  </si>
  <si>
    <r>
      <t xml:space="preserve">  </t>
    </r>
    <r>
      <rPr>
        <sz val="10"/>
        <rFont val="ＭＳ Ｐ明朝"/>
        <family val="1"/>
        <charset val="128"/>
      </rPr>
      <t>78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53</t>
    </r>
    <phoneticPr fontId="9"/>
  </si>
  <si>
    <r>
      <t xml:space="preserve">  </t>
    </r>
    <r>
      <rPr>
        <sz val="10"/>
        <rFont val="ＭＳ Ｐ明朝"/>
        <family val="1"/>
        <charset val="128"/>
      </rPr>
      <t>79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54</t>
    </r>
    <phoneticPr fontId="9"/>
  </si>
  <si>
    <r>
      <t xml:space="preserve">  </t>
    </r>
    <r>
      <rPr>
        <sz val="10"/>
        <rFont val="ＭＳ Ｐ明朝"/>
        <family val="1"/>
        <charset val="128"/>
      </rPr>
      <t>80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55</t>
    </r>
    <phoneticPr fontId="9"/>
  </si>
  <si>
    <r>
      <t xml:space="preserve">  </t>
    </r>
    <r>
      <rPr>
        <sz val="10"/>
        <rFont val="ＭＳ Ｐ明朝"/>
        <family val="1"/>
        <charset val="128"/>
      </rPr>
      <t>81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56</t>
    </r>
    <phoneticPr fontId="9"/>
  </si>
  <si>
    <r>
      <t xml:space="preserve">  </t>
    </r>
    <r>
      <rPr>
        <sz val="10"/>
        <rFont val="ＭＳ Ｐ明朝"/>
        <family val="1"/>
        <charset val="128"/>
      </rPr>
      <t>82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57</t>
    </r>
    <phoneticPr fontId="9"/>
  </si>
  <si>
    <r>
      <t xml:space="preserve">  </t>
    </r>
    <r>
      <rPr>
        <sz val="10"/>
        <rFont val="ＭＳ Ｐ明朝"/>
        <family val="1"/>
        <charset val="128"/>
      </rPr>
      <t>83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58</t>
    </r>
    <phoneticPr fontId="9"/>
  </si>
  <si>
    <r>
      <t xml:space="preserve">  </t>
    </r>
    <r>
      <rPr>
        <sz val="10"/>
        <rFont val="ＭＳ Ｐ明朝"/>
        <family val="1"/>
        <charset val="128"/>
      </rPr>
      <t>84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59</t>
    </r>
    <phoneticPr fontId="9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</si>
  <si>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9"/>
  </si>
  <si>
    <r>
      <t xml:space="preserve">  </t>
    </r>
    <r>
      <rPr>
        <sz val="10"/>
        <rFont val="ＭＳ Ｐ明朝"/>
        <family val="1"/>
        <charset val="128"/>
      </rPr>
      <t>87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62</t>
    </r>
    <phoneticPr fontId="9"/>
  </si>
  <si>
    <r>
      <t xml:space="preserve">  </t>
    </r>
    <r>
      <rPr>
        <sz val="10"/>
        <rFont val="ＭＳ Ｐ明朝"/>
        <family val="1"/>
        <charset val="128"/>
      </rPr>
      <t>88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63</t>
    </r>
    <phoneticPr fontId="9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</si>
  <si>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9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</si>
  <si>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9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</si>
  <si>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9"/>
  </si>
  <si>
    <r>
      <t xml:space="preserve">  </t>
    </r>
    <r>
      <rPr>
        <sz val="10"/>
        <rFont val="ＭＳ Ｐ明朝"/>
        <family val="1"/>
        <charset val="128"/>
      </rPr>
      <t>93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5</t>
    </r>
    <phoneticPr fontId="9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</si>
  <si>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9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</si>
  <si>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9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</si>
  <si>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9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</si>
  <si>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9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</si>
  <si>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9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</si>
  <si>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9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</si>
  <si>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9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</si>
  <si>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9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</si>
  <si>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9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</si>
  <si>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9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</si>
  <si>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2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</si>
  <si>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2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</si>
  <si>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2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</si>
  <si>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9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</si>
  <si>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9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</si>
  <si>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9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</si>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</sst>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_*\1\)\ \ #,##0_ ;_ * \-#,##0_ ;_ * &quot;-&quot;_ ;_ @_ "/>
    <numFmt numFmtId="179" formatCode="_ * #,##0.0_ ;_ * \-#,##0.0_ ;_ * &quot;-&quot;_ ;_ @_ "/>
    <numFmt numFmtId="180" formatCode="_ * #,##0.00_ ;_ * \-#,##0.00_ ;_ * &quot;-&quot;_ ;_ @_ "/>
    <numFmt numFmtId="181" formatCode="_*\3\)\ \ #,##0_ ;_ * \-#,##0_ ;_ * &quot;-&quot;_ ;_ @_ "/>
    <numFmt numFmtId="182" formatCode="* #,##0.0;_ * \-#,##0.0;_ * &quot;-&quot;;_ @"/>
    <numFmt numFmtId="183" formatCode="_*\3\)\ \ \ \ #,##0_ ;_ * \-#,##0_ ;_ * &quot;-&quot;_ ;_ @_ "/>
  </numFmts>
  <fonts count="2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53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hair">
        <color indexed="53"/>
      </right>
      <top style="hair">
        <color indexed="11"/>
      </top>
      <bottom style="hair">
        <color indexed="11"/>
      </bottom>
      <diagonal/>
    </border>
    <border>
      <left style="hair">
        <color indexed="53"/>
      </left>
      <right style="hair">
        <color indexed="53"/>
      </right>
      <top style="hair">
        <color indexed="11"/>
      </top>
      <bottom style="hair">
        <color indexed="11"/>
      </bottom>
      <diagonal/>
    </border>
    <border>
      <left style="hair">
        <color indexed="53"/>
      </left>
      <right style="hair">
        <color indexed="53"/>
      </right>
      <top style="hair">
        <color indexed="11"/>
      </top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53"/>
      </left>
      <right/>
      <top style="hair">
        <color indexed="11"/>
      </top>
      <bottom style="hair">
        <color indexed="11"/>
      </bottom>
      <diagonal/>
    </border>
    <border>
      <left/>
      <right style="hair">
        <color indexed="53"/>
      </right>
      <top style="hair">
        <color indexed="11"/>
      </top>
      <bottom style="medium">
        <color indexed="53"/>
      </bottom>
      <diagonal/>
    </border>
    <border>
      <left style="hair">
        <color indexed="53"/>
      </left>
      <right/>
      <top style="hair">
        <color indexed="11"/>
      </top>
      <bottom style="medium">
        <color indexed="53"/>
      </bottom>
      <diagonal/>
    </border>
    <border>
      <left/>
      <right style="hair">
        <color indexed="53"/>
      </right>
      <top style="medium">
        <color indexed="53"/>
      </top>
      <bottom style="hair">
        <color indexed="53"/>
      </bottom>
      <diagonal/>
    </border>
    <border>
      <left/>
      <right style="hair">
        <color indexed="53"/>
      </right>
      <top/>
      <bottom/>
      <diagonal/>
    </border>
    <border>
      <left style="hair">
        <color indexed="53"/>
      </left>
      <right style="hair">
        <color indexed="53"/>
      </right>
      <top style="medium">
        <color indexed="53"/>
      </top>
      <bottom style="hair">
        <color indexed="53"/>
      </bottom>
      <diagonal/>
    </border>
    <border>
      <left style="hair">
        <color indexed="53"/>
      </left>
      <right/>
      <top style="medium">
        <color indexed="53"/>
      </top>
      <bottom style="hair">
        <color indexed="53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5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3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53"/>
      </left>
      <right/>
      <top style="hair">
        <color indexed="53"/>
      </top>
      <bottom style="hair">
        <color indexed="11"/>
      </bottom>
      <diagonal/>
    </border>
    <border>
      <left/>
      <right/>
      <top style="hair">
        <color indexed="53"/>
      </top>
      <bottom style="hair">
        <color indexed="1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5" fillId="0" borderId="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179" fontId="4" fillId="0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1" fontId="4" fillId="0" borderId="15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0" fontId="0" fillId="0" borderId="22" xfId="0" applyBorder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79" fontId="3" fillId="0" borderId="15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178" fontId="11" fillId="0" borderId="26" xfId="1" applyNumberFormat="1" applyFont="1" applyFill="1" applyBorder="1" applyAlignment="1">
      <alignment horizontal="right" vertical="center"/>
    </xf>
    <xf numFmtId="178" fontId="11" fillId="0" borderId="27" xfId="1" applyNumberFormat="1" applyFont="1" applyFill="1" applyBorder="1" applyAlignment="1">
      <alignment horizontal="right" vertical="center"/>
    </xf>
    <xf numFmtId="41" fontId="10" fillId="0" borderId="27" xfId="0" applyNumberFormat="1" applyFont="1" applyFill="1" applyBorder="1" applyAlignment="1">
      <alignment horizontal="right" vertical="center"/>
    </xf>
    <xf numFmtId="178" fontId="11" fillId="0" borderId="28" xfId="1" applyNumberFormat="1" applyFont="1" applyFill="1" applyBorder="1" applyAlignment="1">
      <alignment horizontal="right" vertical="center"/>
    </xf>
    <xf numFmtId="178" fontId="11" fillId="0" borderId="29" xfId="1" applyNumberFormat="1" applyFont="1" applyFill="1" applyBorder="1" applyAlignment="1">
      <alignment horizontal="right" vertical="center"/>
    </xf>
    <xf numFmtId="41" fontId="10" fillId="0" borderId="29" xfId="0" applyNumberFormat="1" applyFont="1" applyFill="1" applyBorder="1" applyAlignment="1">
      <alignment horizontal="right" vertical="center"/>
    </xf>
    <xf numFmtId="178" fontId="11" fillId="0" borderId="33" xfId="1" applyNumberFormat="1" applyFont="1" applyFill="1" applyBorder="1" applyAlignment="1">
      <alignment horizontal="right" vertical="center"/>
    </xf>
    <xf numFmtId="41" fontId="10" fillId="0" borderId="26" xfId="0" applyNumberFormat="1" applyFont="1" applyFill="1" applyBorder="1" applyAlignment="1">
      <alignment horizontal="right" vertical="center"/>
    </xf>
    <xf numFmtId="178" fontId="11" fillId="0" borderId="34" xfId="1" applyNumberFormat="1" applyFont="1" applyFill="1" applyBorder="1" applyAlignment="1">
      <alignment horizontal="right" vertical="center"/>
    </xf>
    <xf numFmtId="41" fontId="10" fillId="0" borderId="28" xfId="0" applyNumberFormat="1" applyFont="1" applyFill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/>
    <xf numFmtId="41" fontId="3" fillId="0" borderId="17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>
      <alignment vertical="center"/>
    </xf>
    <xf numFmtId="41" fontId="0" fillId="0" borderId="34" xfId="0" applyNumberFormat="1" applyFont="1" applyFill="1" applyBorder="1" applyAlignment="1">
      <alignment vertical="center"/>
    </xf>
    <xf numFmtId="41" fontId="1" fillId="2" borderId="2" xfId="0" applyNumberFormat="1" applyFont="1" applyFill="1" applyBorder="1" applyAlignment="1" applyProtection="1">
      <alignment vertical="center"/>
      <protection locked="0"/>
    </xf>
    <xf numFmtId="41" fontId="1" fillId="2" borderId="15" xfId="0" applyNumberFormat="1" applyFont="1" applyFill="1" applyBorder="1" applyAlignment="1" applyProtection="1">
      <alignment vertical="center"/>
      <protection locked="0"/>
    </xf>
    <xf numFmtId="41" fontId="1" fillId="2" borderId="3" xfId="0" applyNumberFormat="1" applyFont="1" applyFill="1" applyBorder="1" applyAlignment="1" applyProtection="1">
      <alignment vertical="center"/>
      <protection locked="0"/>
    </xf>
    <xf numFmtId="41" fontId="1" fillId="2" borderId="17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distributed" vertical="center" justifyLastLine="1"/>
    </xf>
    <xf numFmtId="179" fontId="0" fillId="0" borderId="29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>
      <alignment horizontal="right" vertical="center"/>
    </xf>
    <xf numFmtId="179" fontId="0" fillId="0" borderId="29" xfId="0" applyNumberFormat="1" applyFont="1" applyFill="1" applyBorder="1" applyAlignment="1">
      <alignment horizontal="right" vertical="center"/>
    </xf>
    <xf numFmtId="179" fontId="0" fillId="0" borderId="34" xfId="0" applyNumberFormat="1" applyFont="1" applyFill="1" applyBorder="1" applyAlignment="1">
      <alignment horizontal="right" vertical="center"/>
    </xf>
    <xf numFmtId="179" fontId="0" fillId="0" borderId="28" xfId="0" applyNumberFormat="1" applyFont="1" applyFill="1" applyBorder="1" applyAlignment="1">
      <alignment vertical="center"/>
    </xf>
    <xf numFmtId="179" fontId="0" fillId="0" borderId="34" xfId="0" applyNumberFormat="1" applyFont="1" applyFill="1" applyBorder="1" applyAlignment="1">
      <alignment vertical="center"/>
    </xf>
    <xf numFmtId="41" fontId="10" fillId="0" borderId="32" xfId="0" applyNumberFormat="1" applyFont="1" applyFill="1" applyBorder="1" applyAlignment="1">
      <alignment vertical="center"/>
    </xf>
    <xf numFmtId="41" fontId="10" fillId="0" borderId="35" xfId="0" applyNumberFormat="1" applyFont="1" applyFill="1" applyBorder="1" applyAlignment="1">
      <alignment vertical="center"/>
    </xf>
    <xf numFmtId="179" fontId="10" fillId="0" borderId="36" xfId="0" applyNumberFormat="1" applyFont="1" applyFill="1" applyBorder="1" applyAlignment="1">
      <alignment vertical="center"/>
    </xf>
    <xf numFmtId="179" fontId="10" fillId="0" borderId="32" xfId="0" applyNumberFormat="1" applyFont="1" applyFill="1" applyBorder="1" applyAlignment="1">
      <alignment vertical="center"/>
    </xf>
    <xf numFmtId="179" fontId="10" fillId="0" borderId="35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/>
    <xf numFmtId="179" fontId="1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justifyLastLine="1"/>
    </xf>
    <xf numFmtId="49" fontId="5" fillId="0" borderId="26" xfId="1" applyNumberFormat="1" applyFont="1" applyFill="1" applyBorder="1" applyAlignment="1">
      <alignment horizontal="left" vertical="center"/>
    </xf>
    <xf numFmtId="41" fontId="0" fillId="0" borderId="39" xfId="0" applyNumberFormat="1" applyFont="1" applyFill="1" applyBorder="1" applyAlignment="1">
      <alignment horizontal="right" vertical="center"/>
    </xf>
    <xf numFmtId="49" fontId="15" fillId="0" borderId="28" xfId="1" applyNumberFormat="1" applyFont="1" applyFill="1" applyBorder="1" applyAlignment="1">
      <alignment horizontal="left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81" fontId="11" fillId="0" borderId="28" xfId="1" applyNumberFormat="1" applyFont="1" applyFill="1" applyBorder="1" applyAlignment="1">
      <alignment horizontal="right" vertical="center"/>
    </xf>
    <xf numFmtId="181" fontId="11" fillId="0" borderId="29" xfId="1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1" fontId="0" fillId="0" borderId="3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177" fontId="0" fillId="0" borderId="0" xfId="0" applyNumberFormat="1" applyFont="1" applyFill="1" applyBorder="1" applyAlignment="1">
      <alignment horizontal="right" vertical="center"/>
    </xf>
    <xf numFmtId="49" fontId="5" fillId="0" borderId="28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6" fillId="0" borderId="36" xfId="1" applyNumberFormat="1" applyFont="1" applyFill="1" applyBorder="1" applyAlignment="1">
      <alignment horizontal="left" vertical="center"/>
    </xf>
    <xf numFmtId="41" fontId="10" fillId="0" borderId="3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0" fontId="0" fillId="0" borderId="0" xfId="0" applyFont="1" applyFill="1" applyAlignment="1"/>
    <xf numFmtId="177" fontId="10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8" fontId="18" fillId="0" borderId="0" xfId="0" applyNumberFormat="1" applyFont="1" applyFill="1" applyAlignment="1">
      <alignment vertical="center"/>
    </xf>
    <xf numFmtId="38" fontId="18" fillId="0" borderId="0" xfId="0" applyNumberFormat="1" applyFont="1" applyFill="1" applyBorder="1" applyAlignment="1">
      <alignment vertical="center"/>
    </xf>
    <xf numFmtId="38" fontId="19" fillId="0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41" fontId="10" fillId="0" borderId="27" xfId="0" applyNumberFormat="1" applyFont="1" applyFill="1" applyBorder="1" applyAlignment="1">
      <alignment vertical="center"/>
    </xf>
    <xf numFmtId="41" fontId="10" fillId="0" borderId="33" xfId="0" applyNumberFormat="1" applyFont="1" applyFill="1" applyBorder="1" applyAlignment="1">
      <alignment vertical="center"/>
    </xf>
    <xf numFmtId="41" fontId="10" fillId="0" borderId="29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 applyProtection="1">
      <alignment vertical="center"/>
      <protection locked="0"/>
    </xf>
    <xf numFmtId="41" fontId="0" fillId="0" borderId="34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/>
    <xf numFmtId="179" fontId="10" fillId="0" borderId="29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horizontal="right" vertical="center"/>
    </xf>
    <xf numFmtId="179" fontId="10" fillId="0" borderId="3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distributed" vertical="center" justifyLastLine="1"/>
    </xf>
    <xf numFmtId="179" fontId="0" fillId="0" borderId="32" xfId="0" applyNumberFormat="1" applyFont="1" applyFill="1" applyBorder="1" applyAlignment="1">
      <alignment vertical="center"/>
    </xf>
    <xf numFmtId="179" fontId="0" fillId="0" borderId="32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horizontal="right" vertical="center"/>
    </xf>
    <xf numFmtId="179" fontId="0" fillId="0" borderId="3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1" fontId="10" fillId="0" borderId="38" xfId="0" applyNumberFormat="1" applyFont="1" applyFill="1" applyBorder="1" applyAlignment="1">
      <alignment vertical="center"/>
    </xf>
    <xf numFmtId="41" fontId="10" fillId="0" borderId="30" xfId="0" applyNumberFormat="1" applyFont="1" applyFill="1" applyBorder="1" applyAlignment="1">
      <alignment vertical="center"/>
    </xf>
    <xf numFmtId="41" fontId="10" fillId="0" borderId="29" xfId="0" applyNumberFormat="1" applyFont="1" applyFill="1" applyBorder="1" applyAlignment="1" applyProtection="1">
      <alignment vertical="center"/>
      <protection locked="0"/>
    </xf>
    <xf numFmtId="41" fontId="10" fillId="0" borderId="34" xfId="0" applyNumberFormat="1" applyFont="1" applyFill="1" applyBorder="1" applyAlignment="1" applyProtection="1">
      <alignment vertical="center"/>
      <protection locked="0"/>
    </xf>
    <xf numFmtId="179" fontId="10" fillId="0" borderId="30" xfId="0" applyNumberFormat="1" applyFont="1" applyFill="1" applyBorder="1" applyAlignment="1">
      <alignment vertical="center"/>
    </xf>
    <xf numFmtId="179" fontId="10" fillId="0" borderId="34" xfId="0" applyNumberFormat="1" applyFont="1" applyFill="1" applyBorder="1" applyAlignment="1">
      <alignment vertical="center"/>
    </xf>
    <xf numFmtId="179" fontId="10" fillId="0" borderId="31" xfId="0" applyNumberFormat="1" applyFont="1" applyFill="1" applyBorder="1" applyAlignment="1">
      <alignment vertical="center"/>
    </xf>
    <xf numFmtId="179" fontId="0" fillId="0" borderId="3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Fill="1"/>
    <xf numFmtId="180" fontId="10" fillId="0" borderId="29" xfId="0" applyNumberFormat="1" applyFont="1" applyFill="1" applyBorder="1" applyAlignment="1" applyProtection="1">
      <alignment vertical="center"/>
      <protection locked="0"/>
    </xf>
    <xf numFmtId="180" fontId="0" fillId="0" borderId="29" xfId="0" applyNumberFormat="1" applyFont="1" applyFill="1" applyBorder="1" applyAlignment="1" applyProtection="1">
      <alignment vertical="center"/>
      <protection locked="0"/>
    </xf>
    <xf numFmtId="180" fontId="0" fillId="0" borderId="34" xfId="0" applyNumberFormat="1" applyFont="1" applyFill="1" applyBorder="1" applyAlignment="1" applyProtection="1">
      <alignment vertical="center"/>
      <protection locked="0"/>
    </xf>
    <xf numFmtId="182" fontId="10" fillId="0" borderId="29" xfId="0" applyNumberFormat="1" applyFont="1" applyFill="1" applyBorder="1" applyAlignment="1">
      <alignment vertical="center"/>
    </xf>
    <xf numFmtId="182" fontId="10" fillId="0" borderId="29" xfId="0" applyNumberFormat="1" applyFont="1" applyFill="1" applyBorder="1" applyAlignment="1">
      <alignment horizontal="right" vertical="center"/>
    </xf>
    <xf numFmtId="182" fontId="10" fillId="0" borderId="34" xfId="0" applyNumberFormat="1" applyFont="1" applyFill="1" applyBorder="1" applyAlignment="1">
      <alignment vertical="center"/>
    </xf>
    <xf numFmtId="182" fontId="0" fillId="0" borderId="29" xfId="0" applyNumberFormat="1" applyFont="1" applyFill="1" applyBorder="1" applyAlignment="1">
      <alignment vertical="center"/>
    </xf>
    <xf numFmtId="182" fontId="0" fillId="0" borderId="29" xfId="0" applyNumberFormat="1" applyFont="1" applyFill="1" applyBorder="1" applyAlignment="1">
      <alignment horizontal="right" vertical="center"/>
    </xf>
    <xf numFmtId="182" fontId="0" fillId="0" borderId="34" xfId="0" applyNumberFormat="1" applyFont="1" applyFill="1" applyBorder="1" applyAlignment="1">
      <alignment vertical="center"/>
    </xf>
    <xf numFmtId="182" fontId="10" fillId="0" borderId="32" xfId="0" applyNumberFormat="1" applyFont="1" applyFill="1" applyBorder="1" applyAlignment="1">
      <alignment vertical="center"/>
    </xf>
    <xf numFmtId="182" fontId="0" fillId="0" borderId="32" xfId="0" applyNumberFormat="1" applyFont="1" applyFill="1" applyBorder="1" applyAlignment="1">
      <alignment vertical="center"/>
    </xf>
    <xf numFmtId="182" fontId="0" fillId="0" borderId="32" xfId="0" applyNumberFormat="1" applyFont="1" applyFill="1" applyBorder="1" applyAlignment="1">
      <alignment horizontal="right" vertical="center"/>
    </xf>
    <xf numFmtId="182" fontId="0" fillId="0" borderId="35" xfId="0" applyNumberFormat="1" applyFont="1" applyFill="1" applyBorder="1" applyAlignment="1">
      <alignment vertical="center"/>
    </xf>
    <xf numFmtId="0" fontId="19" fillId="0" borderId="0" xfId="0" applyFont="1" applyFill="1"/>
    <xf numFmtId="0" fontId="17" fillId="0" borderId="0" xfId="0" applyFont="1" applyFill="1"/>
    <xf numFmtId="181" fontId="11" fillId="0" borderId="29" xfId="1" applyNumberFormat="1" applyFont="1" applyFill="1" applyBorder="1" applyAlignment="1">
      <alignment horizontal="right" vertical="center"/>
    </xf>
    <xf numFmtId="183" fontId="11" fillId="0" borderId="29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40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distributed" vertical="center" justifyLastLine="1"/>
    </xf>
    <xf numFmtId="0" fontId="5" fillId="0" borderId="44" xfId="0" applyFont="1" applyFill="1" applyBorder="1" applyAlignment="1">
      <alignment horizontal="distributed" vertical="center" justifyLastLine="1"/>
    </xf>
    <xf numFmtId="0" fontId="5" fillId="0" borderId="40" xfId="0" applyFont="1" applyFill="1" applyBorder="1" applyAlignment="1">
      <alignment horizontal="center" vertical="center" wrapText="1" justifyLastLine="1"/>
    </xf>
    <xf numFmtId="0" fontId="5" fillId="0" borderId="43" xfId="0" applyFont="1" applyFill="1" applyBorder="1" applyAlignment="1">
      <alignment horizontal="center" vertical="center" justifyLastLine="1"/>
    </xf>
    <xf numFmtId="0" fontId="5" fillId="0" borderId="43" xfId="0" applyFont="1" applyFill="1" applyBorder="1" applyAlignment="1">
      <alignment horizontal="center" vertical="center" wrapText="1" justifyLastLine="1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4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 justifyLastLine="1"/>
    </xf>
    <xf numFmtId="0" fontId="5" fillId="0" borderId="24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center" vertical="center" justifyLastLine="1"/>
    </xf>
    <xf numFmtId="0" fontId="6" fillId="0" borderId="0" xfId="0" applyFont="1" applyFill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distributed" vertical="center" justifyLastLine="1"/>
    </xf>
    <xf numFmtId="0" fontId="5" fillId="0" borderId="4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638175</xdr:colOff>
      <xdr:row>3</xdr:row>
      <xdr:rowOff>0</xdr:rowOff>
    </xdr:from>
    <xdr:to>
      <xdr:col>20</xdr:col>
      <xdr:colOff>638175</xdr:colOff>
      <xdr:row>55</xdr:row>
      <xdr:rowOff>0</xdr:rowOff>
    </xdr:to>
    <xdr:sp macro="" textlink="">
      <xdr:nvSpPr>
        <xdr:cNvPr id="6246" name="Line 3"/>
        <xdr:cNvSpPr>
          <a:spLocks noChangeShapeType="1"/>
        </xdr:cNvSpPr>
      </xdr:nvSpPr>
      <xdr:spPr bwMode="auto">
        <a:xfrm>
          <a:off x="12563475" y="981075"/>
          <a:ext cx="0" cy="10439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</xdr:row>
      <xdr:rowOff>0</xdr:rowOff>
    </xdr:from>
    <xdr:to>
      <xdr:col>21</xdr:col>
      <xdr:colOff>9525</xdr:colOff>
      <xdr:row>55</xdr:row>
      <xdr:rowOff>0</xdr:rowOff>
    </xdr:to>
    <xdr:sp macro="" textlink="">
      <xdr:nvSpPr>
        <xdr:cNvPr id="6247" name="Line 4"/>
        <xdr:cNvSpPr>
          <a:spLocks noChangeShapeType="1"/>
        </xdr:cNvSpPr>
      </xdr:nvSpPr>
      <xdr:spPr bwMode="auto">
        <a:xfrm>
          <a:off x="12582525" y="981075"/>
          <a:ext cx="0" cy="10439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5</xdr:row>
      <xdr:rowOff>0</xdr:rowOff>
    </xdr:from>
    <xdr:to>
      <xdr:col>0</xdr:col>
      <xdr:colOff>371475</xdr:colOff>
      <xdr:row>55</xdr:row>
      <xdr:rowOff>0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371475" y="1819275"/>
          <a:ext cx="0" cy="9601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"/>
      <sheetName val="女子人口"/>
      <sheetName val="出生数"/>
      <sheetName val="年次別人口"/>
      <sheetName val="年齢階級・区別人口(住基）"/>
    </sheetNames>
    <sheetDataSet>
      <sheetData sheetId="0">
        <row r="42">
          <cell r="B42">
            <v>1958405</v>
          </cell>
        </row>
      </sheetData>
      <sheetData sheetId="1"/>
      <sheetData sheetId="2">
        <row r="3">
          <cell r="G3" t="str">
            <v>総数</v>
          </cell>
          <cell r="U3" t="str">
            <v>１２月</v>
          </cell>
          <cell r="V3" t="str">
            <v>１月</v>
          </cell>
          <cell r="W3" t="str">
            <v>２月</v>
          </cell>
          <cell r="X3" t="str">
            <v>３月</v>
          </cell>
          <cell r="Y3" t="str">
            <v>４月</v>
          </cell>
          <cell r="Z3" t="str">
            <v>５月</v>
          </cell>
          <cell r="AA3" t="str">
            <v>６月</v>
          </cell>
          <cell r="AB3" t="str">
            <v>７月</v>
          </cell>
          <cell r="AC3" t="str">
            <v>８月</v>
          </cell>
          <cell r="AD3" t="str">
            <v>９月</v>
          </cell>
          <cell r="AE3" t="str">
            <v>１０月</v>
          </cell>
          <cell r="AF3" t="str">
            <v>１１月</v>
          </cell>
          <cell r="AG3" t="str">
            <v>１２月</v>
          </cell>
        </row>
        <row r="4">
          <cell r="G4">
            <v>14021</v>
          </cell>
          <cell r="H4">
            <v>7144</v>
          </cell>
          <cell r="I4">
            <v>6877</v>
          </cell>
          <cell r="U4">
            <v>1244</v>
          </cell>
          <cell r="V4">
            <v>1203</v>
          </cell>
          <cell r="W4">
            <v>1111</v>
          </cell>
          <cell r="X4">
            <v>1158</v>
          </cell>
          <cell r="Y4">
            <v>1181</v>
          </cell>
          <cell r="Z4">
            <v>1179</v>
          </cell>
          <cell r="AA4">
            <v>1164</v>
          </cell>
          <cell r="AB4">
            <v>1199</v>
          </cell>
          <cell r="AC4">
            <v>1230</v>
          </cell>
          <cell r="AD4">
            <v>1263</v>
          </cell>
          <cell r="AE4">
            <v>1181</v>
          </cell>
          <cell r="AF4">
            <v>1072</v>
          </cell>
          <cell r="AG4">
            <v>1080</v>
          </cell>
        </row>
        <row r="5">
          <cell r="G5">
            <v>1722</v>
          </cell>
          <cell r="H5">
            <v>882</v>
          </cell>
          <cell r="I5">
            <v>840</v>
          </cell>
          <cell r="U5">
            <v>159</v>
          </cell>
          <cell r="V5">
            <v>149</v>
          </cell>
          <cell r="W5">
            <v>135</v>
          </cell>
          <cell r="X5">
            <v>138</v>
          </cell>
          <cell r="Y5">
            <v>155</v>
          </cell>
          <cell r="Z5">
            <v>145</v>
          </cell>
          <cell r="AA5">
            <v>136</v>
          </cell>
          <cell r="AB5">
            <v>170</v>
          </cell>
          <cell r="AC5">
            <v>136</v>
          </cell>
          <cell r="AD5">
            <v>144</v>
          </cell>
          <cell r="AE5">
            <v>154</v>
          </cell>
          <cell r="AF5">
            <v>122</v>
          </cell>
          <cell r="AG5">
            <v>138</v>
          </cell>
        </row>
        <row r="6">
          <cell r="G6">
            <v>1848</v>
          </cell>
          <cell r="H6">
            <v>925</v>
          </cell>
          <cell r="I6">
            <v>923</v>
          </cell>
          <cell r="U6">
            <v>153</v>
          </cell>
          <cell r="V6">
            <v>162</v>
          </cell>
          <cell r="W6">
            <v>134</v>
          </cell>
          <cell r="X6">
            <v>141</v>
          </cell>
          <cell r="Y6">
            <v>161</v>
          </cell>
          <cell r="Z6">
            <v>153</v>
          </cell>
          <cell r="AA6">
            <v>169</v>
          </cell>
          <cell r="AB6">
            <v>153</v>
          </cell>
          <cell r="AC6">
            <v>174</v>
          </cell>
          <cell r="AD6">
            <v>166</v>
          </cell>
          <cell r="AE6">
            <v>162</v>
          </cell>
          <cell r="AF6">
            <v>134</v>
          </cell>
          <cell r="AG6">
            <v>139</v>
          </cell>
        </row>
        <row r="7">
          <cell r="G7">
            <v>2204</v>
          </cell>
          <cell r="H7">
            <v>1144</v>
          </cell>
          <cell r="I7">
            <v>1060</v>
          </cell>
          <cell r="U7">
            <v>169</v>
          </cell>
          <cell r="V7">
            <v>192</v>
          </cell>
          <cell r="W7">
            <v>191</v>
          </cell>
          <cell r="X7">
            <v>203</v>
          </cell>
          <cell r="Y7">
            <v>183</v>
          </cell>
          <cell r="Z7">
            <v>187</v>
          </cell>
          <cell r="AA7">
            <v>167</v>
          </cell>
          <cell r="AB7">
            <v>180</v>
          </cell>
          <cell r="AC7">
            <v>201</v>
          </cell>
          <cell r="AD7">
            <v>174</v>
          </cell>
          <cell r="AE7">
            <v>167</v>
          </cell>
          <cell r="AF7">
            <v>169</v>
          </cell>
          <cell r="AG7">
            <v>190</v>
          </cell>
        </row>
        <row r="8">
          <cell r="G8">
            <v>1849</v>
          </cell>
          <cell r="H8">
            <v>952</v>
          </cell>
          <cell r="I8">
            <v>897</v>
          </cell>
          <cell r="U8">
            <v>171</v>
          </cell>
          <cell r="V8">
            <v>180</v>
          </cell>
          <cell r="W8">
            <v>136</v>
          </cell>
          <cell r="X8">
            <v>139</v>
          </cell>
          <cell r="Y8">
            <v>159</v>
          </cell>
          <cell r="Z8">
            <v>167</v>
          </cell>
          <cell r="AA8">
            <v>154</v>
          </cell>
          <cell r="AB8">
            <v>137</v>
          </cell>
          <cell r="AC8">
            <v>178</v>
          </cell>
          <cell r="AD8">
            <v>167</v>
          </cell>
          <cell r="AE8">
            <v>142</v>
          </cell>
          <cell r="AF8">
            <v>156</v>
          </cell>
          <cell r="AG8">
            <v>134</v>
          </cell>
        </row>
        <row r="9">
          <cell r="G9">
            <v>713</v>
          </cell>
          <cell r="H9">
            <v>363</v>
          </cell>
          <cell r="I9">
            <v>350</v>
          </cell>
          <cell r="U9">
            <v>62</v>
          </cell>
          <cell r="V9">
            <v>52</v>
          </cell>
          <cell r="W9">
            <v>52</v>
          </cell>
          <cell r="X9">
            <v>49</v>
          </cell>
          <cell r="Y9">
            <v>64</v>
          </cell>
          <cell r="Z9">
            <v>66</v>
          </cell>
          <cell r="AA9">
            <v>67</v>
          </cell>
          <cell r="AB9">
            <v>64</v>
          </cell>
          <cell r="AC9">
            <v>52</v>
          </cell>
          <cell r="AD9">
            <v>67</v>
          </cell>
          <cell r="AE9">
            <v>69</v>
          </cell>
          <cell r="AF9">
            <v>52</v>
          </cell>
          <cell r="AG9">
            <v>59</v>
          </cell>
        </row>
        <row r="10">
          <cell r="G10">
            <v>1837</v>
          </cell>
          <cell r="H10">
            <v>934</v>
          </cell>
          <cell r="I10">
            <v>903</v>
          </cell>
          <cell r="U10">
            <v>170</v>
          </cell>
          <cell r="V10">
            <v>146</v>
          </cell>
          <cell r="W10">
            <v>149</v>
          </cell>
          <cell r="X10">
            <v>157</v>
          </cell>
          <cell r="Y10">
            <v>154</v>
          </cell>
          <cell r="Z10">
            <v>123</v>
          </cell>
          <cell r="AA10">
            <v>145</v>
          </cell>
          <cell r="AB10">
            <v>169</v>
          </cell>
          <cell r="AC10">
            <v>173</v>
          </cell>
          <cell r="AD10">
            <v>166</v>
          </cell>
          <cell r="AE10">
            <v>187</v>
          </cell>
          <cell r="AF10">
            <v>134</v>
          </cell>
          <cell r="AG10">
            <v>134</v>
          </cell>
        </row>
        <row r="11">
          <cell r="G11">
            <v>655</v>
          </cell>
          <cell r="H11">
            <v>340</v>
          </cell>
          <cell r="I11">
            <v>315</v>
          </cell>
          <cell r="U11">
            <v>65</v>
          </cell>
          <cell r="V11">
            <v>58</v>
          </cell>
          <cell r="W11">
            <v>55</v>
          </cell>
          <cell r="X11">
            <v>50</v>
          </cell>
          <cell r="Y11">
            <v>45</v>
          </cell>
          <cell r="Z11">
            <v>56</v>
          </cell>
          <cell r="AA11">
            <v>43</v>
          </cell>
          <cell r="AB11">
            <v>59</v>
          </cell>
          <cell r="AC11">
            <v>57</v>
          </cell>
          <cell r="AD11">
            <v>76</v>
          </cell>
          <cell r="AE11">
            <v>59</v>
          </cell>
          <cell r="AF11">
            <v>50</v>
          </cell>
          <cell r="AG11">
            <v>47</v>
          </cell>
        </row>
        <row r="12">
          <cell r="G12">
            <v>727</v>
          </cell>
          <cell r="H12">
            <v>340</v>
          </cell>
          <cell r="I12">
            <v>387</v>
          </cell>
          <cell r="U12">
            <v>65</v>
          </cell>
          <cell r="V12">
            <v>69</v>
          </cell>
          <cell r="W12">
            <v>63</v>
          </cell>
          <cell r="X12">
            <v>59</v>
          </cell>
          <cell r="Y12">
            <v>62</v>
          </cell>
          <cell r="Z12">
            <v>53</v>
          </cell>
          <cell r="AA12">
            <v>67</v>
          </cell>
          <cell r="AB12">
            <v>63</v>
          </cell>
          <cell r="AC12">
            <v>63</v>
          </cell>
          <cell r="AD12">
            <v>57</v>
          </cell>
          <cell r="AE12">
            <v>54</v>
          </cell>
          <cell r="AF12">
            <v>64</v>
          </cell>
          <cell r="AG12">
            <v>53</v>
          </cell>
        </row>
        <row r="13">
          <cell r="G13">
            <v>1572</v>
          </cell>
          <cell r="H13">
            <v>809</v>
          </cell>
          <cell r="I13">
            <v>763</v>
          </cell>
          <cell r="U13">
            <v>156</v>
          </cell>
          <cell r="V13">
            <v>120</v>
          </cell>
          <cell r="W13">
            <v>106</v>
          </cell>
          <cell r="X13">
            <v>144</v>
          </cell>
          <cell r="Y13">
            <v>128</v>
          </cell>
          <cell r="Z13">
            <v>139</v>
          </cell>
          <cell r="AA13">
            <v>148</v>
          </cell>
          <cell r="AB13">
            <v>128</v>
          </cell>
          <cell r="AC13">
            <v>132</v>
          </cell>
          <cell r="AD13">
            <v>163</v>
          </cell>
          <cell r="AE13">
            <v>122</v>
          </cell>
          <cell r="AF13">
            <v>127</v>
          </cell>
          <cell r="AG13">
            <v>115</v>
          </cell>
        </row>
        <row r="14">
          <cell r="G14">
            <v>894</v>
          </cell>
          <cell r="H14">
            <v>455</v>
          </cell>
          <cell r="I14">
            <v>439</v>
          </cell>
          <cell r="U14">
            <v>74</v>
          </cell>
          <cell r="V14">
            <v>75</v>
          </cell>
          <cell r="W14">
            <v>90</v>
          </cell>
          <cell r="X14">
            <v>78</v>
          </cell>
          <cell r="Y14">
            <v>70</v>
          </cell>
          <cell r="Z14">
            <v>90</v>
          </cell>
          <cell r="AA14">
            <v>68</v>
          </cell>
          <cell r="AB14">
            <v>76</v>
          </cell>
          <cell r="AC14">
            <v>64</v>
          </cell>
          <cell r="AD14">
            <v>83</v>
          </cell>
          <cell r="AE14">
            <v>65</v>
          </cell>
          <cell r="AF14">
            <v>64</v>
          </cell>
          <cell r="AG14">
            <v>71</v>
          </cell>
        </row>
        <row r="22">
          <cell r="G22">
            <v>14021</v>
          </cell>
          <cell r="H22">
            <v>7144</v>
          </cell>
          <cell r="I22">
            <v>6877</v>
          </cell>
        </row>
        <row r="23">
          <cell r="G23">
            <v>1</v>
          </cell>
          <cell r="H23">
            <v>0</v>
          </cell>
          <cell r="I23">
            <v>1</v>
          </cell>
        </row>
        <row r="24">
          <cell r="G24">
            <v>164</v>
          </cell>
          <cell r="H24">
            <v>93</v>
          </cell>
          <cell r="I24">
            <v>71</v>
          </cell>
        </row>
        <row r="25">
          <cell r="G25">
            <v>1171</v>
          </cell>
          <cell r="H25">
            <v>568</v>
          </cell>
          <cell r="I25">
            <v>603</v>
          </cell>
        </row>
        <row r="26">
          <cell r="G26">
            <v>3417</v>
          </cell>
          <cell r="H26">
            <v>1789</v>
          </cell>
          <cell r="I26">
            <v>1628</v>
          </cell>
        </row>
        <row r="27">
          <cell r="G27">
            <v>5197</v>
          </cell>
          <cell r="H27">
            <v>2656</v>
          </cell>
          <cell r="I27">
            <v>2541</v>
          </cell>
        </row>
        <row r="28">
          <cell r="G28">
            <v>3256</v>
          </cell>
          <cell r="H28">
            <v>1631</v>
          </cell>
          <cell r="I28">
            <v>1625</v>
          </cell>
        </row>
        <row r="29">
          <cell r="G29">
            <v>792</v>
          </cell>
          <cell r="H29">
            <v>395</v>
          </cell>
          <cell r="I29">
            <v>397</v>
          </cell>
        </row>
        <row r="30">
          <cell r="G30">
            <v>23</v>
          </cell>
          <cell r="H30">
            <v>12</v>
          </cell>
          <cell r="I30">
            <v>11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5">
          <cell r="G35">
            <v>14021</v>
          </cell>
          <cell r="H35">
            <v>7144</v>
          </cell>
          <cell r="I35">
            <v>6877</v>
          </cell>
        </row>
        <row r="36">
          <cell r="G36">
            <v>2</v>
          </cell>
          <cell r="H36">
            <v>2</v>
          </cell>
          <cell r="I36">
            <v>0</v>
          </cell>
        </row>
        <row r="37">
          <cell r="G37">
            <v>33</v>
          </cell>
          <cell r="H37">
            <v>22</v>
          </cell>
          <cell r="I37">
            <v>11</v>
          </cell>
        </row>
        <row r="38">
          <cell r="G38">
            <v>54</v>
          </cell>
          <cell r="H38">
            <v>28</v>
          </cell>
          <cell r="I38">
            <v>26</v>
          </cell>
        </row>
        <row r="39">
          <cell r="G39">
            <v>160</v>
          </cell>
          <cell r="H39">
            <v>73</v>
          </cell>
          <cell r="I39">
            <v>87</v>
          </cell>
        </row>
        <row r="40">
          <cell r="G40">
            <v>1067</v>
          </cell>
          <cell r="H40">
            <v>503</v>
          </cell>
          <cell r="I40">
            <v>564</v>
          </cell>
        </row>
        <row r="41">
          <cell r="G41">
            <v>5322</v>
          </cell>
          <cell r="H41">
            <v>2499</v>
          </cell>
          <cell r="I41">
            <v>2823</v>
          </cell>
        </row>
        <row r="42">
          <cell r="G42">
            <v>5865</v>
          </cell>
          <cell r="H42">
            <v>3078</v>
          </cell>
          <cell r="I42">
            <v>2787</v>
          </cell>
        </row>
        <row r="43">
          <cell r="G43">
            <v>1422</v>
          </cell>
          <cell r="H43">
            <v>884</v>
          </cell>
          <cell r="I43">
            <v>538</v>
          </cell>
        </row>
        <row r="44">
          <cell r="G44">
            <v>90</v>
          </cell>
          <cell r="H44">
            <v>54</v>
          </cell>
          <cell r="I44">
            <v>36</v>
          </cell>
        </row>
        <row r="45">
          <cell r="G45">
            <v>4</v>
          </cell>
          <cell r="H45">
            <v>1</v>
          </cell>
          <cell r="I45">
            <v>3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53">
          <cell r="B53">
            <v>14021</v>
          </cell>
          <cell r="C53">
            <v>7144</v>
          </cell>
          <cell r="D53">
            <v>6877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37550.799453240739" createdVersion="1" recordCount="87" upgradeOnRefresh="1">
  <cacheSource type="external" connectionId="1"/>
  <cacheFields count="5">
    <cacheField name="客体区分" numFmtId="0" sqlType="4">
      <sharedItems containsSemiMixedTypes="0" containsString="0" containsNumber="1" containsInteger="1" minValue="1" maxValue="1" count="1">
        <n v="1"/>
      </sharedItems>
    </cacheField>
    <cacheField name="区コード" numFmtId="0" sqlType="-9">
      <sharedItems count="10">
        <s v="10　中央区"/>
        <s v="20　北区"/>
        <s v="30　東区"/>
        <s v="40　白石区"/>
        <s v="50　豊平区"/>
        <s v="60　南区"/>
        <s v="70　西区"/>
        <s v="45　厚別区"/>
        <s v="75　手稲区"/>
        <s v="55　清田区"/>
      </sharedItems>
    </cacheField>
    <cacheField name="性別区分" numFmtId="0" sqlType="-9">
      <sharedItems count="3">
        <s v="1男"/>
        <s v="3不詳"/>
        <s v="2女"/>
      </sharedItems>
    </cacheField>
    <cacheField name="時期区分" numFmtId="0" sqlType="-9">
      <sharedItems count="2">
        <s v="死産"/>
        <s v="死亡"/>
      </sharedItems>
    </cacheField>
    <cacheField name="発生月" numFmtId="0" sqlType="4">
      <sharedItems containsSemiMixedTypes="0" containsString="0" containsNumber="1" containsInteger="1" minValue="1" maxValue="12" count="12">
        <n v="2"/>
        <n v="4"/>
        <n v="5"/>
        <n v="10"/>
        <n v="12"/>
        <n v="1"/>
        <n v="3"/>
        <n v="7"/>
        <n v="8"/>
        <n v="9"/>
        <n v="6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x v="0"/>
  </r>
  <r>
    <x v="0"/>
    <x v="0"/>
    <x v="1"/>
    <x v="0"/>
    <x v="1"/>
  </r>
  <r>
    <x v="0"/>
    <x v="0"/>
    <x v="0"/>
    <x v="0"/>
    <x v="2"/>
  </r>
  <r>
    <x v="0"/>
    <x v="0"/>
    <x v="2"/>
    <x v="1"/>
    <x v="3"/>
  </r>
  <r>
    <x v="0"/>
    <x v="0"/>
    <x v="1"/>
    <x v="0"/>
    <x v="4"/>
  </r>
  <r>
    <x v="0"/>
    <x v="1"/>
    <x v="0"/>
    <x v="0"/>
    <x v="5"/>
  </r>
  <r>
    <x v="0"/>
    <x v="1"/>
    <x v="2"/>
    <x v="0"/>
    <x v="6"/>
  </r>
  <r>
    <x v="0"/>
    <x v="1"/>
    <x v="2"/>
    <x v="0"/>
    <x v="6"/>
  </r>
  <r>
    <x v="0"/>
    <x v="1"/>
    <x v="2"/>
    <x v="0"/>
    <x v="7"/>
  </r>
  <r>
    <x v="0"/>
    <x v="1"/>
    <x v="2"/>
    <x v="0"/>
    <x v="8"/>
  </r>
  <r>
    <x v="0"/>
    <x v="1"/>
    <x v="2"/>
    <x v="0"/>
    <x v="9"/>
  </r>
  <r>
    <x v="0"/>
    <x v="1"/>
    <x v="0"/>
    <x v="0"/>
    <x v="9"/>
  </r>
  <r>
    <x v="0"/>
    <x v="1"/>
    <x v="0"/>
    <x v="1"/>
    <x v="3"/>
  </r>
  <r>
    <x v="0"/>
    <x v="1"/>
    <x v="0"/>
    <x v="0"/>
    <x v="3"/>
  </r>
  <r>
    <x v="0"/>
    <x v="2"/>
    <x v="2"/>
    <x v="0"/>
    <x v="5"/>
  </r>
  <r>
    <x v="0"/>
    <x v="2"/>
    <x v="2"/>
    <x v="0"/>
    <x v="0"/>
  </r>
  <r>
    <x v="0"/>
    <x v="2"/>
    <x v="2"/>
    <x v="0"/>
    <x v="6"/>
  </r>
  <r>
    <x v="0"/>
    <x v="2"/>
    <x v="0"/>
    <x v="0"/>
    <x v="1"/>
  </r>
  <r>
    <x v="0"/>
    <x v="2"/>
    <x v="0"/>
    <x v="0"/>
    <x v="2"/>
  </r>
  <r>
    <x v="0"/>
    <x v="2"/>
    <x v="0"/>
    <x v="0"/>
    <x v="10"/>
  </r>
  <r>
    <x v="0"/>
    <x v="2"/>
    <x v="2"/>
    <x v="1"/>
    <x v="10"/>
  </r>
  <r>
    <x v="0"/>
    <x v="2"/>
    <x v="2"/>
    <x v="1"/>
    <x v="10"/>
  </r>
  <r>
    <x v="0"/>
    <x v="2"/>
    <x v="0"/>
    <x v="0"/>
    <x v="7"/>
  </r>
  <r>
    <x v="0"/>
    <x v="2"/>
    <x v="2"/>
    <x v="0"/>
    <x v="8"/>
  </r>
  <r>
    <x v="0"/>
    <x v="2"/>
    <x v="0"/>
    <x v="0"/>
    <x v="8"/>
  </r>
  <r>
    <x v="0"/>
    <x v="2"/>
    <x v="0"/>
    <x v="0"/>
    <x v="9"/>
  </r>
  <r>
    <x v="0"/>
    <x v="2"/>
    <x v="2"/>
    <x v="0"/>
    <x v="9"/>
  </r>
  <r>
    <x v="0"/>
    <x v="2"/>
    <x v="0"/>
    <x v="0"/>
    <x v="3"/>
  </r>
  <r>
    <x v="0"/>
    <x v="2"/>
    <x v="2"/>
    <x v="1"/>
    <x v="3"/>
  </r>
  <r>
    <x v="0"/>
    <x v="2"/>
    <x v="0"/>
    <x v="0"/>
    <x v="11"/>
  </r>
  <r>
    <x v="0"/>
    <x v="2"/>
    <x v="2"/>
    <x v="0"/>
    <x v="4"/>
  </r>
  <r>
    <x v="0"/>
    <x v="2"/>
    <x v="2"/>
    <x v="0"/>
    <x v="4"/>
  </r>
  <r>
    <x v="0"/>
    <x v="2"/>
    <x v="2"/>
    <x v="0"/>
    <x v="4"/>
  </r>
  <r>
    <x v="0"/>
    <x v="2"/>
    <x v="1"/>
    <x v="0"/>
    <x v="4"/>
  </r>
  <r>
    <x v="0"/>
    <x v="2"/>
    <x v="0"/>
    <x v="0"/>
    <x v="4"/>
  </r>
  <r>
    <x v="0"/>
    <x v="3"/>
    <x v="0"/>
    <x v="0"/>
    <x v="6"/>
  </r>
  <r>
    <x v="0"/>
    <x v="3"/>
    <x v="0"/>
    <x v="0"/>
    <x v="6"/>
  </r>
  <r>
    <x v="0"/>
    <x v="3"/>
    <x v="2"/>
    <x v="0"/>
    <x v="6"/>
  </r>
  <r>
    <x v="0"/>
    <x v="3"/>
    <x v="2"/>
    <x v="1"/>
    <x v="10"/>
  </r>
  <r>
    <x v="0"/>
    <x v="3"/>
    <x v="0"/>
    <x v="0"/>
    <x v="7"/>
  </r>
  <r>
    <x v="0"/>
    <x v="3"/>
    <x v="2"/>
    <x v="0"/>
    <x v="4"/>
  </r>
  <r>
    <x v="0"/>
    <x v="4"/>
    <x v="0"/>
    <x v="0"/>
    <x v="0"/>
  </r>
  <r>
    <x v="0"/>
    <x v="4"/>
    <x v="0"/>
    <x v="1"/>
    <x v="0"/>
  </r>
  <r>
    <x v="0"/>
    <x v="4"/>
    <x v="0"/>
    <x v="0"/>
    <x v="10"/>
  </r>
  <r>
    <x v="0"/>
    <x v="4"/>
    <x v="2"/>
    <x v="0"/>
    <x v="10"/>
  </r>
  <r>
    <x v="0"/>
    <x v="4"/>
    <x v="2"/>
    <x v="0"/>
    <x v="7"/>
  </r>
  <r>
    <x v="0"/>
    <x v="4"/>
    <x v="2"/>
    <x v="0"/>
    <x v="8"/>
  </r>
  <r>
    <x v="0"/>
    <x v="4"/>
    <x v="0"/>
    <x v="0"/>
    <x v="8"/>
  </r>
  <r>
    <x v="0"/>
    <x v="4"/>
    <x v="0"/>
    <x v="0"/>
    <x v="8"/>
  </r>
  <r>
    <x v="0"/>
    <x v="4"/>
    <x v="2"/>
    <x v="0"/>
    <x v="9"/>
  </r>
  <r>
    <x v="0"/>
    <x v="4"/>
    <x v="2"/>
    <x v="0"/>
    <x v="9"/>
  </r>
  <r>
    <x v="0"/>
    <x v="4"/>
    <x v="0"/>
    <x v="1"/>
    <x v="9"/>
  </r>
  <r>
    <x v="0"/>
    <x v="4"/>
    <x v="0"/>
    <x v="0"/>
    <x v="3"/>
  </r>
  <r>
    <x v="0"/>
    <x v="4"/>
    <x v="2"/>
    <x v="0"/>
    <x v="4"/>
  </r>
  <r>
    <x v="0"/>
    <x v="4"/>
    <x v="0"/>
    <x v="0"/>
    <x v="4"/>
  </r>
  <r>
    <x v="0"/>
    <x v="5"/>
    <x v="0"/>
    <x v="0"/>
    <x v="6"/>
  </r>
  <r>
    <x v="0"/>
    <x v="5"/>
    <x v="2"/>
    <x v="0"/>
    <x v="6"/>
  </r>
  <r>
    <x v="0"/>
    <x v="5"/>
    <x v="0"/>
    <x v="0"/>
    <x v="3"/>
  </r>
  <r>
    <x v="0"/>
    <x v="5"/>
    <x v="0"/>
    <x v="0"/>
    <x v="3"/>
  </r>
  <r>
    <x v="0"/>
    <x v="6"/>
    <x v="2"/>
    <x v="1"/>
    <x v="5"/>
  </r>
  <r>
    <x v="0"/>
    <x v="6"/>
    <x v="0"/>
    <x v="0"/>
    <x v="2"/>
  </r>
  <r>
    <x v="0"/>
    <x v="6"/>
    <x v="0"/>
    <x v="0"/>
    <x v="10"/>
  </r>
  <r>
    <x v="0"/>
    <x v="6"/>
    <x v="0"/>
    <x v="0"/>
    <x v="7"/>
  </r>
  <r>
    <x v="0"/>
    <x v="6"/>
    <x v="2"/>
    <x v="0"/>
    <x v="9"/>
  </r>
  <r>
    <x v="0"/>
    <x v="6"/>
    <x v="2"/>
    <x v="0"/>
    <x v="9"/>
  </r>
  <r>
    <x v="0"/>
    <x v="6"/>
    <x v="0"/>
    <x v="0"/>
    <x v="9"/>
  </r>
  <r>
    <x v="0"/>
    <x v="6"/>
    <x v="2"/>
    <x v="0"/>
    <x v="3"/>
  </r>
  <r>
    <x v="0"/>
    <x v="6"/>
    <x v="2"/>
    <x v="1"/>
    <x v="3"/>
  </r>
  <r>
    <x v="0"/>
    <x v="6"/>
    <x v="0"/>
    <x v="0"/>
    <x v="11"/>
  </r>
  <r>
    <x v="0"/>
    <x v="7"/>
    <x v="0"/>
    <x v="0"/>
    <x v="0"/>
  </r>
  <r>
    <x v="0"/>
    <x v="7"/>
    <x v="2"/>
    <x v="0"/>
    <x v="9"/>
  </r>
  <r>
    <x v="0"/>
    <x v="7"/>
    <x v="2"/>
    <x v="0"/>
    <x v="3"/>
  </r>
  <r>
    <x v="0"/>
    <x v="7"/>
    <x v="0"/>
    <x v="0"/>
    <x v="4"/>
  </r>
  <r>
    <x v="0"/>
    <x v="7"/>
    <x v="0"/>
    <x v="0"/>
    <x v="4"/>
  </r>
  <r>
    <x v="0"/>
    <x v="8"/>
    <x v="2"/>
    <x v="0"/>
    <x v="5"/>
  </r>
  <r>
    <x v="0"/>
    <x v="8"/>
    <x v="2"/>
    <x v="0"/>
    <x v="1"/>
  </r>
  <r>
    <x v="0"/>
    <x v="8"/>
    <x v="0"/>
    <x v="0"/>
    <x v="2"/>
  </r>
  <r>
    <x v="0"/>
    <x v="8"/>
    <x v="2"/>
    <x v="0"/>
    <x v="10"/>
  </r>
  <r>
    <x v="0"/>
    <x v="8"/>
    <x v="0"/>
    <x v="0"/>
    <x v="7"/>
  </r>
  <r>
    <x v="0"/>
    <x v="8"/>
    <x v="2"/>
    <x v="0"/>
    <x v="9"/>
  </r>
  <r>
    <x v="0"/>
    <x v="9"/>
    <x v="0"/>
    <x v="0"/>
    <x v="5"/>
  </r>
  <r>
    <x v="0"/>
    <x v="9"/>
    <x v="0"/>
    <x v="0"/>
    <x v="5"/>
  </r>
  <r>
    <x v="0"/>
    <x v="9"/>
    <x v="2"/>
    <x v="0"/>
    <x v="6"/>
  </r>
  <r>
    <x v="0"/>
    <x v="9"/>
    <x v="2"/>
    <x v="0"/>
    <x v="6"/>
  </r>
  <r>
    <x v="0"/>
    <x v="9"/>
    <x v="2"/>
    <x v="0"/>
    <x v="7"/>
  </r>
  <r>
    <x v="0"/>
    <x v="9"/>
    <x v="0"/>
    <x v="0"/>
    <x v="3"/>
  </r>
  <r>
    <x v="0"/>
    <x v="9"/>
    <x v="2"/>
    <x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missingCaption="0" asteriskTotals="1" showItems="0" showMultipleLabel="0" showMemberPropertyTips="0" useAutoFormatting="1" itemPrintTitles="1" indent="0" compact="0" compactData="0" gridDropZones="1" fieldListSortAscending="1">
  <location ref="Q3:AE23" firstHeaderRow="1" firstDataRow="2" firstDataCol="2"/>
  <pivotFields count="5">
    <pivotField dataField="1" compact="0" outline="0" subtotalTop="0" showAll="0" includeNewItemsInFilter="1"/>
    <pivotField axis="axisRow" compact="0" outline="0" subtotalTop="0" showAll="0" includeNewItemsInFilter="1">
      <items count="11">
        <item x="0"/>
        <item x="1"/>
        <item x="2"/>
        <item x="3"/>
        <item x="7"/>
        <item x="4"/>
        <item x="9"/>
        <item x="5"/>
        <item x="6"/>
        <item x="8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13">
        <item x="5"/>
        <item x="0"/>
        <item x="6"/>
        <item x="1"/>
        <item x="2"/>
        <item x="10"/>
        <item x="7"/>
        <item x="8"/>
        <item x="9"/>
        <item x="3"/>
        <item x="11"/>
        <item x="4"/>
        <item t="default"/>
      </items>
    </pivotField>
  </pivotFields>
  <rowFields count="2">
    <field x="3"/>
    <field x="1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8"/>
    </i>
    <i t="default">
      <x v="1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データの個数 : 客体区分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66"/>
  <sheetViews>
    <sheetView tabSelected="1" zoomScaleNormal="100" workbookViewId="0">
      <pane ySplit="5" topLeftCell="A6" activePane="bottomLeft" state="frozen"/>
      <selection pane="bottomLeft" activeCell="L34" sqref="L34"/>
    </sheetView>
  </sheetViews>
  <sheetFormatPr defaultRowHeight="13.5"/>
  <cols>
    <col min="1" max="1" width="14.125" style="97" customWidth="1"/>
    <col min="2" max="9" width="6.625" style="97" customWidth="1"/>
    <col min="10" max="10" width="8.125" style="97" customWidth="1"/>
    <col min="11" max="12" width="6.625" style="97" customWidth="1"/>
    <col min="13" max="21" width="8.5" style="97" customWidth="1"/>
    <col min="22" max="22" width="11.5" style="97" customWidth="1"/>
    <col min="23" max="23" width="3.625" style="97" customWidth="1"/>
    <col min="24" max="26" width="6.625" style="124" bestFit="1" customWidth="1"/>
    <col min="27" max="16384" width="9" style="97"/>
  </cols>
  <sheetData>
    <row r="1" spans="1:26" ht="45" customHeight="1">
      <c r="A1" s="174" t="s">
        <v>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98"/>
      <c r="N1" s="98"/>
      <c r="O1" s="98"/>
      <c r="P1" s="98"/>
      <c r="Q1" s="98"/>
      <c r="R1" s="98"/>
      <c r="S1" s="98"/>
    </row>
    <row r="2" spans="1:26" ht="14.25" customHeight="1">
      <c r="A2" s="99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6" ht="13.5" customHeight="1"/>
    <row r="4" spans="1:26" ht="47.25" customHeight="1">
      <c r="A4" s="175" t="s">
        <v>78</v>
      </c>
      <c r="B4" s="179" t="s">
        <v>19</v>
      </c>
      <c r="C4" s="179"/>
      <c r="D4" s="179"/>
      <c r="E4" s="179"/>
      <c r="F4" s="179" t="s">
        <v>71</v>
      </c>
      <c r="G4" s="179"/>
      <c r="H4" s="179"/>
      <c r="I4" s="179"/>
      <c r="J4" s="179" t="s">
        <v>2</v>
      </c>
      <c r="K4" s="179"/>
      <c r="L4" s="180"/>
      <c r="M4" s="181" t="s">
        <v>79</v>
      </c>
      <c r="N4" s="182"/>
      <c r="O4" s="182"/>
      <c r="P4" s="183" t="s">
        <v>80</v>
      </c>
      <c r="Q4" s="182"/>
      <c r="R4" s="182"/>
      <c r="S4" s="183" t="s">
        <v>30</v>
      </c>
      <c r="T4" s="182"/>
      <c r="U4" s="184"/>
      <c r="V4" s="177" t="s">
        <v>81</v>
      </c>
      <c r="W4" s="100"/>
    </row>
    <row r="5" spans="1:26" ht="18.75" customHeight="1">
      <c r="A5" s="176"/>
      <c r="B5" s="49" t="s">
        <v>0</v>
      </c>
      <c r="C5" s="49" t="s">
        <v>3</v>
      </c>
      <c r="D5" s="49" t="s">
        <v>4</v>
      </c>
      <c r="E5" s="49" t="s">
        <v>5</v>
      </c>
      <c r="F5" s="49" t="s">
        <v>0</v>
      </c>
      <c r="G5" s="49" t="s">
        <v>3</v>
      </c>
      <c r="H5" s="49" t="s">
        <v>4</v>
      </c>
      <c r="I5" s="49" t="s">
        <v>5</v>
      </c>
      <c r="J5" s="49" t="s">
        <v>0</v>
      </c>
      <c r="K5" s="49" t="s">
        <v>3</v>
      </c>
      <c r="L5" s="50" t="s">
        <v>4</v>
      </c>
      <c r="M5" s="83" t="s">
        <v>0</v>
      </c>
      <c r="N5" s="49" t="s">
        <v>3</v>
      </c>
      <c r="O5" s="49" t="s">
        <v>4</v>
      </c>
      <c r="P5" s="49" t="s">
        <v>0</v>
      </c>
      <c r="Q5" s="49" t="s">
        <v>3</v>
      </c>
      <c r="R5" s="49" t="s">
        <v>4</v>
      </c>
      <c r="S5" s="49" t="s">
        <v>0</v>
      </c>
      <c r="T5" s="49" t="s">
        <v>3</v>
      </c>
      <c r="U5" s="50" t="s">
        <v>4</v>
      </c>
      <c r="V5" s="178"/>
      <c r="W5" s="72"/>
    </row>
    <row r="6" spans="1:26" ht="15.75" customHeight="1">
      <c r="A6" s="101" t="s">
        <v>109</v>
      </c>
      <c r="B6" s="51" t="s">
        <v>117</v>
      </c>
      <c r="C6" s="52" t="s">
        <v>117</v>
      </c>
      <c r="D6" s="52" t="s">
        <v>117</v>
      </c>
      <c r="E6" s="52" t="s">
        <v>117</v>
      </c>
      <c r="F6" s="52" t="s">
        <v>117</v>
      </c>
      <c r="G6" s="52" t="s">
        <v>117</v>
      </c>
      <c r="H6" s="52" t="s">
        <v>117</v>
      </c>
      <c r="I6" s="52" t="s">
        <v>117</v>
      </c>
      <c r="J6" s="52" t="s">
        <v>117</v>
      </c>
      <c r="K6" s="52" t="s">
        <v>117</v>
      </c>
      <c r="L6" s="57" t="s">
        <v>117</v>
      </c>
      <c r="M6" s="58" t="s">
        <v>31</v>
      </c>
      <c r="N6" s="53" t="s">
        <v>31</v>
      </c>
      <c r="O6" s="53" t="s">
        <v>31</v>
      </c>
      <c r="P6" s="53" t="s">
        <v>31</v>
      </c>
      <c r="Q6" s="53" t="s">
        <v>31</v>
      </c>
      <c r="R6" s="53" t="s">
        <v>31</v>
      </c>
      <c r="S6" s="53" t="s">
        <v>31</v>
      </c>
      <c r="T6" s="53" t="s">
        <v>31</v>
      </c>
      <c r="U6" s="61" t="s">
        <v>31</v>
      </c>
      <c r="V6" s="102" t="s">
        <v>31</v>
      </c>
      <c r="W6" s="72"/>
      <c r="X6" s="125">
        <v>8178</v>
      </c>
      <c r="Y6" s="125">
        <v>4205</v>
      </c>
      <c r="Z6" s="125">
        <v>3973</v>
      </c>
    </row>
    <row r="7" spans="1:26" ht="15.75" customHeight="1">
      <c r="A7" s="103" t="s">
        <v>128</v>
      </c>
      <c r="B7" s="54" t="s">
        <v>117</v>
      </c>
      <c r="C7" s="55" t="s">
        <v>117</v>
      </c>
      <c r="D7" s="55" t="s">
        <v>117</v>
      </c>
      <c r="E7" s="55" t="s">
        <v>117</v>
      </c>
      <c r="F7" s="55" t="s">
        <v>117</v>
      </c>
      <c r="G7" s="55" t="s">
        <v>117</v>
      </c>
      <c r="H7" s="55" t="s">
        <v>117</v>
      </c>
      <c r="I7" s="55" t="s">
        <v>117</v>
      </c>
      <c r="J7" s="55" t="s">
        <v>117</v>
      </c>
      <c r="K7" s="55" t="s">
        <v>117</v>
      </c>
      <c r="L7" s="59" t="s">
        <v>117</v>
      </c>
      <c r="M7" s="60" t="s">
        <v>31</v>
      </c>
      <c r="N7" s="56" t="s">
        <v>31</v>
      </c>
      <c r="O7" s="56" t="s">
        <v>31</v>
      </c>
      <c r="P7" s="56" t="s">
        <v>31</v>
      </c>
      <c r="Q7" s="56" t="s">
        <v>31</v>
      </c>
      <c r="R7" s="56" t="s">
        <v>31</v>
      </c>
      <c r="S7" s="56" t="s">
        <v>31</v>
      </c>
      <c r="T7" s="56" t="s">
        <v>31</v>
      </c>
      <c r="U7" s="62" t="s">
        <v>31</v>
      </c>
      <c r="V7" s="104" t="s">
        <v>31</v>
      </c>
      <c r="W7" s="72"/>
      <c r="X7" s="125">
        <v>7551</v>
      </c>
      <c r="Y7" s="125">
        <v>3928</v>
      </c>
      <c r="Z7" s="125">
        <v>3623</v>
      </c>
    </row>
    <row r="8" spans="1:26" ht="15.75" customHeight="1">
      <c r="A8" s="103" t="s">
        <v>129</v>
      </c>
      <c r="B8" s="54" t="s">
        <v>117</v>
      </c>
      <c r="C8" s="55" t="s">
        <v>117</v>
      </c>
      <c r="D8" s="55" t="s">
        <v>117</v>
      </c>
      <c r="E8" s="55" t="s">
        <v>117</v>
      </c>
      <c r="F8" s="55" t="s">
        <v>117</v>
      </c>
      <c r="G8" s="55" t="s">
        <v>117</v>
      </c>
      <c r="H8" s="55" t="s">
        <v>117</v>
      </c>
      <c r="I8" s="55" t="s">
        <v>117</v>
      </c>
      <c r="J8" s="55" t="s">
        <v>117</v>
      </c>
      <c r="K8" s="55" t="s">
        <v>117</v>
      </c>
      <c r="L8" s="59" t="s">
        <v>117</v>
      </c>
      <c r="M8" s="60" t="s">
        <v>31</v>
      </c>
      <c r="N8" s="56" t="s">
        <v>31</v>
      </c>
      <c r="O8" s="56" t="s">
        <v>31</v>
      </c>
      <c r="P8" s="56" t="s">
        <v>31</v>
      </c>
      <c r="Q8" s="56" t="s">
        <v>31</v>
      </c>
      <c r="R8" s="56" t="s">
        <v>31</v>
      </c>
      <c r="S8" s="56" t="s">
        <v>31</v>
      </c>
      <c r="T8" s="56" t="s">
        <v>31</v>
      </c>
      <c r="U8" s="62" t="s">
        <v>31</v>
      </c>
      <c r="V8" s="104" t="s">
        <v>31</v>
      </c>
      <c r="W8" s="72"/>
      <c r="X8" s="125">
        <v>9392</v>
      </c>
      <c r="Y8" s="125">
        <v>4911</v>
      </c>
      <c r="Z8" s="125">
        <v>4481</v>
      </c>
    </row>
    <row r="9" spans="1:26" ht="15.75" customHeight="1">
      <c r="A9" s="103" t="s">
        <v>130</v>
      </c>
      <c r="B9" s="54" t="s">
        <v>117</v>
      </c>
      <c r="C9" s="55" t="s">
        <v>117</v>
      </c>
      <c r="D9" s="55" t="s">
        <v>117</v>
      </c>
      <c r="E9" s="55" t="s">
        <v>117</v>
      </c>
      <c r="F9" s="55" t="s">
        <v>117</v>
      </c>
      <c r="G9" s="55" t="s">
        <v>117</v>
      </c>
      <c r="H9" s="55" t="s">
        <v>117</v>
      </c>
      <c r="I9" s="55" t="s">
        <v>117</v>
      </c>
      <c r="J9" s="172">
        <v>104</v>
      </c>
      <c r="K9" s="55" t="s">
        <v>117</v>
      </c>
      <c r="L9" s="59" t="s">
        <v>117</v>
      </c>
      <c r="M9" s="60" t="s">
        <v>31</v>
      </c>
      <c r="N9" s="56" t="s">
        <v>31</v>
      </c>
      <c r="O9" s="56" t="s">
        <v>31</v>
      </c>
      <c r="P9" s="56" t="s">
        <v>31</v>
      </c>
      <c r="Q9" s="56" t="s">
        <v>31</v>
      </c>
      <c r="R9" s="56" t="s">
        <v>31</v>
      </c>
      <c r="S9" s="84">
        <v>6.353084911423335</v>
      </c>
      <c r="T9" s="56" t="s">
        <v>31</v>
      </c>
      <c r="U9" s="62" t="s">
        <v>31</v>
      </c>
      <c r="V9" s="104" t="s">
        <v>31</v>
      </c>
      <c r="W9" s="105"/>
      <c r="X9" s="125">
        <v>16370</v>
      </c>
      <c r="Y9" s="125">
        <v>8442</v>
      </c>
      <c r="Z9" s="125">
        <v>7928</v>
      </c>
    </row>
    <row r="10" spans="1:26" ht="15.75" customHeight="1">
      <c r="A10" s="103" t="s">
        <v>131</v>
      </c>
      <c r="B10" s="54" t="s">
        <v>117</v>
      </c>
      <c r="C10" s="55" t="s">
        <v>117</v>
      </c>
      <c r="D10" s="55" t="s">
        <v>117</v>
      </c>
      <c r="E10" s="55" t="s">
        <v>117</v>
      </c>
      <c r="F10" s="55" t="s">
        <v>117</v>
      </c>
      <c r="G10" s="55" t="s">
        <v>117</v>
      </c>
      <c r="H10" s="55" t="s">
        <v>117</v>
      </c>
      <c r="I10" s="55" t="s">
        <v>117</v>
      </c>
      <c r="J10" s="173">
        <v>93</v>
      </c>
      <c r="K10" s="77">
        <v>58</v>
      </c>
      <c r="L10" s="78">
        <v>35</v>
      </c>
      <c r="M10" s="60" t="s">
        <v>31</v>
      </c>
      <c r="N10" s="56" t="s">
        <v>31</v>
      </c>
      <c r="O10" s="56" t="s">
        <v>31</v>
      </c>
      <c r="P10" s="85" t="s">
        <v>31</v>
      </c>
      <c r="Q10" s="85" t="s">
        <v>31</v>
      </c>
      <c r="R10" s="85" t="s">
        <v>31</v>
      </c>
      <c r="S10" s="84">
        <v>4.5563666650335604</v>
      </c>
      <c r="T10" s="86">
        <v>5.5227575699866698</v>
      </c>
      <c r="U10" s="87">
        <v>3.5321424967201533</v>
      </c>
      <c r="V10" s="104" t="s">
        <v>31</v>
      </c>
      <c r="W10" s="105"/>
      <c r="X10" s="125">
        <v>20411</v>
      </c>
      <c r="Y10" s="125">
        <v>10502</v>
      </c>
      <c r="Z10" s="125">
        <v>9909</v>
      </c>
    </row>
    <row r="11" spans="1:26" ht="18" hidden="1" customHeight="1">
      <c r="A11" s="103" t="s">
        <v>132</v>
      </c>
      <c r="B11" s="106">
        <v>315</v>
      </c>
      <c r="C11" s="77">
        <v>206</v>
      </c>
      <c r="D11" s="77">
        <v>108</v>
      </c>
      <c r="E11" s="77">
        <v>1</v>
      </c>
      <c r="F11" s="107">
        <v>202</v>
      </c>
      <c r="G11" s="77">
        <v>138</v>
      </c>
      <c r="H11" s="77">
        <v>63</v>
      </c>
      <c r="I11" s="77">
        <v>1</v>
      </c>
      <c r="J11" s="107">
        <v>113</v>
      </c>
      <c r="K11" s="77">
        <v>68</v>
      </c>
      <c r="L11" s="78">
        <v>45</v>
      </c>
      <c r="M11" s="88">
        <v>14.307126311486577</v>
      </c>
      <c r="N11" s="84">
        <v>18.140190207819654</v>
      </c>
      <c r="O11" s="84">
        <v>10.130381765312823</v>
      </c>
      <c r="P11" s="84">
        <v>9.1747286187945676</v>
      </c>
      <c r="Q11" s="84">
        <v>12.152166255723845</v>
      </c>
      <c r="R11" s="84">
        <v>5.9093893630991463</v>
      </c>
      <c r="S11" s="84">
        <v>5.1323976926920105</v>
      </c>
      <c r="T11" s="84">
        <v>5.9880239520958085</v>
      </c>
      <c r="U11" s="89">
        <v>4.2209924022136764</v>
      </c>
      <c r="V11" s="108">
        <v>64.126984126984127</v>
      </c>
      <c r="W11" s="109"/>
      <c r="X11" s="125">
        <v>22017</v>
      </c>
      <c r="Y11" s="125">
        <v>11356</v>
      </c>
      <c r="Z11" s="125">
        <v>10661</v>
      </c>
    </row>
    <row r="12" spans="1:26" ht="18" hidden="1" customHeight="1">
      <c r="A12" s="103" t="s">
        <v>133</v>
      </c>
      <c r="B12" s="110">
        <v>377</v>
      </c>
      <c r="C12" s="77">
        <v>217</v>
      </c>
      <c r="D12" s="77">
        <v>155</v>
      </c>
      <c r="E12" s="77">
        <v>5</v>
      </c>
      <c r="F12" s="77">
        <v>271</v>
      </c>
      <c r="G12" s="77">
        <v>155</v>
      </c>
      <c r="H12" s="77">
        <v>111</v>
      </c>
      <c r="I12" s="77">
        <v>5</v>
      </c>
      <c r="J12" s="77">
        <v>106</v>
      </c>
      <c r="K12" s="77">
        <v>62</v>
      </c>
      <c r="L12" s="78">
        <v>44</v>
      </c>
      <c r="M12" s="88">
        <v>15.867671198282755</v>
      </c>
      <c r="N12" s="84">
        <v>17.78834330682843</v>
      </c>
      <c r="O12" s="84">
        <v>13.408304498269898</v>
      </c>
      <c r="P12" s="84">
        <v>11.406203964813333</v>
      </c>
      <c r="Q12" s="84">
        <v>12.705959504877448</v>
      </c>
      <c r="R12" s="84">
        <v>9.6020761245674731</v>
      </c>
      <c r="S12" s="84">
        <v>4.4614672334694223</v>
      </c>
      <c r="T12" s="84">
        <v>5.0823838019509795</v>
      </c>
      <c r="U12" s="89">
        <v>3.8062283737024223</v>
      </c>
      <c r="V12" s="108">
        <v>71.883289124668437</v>
      </c>
      <c r="W12" s="109"/>
      <c r="X12" s="125">
        <v>23759</v>
      </c>
      <c r="Y12" s="125">
        <v>12199</v>
      </c>
      <c r="Z12" s="125">
        <v>11560</v>
      </c>
    </row>
    <row r="13" spans="1:26" ht="18" hidden="1" customHeight="1">
      <c r="A13" s="103" t="s">
        <v>134</v>
      </c>
      <c r="B13" s="110">
        <v>355</v>
      </c>
      <c r="C13" s="77">
        <v>201</v>
      </c>
      <c r="D13" s="77">
        <v>153</v>
      </c>
      <c r="E13" s="77">
        <v>1</v>
      </c>
      <c r="F13" s="77">
        <v>237</v>
      </c>
      <c r="G13" s="77">
        <v>132</v>
      </c>
      <c r="H13" s="77">
        <v>104</v>
      </c>
      <c r="I13" s="77">
        <v>1</v>
      </c>
      <c r="J13" s="77">
        <v>118</v>
      </c>
      <c r="K13" s="77">
        <v>69</v>
      </c>
      <c r="L13" s="78">
        <v>49</v>
      </c>
      <c r="M13" s="88">
        <v>14.475025484199795</v>
      </c>
      <c r="N13" s="84">
        <v>15.940994527718296</v>
      </c>
      <c r="O13" s="84">
        <v>12.839879154078551</v>
      </c>
      <c r="P13" s="84">
        <v>9.6636085626911328</v>
      </c>
      <c r="Q13" s="84">
        <v>10.46871282417321</v>
      </c>
      <c r="R13" s="84">
        <v>8.7277609936220202</v>
      </c>
      <c r="S13" s="84">
        <v>4.8114169215086644</v>
      </c>
      <c r="T13" s="84">
        <v>5.4722817035450868</v>
      </c>
      <c r="U13" s="89">
        <v>4.1121181604565287</v>
      </c>
      <c r="V13" s="108">
        <v>66.760563380281695</v>
      </c>
      <c r="W13" s="109"/>
      <c r="X13" s="125">
        <v>24525</v>
      </c>
      <c r="Y13" s="125">
        <v>12609</v>
      </c>
      <c r="Z13" s="125">
        <v>11916</v>
      </c>
    </row>
    <row r="14" spans="1:26" ht="15.75" customHeight="1">
      <c r="A14" s="103" t="s">
        <v>135</v>
      </c>
      <c r="B14" s="110">
        <v>329</v>
      </c>
      <c r="C14" s="77">
        <v>172</v>
      </c>
      <c r="D14" s="77">
        <v>155</v>
      </c>
      <c r="E14" s="77">
        <v>2</v>
      </c>
      <c r="F14" s="77">
        <v>204</v>
      </c>
      <c r="G14" s="77">
        <v>97</v>
      </c>
      <c r="H14" s="77">
        <v>105</v>
      </c>
      <c r="I14" s="77">
        <v>2</v>
      </c>
      <c r="J14" s="77">
        <v>125</v>
      </c>
      <c r="K14" s="77">
        <v>75</v>
      </c>
      <c r="L14" s="78">
        <v>50</v>
      </c>
      <c r="M14" s="88">
        <v>14.057426081011792</v>
      </c>
      <c r="N14" s="84">
        <v>14.213701346996116</v>
      </c>
      <c r="O14" s="84">
        <v>13.713173493762719</v>
      </c>
      <c r="P14" s="84">
        <v>8.7164587250042729</v>
      </c>
      <c r="Q14" s="84">
        <v>8.0158664573175784</v>
      </c>
      <c r="R14" s="84">
        <v>9.2895691409360346</v>
      </c>
      <c r="S14" s="84">
        <v>5.3409673560075195</v>
      </c>
      <c r="T14" s="84">
        <v>6.1978348896785391</v>
      </c>
      <c r="U14" s="89">
        <v>4.4236043528266826</v>
      </c>
      <c r="V14" s="108">
        <v>62.006079027355618</v>
      </c>
      <c r="W14" s="109"/>
      <c r="X14" s="125">
        <v>23404</v>
      </c>
      <c r="Y14" s="125">
        <v>12101</v>
      </c>
      <c r="Z14" s="125">
        <v>11303</v>
      </c>
    </row>
    <row r="15" spans="1:26" ht="18" hidden="1" customHeight="1">
      <c r="A15" s="103" t="s">
        <v>136</v>
      </c>
      <c r="B15" s="110">
        <v>279</v>
      </c>
      <c r="C15" s="77">
        <v>143</v>
      </c>
      <c r="D15" s="77">
        <v>132</v>
      </c>
      <c r="E15" s="77">
        <v>4</v>
      </c>
      <c r="F15" s="77">
        <v>187</v>
      </c>
      <c r="G15" s="77">
        <v>87</v>
      </c>
      <c r="H15" s="77">
        <v>96</v>
      </c>
      <c r="I15" s="77">
        <v>4</v>
      </c>
      <c r="J15" s="77">
        <v>92</v>
      </c>
      <c r="K15" s="77">
        <v>56</v>
      </c>
      <c r="L15" s="78">
        <v>36</v>
      </c>
      <c r="M15" s="88">
        <v>12.178088171104323</v>
      </c>
      <c r="N15" s="84">
        <v>12.025901942645698</v>
      </c>
      <c r="O15" s="84">
        <v>11.979308467193031</v>
      </c>
      <c r="P15" s="84">
        <v>8.1623745089480568</v>
      </c>
      <c r="Q15" s="84">
        <v>7.3164578252459842</v>
      </c>
      <c r="R15" s="84">
        <v>8.7122243397767498</v>
      </c>
      <c r="S15" s="84">
        <v>4.0157136621562639</v>
      </c>
      <c r="T15" s="84">
        <v>4.7094441173997144</v>
      </c>
      <c r="U15" s="89">
        <v>3.2670841274162812</v>
      </c>
      <c r="V15" s="108">
        <v>67.025089605734763</v>
      </c>
      <c r="W15" s="109"/>
      <c r="X15" s="125">
        <v>22910</v>
      </c>
      <c r="Y15" s="125">
        <v>11891</v>
      </c>
      <c r="Z15" s="125">
        <v>11019</v>
      </c>
    </row>
    <row r="16" spans="1:26" ht="18" hidden="1" customHeight="1">
      <c r="A16" s="103" t="s">
        <v>137</v>
      </c>
      <c r="B16" s="110">
        <v>279</v>
      </c>
      <c r="C16" s="77">
        <v>143</v>
      </c>
      <c r="D16" s="77">
        <v>133</v>
      </c>
      <c r="E16" s="77">
        <v>3</v>
      </c>
      <c r="F16" s="77">
        <v>189</v>
      </c>
      <c r="G16" s="77">
        <v>93</v>
      </c>
      <c r="H16" s="77">
        <v>93</v>
      </c>
      <c r="I16" s="77">
        <v>3</v>
      </c>
      <c r="J16" s="77">
        <v>90</v>
      </c>
      <c r="K16" s="77">
        <v>50</v>
      </c>
      <c r="L16" s="78">
        <v>40</v>
      </c>
      <c r="M16" s="88">
        <v>12.519070268329893</v>
      </c>
      <c r="N16" s="84">
        <v>12.574744987689062</v>
      </c>
      <c r="O16" s="84">
        <v>12.1861828843687</v>
      </c>
      <c r="P16" s="84">
        <v>8.4806605043525085</v>
      </c>
      <c r="Q16" s="84">
        <v>8.1779810059795999</v>
      </c>
      <c r="R16" s="84">
        <v>8.5211654755360087</v>
      </c>
      <c r="S16" s="84">
        <v>4.0384097639773842</v>
      </c>
      <c r="T16" s="84">
        <v>4.3967639817094621</v>
      </c>
      <c r="U16" s="89">
        <v>3.6650174088326919</v>
      </c>
      <c r="V16" s="108">
        <v>67.741935483870961</v>
      </c>
      <c r="W16" s="109"/>
      <c r="X16" s="125">
        <v>22286</v>
      </c>
      <c r="Y16" s="125">
        <v>11372</v>
      </c>
      <c r="Z16" s="125">
        <v>10914</v>
      </c>
    </row>
    <row r="17" spans="1:26" ht="18" hidden="1" customHeight="1">
      <c r="A17" s="103" t="s">
        <v>138</v>
      </c>
      <c r="B17" s="110">
        <v>260</v>
      </c>
      <c r="C17" s="77">
        <v>137</v>
      </c>
      <c r="D17" s="77">
        <v>121</v>
      </c>
      <c r="E17" s="77">
        <v>2</v>
      </c>
      <c r="F17" s="77">
        <v>170</v>
      </c>
      <c r="G17" s="77">
        <v>89</v>
      </c>
      <c r="H17" s="77">
        <v>79</v>
      </c>
      <c r="I17" s="77">
        <v>2</v>
      </c>
      <c r="J17" s="77">
        <v>90</v>
      </c>
      <c r="K17" s="77">
        <v>48</v>
      </c>
      <c r="L17" s="78">
        <v>42</v>
      </c>
      <c r="M17" s="88">
        <v>11.684868095815919</v>
      </c>
      <c r="N17" s="84">
        <v>11.993346756543815</v>
      </c>
      <c r="O17" s="84">
        <v>11.174732175840413</v>
      </c>
      <c r="P17" s="84">
        <v>7.6401060626488695</v>
      </c>
      <c r="Q17" s="84">
        <v>7.7912982579007259</v>
      </c>
      <c r="R17" s="84">
        <v>7.2958995197635756</v>
      </c>
      <c r="S17" s="84">
        <v>4.0447620331670482</v>
      </c>
      <c r="T17" s="84">
        <v>4.2020484986430882</v>
      </c>
      <c r="U17" s="89">
        <v>3.8788326560768378</v>
      </c>
      <c r="V17" s="108">
        <v>65.384615384615387</v>
      </c>
      <c r="W17" s="109"/>
      <c r="X17" s="125">
        <v>22251</v>
      </c>
      <c r="Y17" s="125">
        <v>11423</v>
      </c>
      <c r="Z17" s="125">
        <v>10828</v>
      </c>
    </row>
    <row r="18" spans="1:26" ht="18" hidden="1" customHeight="1">
      <c r="A18" s="103" t="s">
        <v>139</v>
      </c>
      <c r="B18" s="110">
        <v>211</v>
      </c>
      <c r="C18" s="77">
        <v>128</v>
      </c>
      <c r="D18" s="77">
        <v>83</v>
      </c>
      <c r="E18" s="77">
        <v>0</v>
      </c>
      <c r="F18" s="77">
        <v>147</v>
      </c>
      <c r="G18" s="77">
        <v>91</v>
      </c>
      <c r="H18" s="77">
        <v>56</v>
      </c>
      <c r="I18" s="77">
        <v>0</v>
      </c>
      <c r="J18" s="77">
        <v>64</v>
      </c>
      <c r="K18" s="77">
        <v>37</v>
      </c>
      <c r="L18" s="78">
        <v>27</v>
      </c>
      <c r="M18" s="88">
        <v>9.7789312694072397</v>
      </c>
      <c r="N18" s="84">
        <v>11.583710407239819</v>
      </c>
      <c r="O18" s="84">
        <v>7.8844875083119597</v>
      </c>
      <c r="P18" s="84">
        <v>6.8128099365064649</v>
      </c>
      <c r="Q18" s="84">
        <v>8.2352941176470598</v>
      </c>
      <c r="R18" s="84">
        <v>5.3196542224755392</v>
      </c>
      <c r="S18" s="84">
        <v>2.9661213329007743</v>
      </c>
      <c r="T18" s="84">
        <v>3.3484162895927603</v>
      </c>
      <c r="U18" s="89">
        <v>2.5648332858364209</v>
      </c>
      <c r="V18" s="108">
        <v>69.66824644549763</v>
      </c>
      <c r="W18" s="109"/>
      <c r="X18" s="125">
        <v>21577</v>
      </c>
      <c r="Y18" s="125">
        <v>11050</v>
      </c>
      <c r="Z18" s="125">
        <v>10527</v>
      </c>
    </row>
    <row r="19" spans="1:26" ht="15.75" customHeight="1">
      <c r="A19" s="103" t="s">
        <v>140</v>
      </c>
      <c r="B19" s="110">
        <v>207</v>
      </c>
      <c r="C19" s="77">
        <v>112</v>
      </c>
      <c r="D19" s="77">
        <v>94</v>
      </c>
      <c r="E19" s="77">
        <v>1</v>
      </c>
      <c r="F19" s="77">
        <v>132</v>
      </c>
      <c r="G19" s="77">
        <v>73</v>
      </c>
      <c r="H19" s="77">
        <v>58</v>
      </c>
      <c r="I19" s="77">
        <v>1</v>
      </c>
      <c r="J19" s="77">
        <v>75</v>
      </c>
      <c r="K19" s="77">
        <v>39</v>
      </c>
      <c r="L19" s="78">
        <v>36</v>
      </c>
      <c r="M19" s="88">
        <v>9.8896373799627355</v>
      </c>
      <c r="N19" s="84">
        <v>10.303587856485741</v>
      </c>
      <c r="O19" s="84">
        <v>9.3430076533147801</v>
      </c>
      <c r="P19" s="84">
        <v>6.3064354307008745</v>
      </c>
      <c r="Q19" s="84">
        <v>6.7157313707451696</v>
      </c>
      <c r="R19" s="84">
        <v>5.7648345094920987</v>
      </c>
      <c r="S19" s="84">
        <v>3.5832019492618605</v>
      </c>
      <c r="T19" s="84">
        <v>3.5878564857405704</v>
      </c>
      <c r="U19" s="89">
        <v>3.5781731438226818</v>
      </c>
      <c r="V19" s="108">
        <v>63.768115942028977</v>
      </c>
      <c r="W19" s="109"/>
      <c r="X19" s="125">
        <v>20931</v>
      </c>
      <c r="Y19" s="125">
        <v>10870</v>
      </c>
      <c r="Z19" s="125">
        <v>10061</v>
      </c>
    </row>
    <row r="20" spans="1:26" ht="15.75" customHeight="1">
      <c r="A20" s="103" t="s">
        <v>141</v>
      </c>
      <c r="B20" s="110">
        <v>198</v>
      </c>
      <c r="C20" s="77">
        <v>106</v>
      </c>
      <c r="D20" s="77">
        <v>91</v>
      </c>
      <c r="E20" s="77">
        <v>1</v>
      </c>
      <c r="F20" s="77">
        <v>133</v>
      </c>
      <c r="G20" s="77">
        <v>69</v>
      </c>
      <c r="H20" s="77">
        <v>63</v>
      </c>
      <c r="I20" s="77">
        <v>1</v>
      </c>
      <c r="J20" s="77">
        <v>65</v>
      </c>
      <c r="K20" s="77">
        <v>37</v>
      </c>
      <c r="L20" s="78">
        <v>28</v>
      </c>
      <c r="M20" s="88">
        <v>9.9277978339350188</v>
      </c>
      <c r="N20" s="84">
        <v>10.411550928199587</v>
      </c>
      <c r="O20" s="84">
        <v>9.3209054593874843</v>
      </c>
      <c r="P20" s="84">
        <v>6.6686722823906939</v>
      </c>
      <c r="Q20" s="84">
        <v>6.7773303211865246</v>
      </c>
      <c r="R20" s="84">
        <v>6.4529345488067191</v>
      </c>
      <c r="S20" s="84">
        <v>3.259125551544324</v>
      </c>
      <c r="T20" s="84">
        <v>3.6342206070130634</v>
      </c>
      <c r="U20" s="89">
        <v>2.8679709105807643</v>
      </c>
      <c r="V20" s="108">
        <v>67.171717171717177</v>
      </c>
      <c r="W20" s="109"/>
      <c r="X20" s="125">
        <v>19944</v>
      </c>
      <c r="Y20" s="125">
        <v>10181</v>
      </c>
      <c r="Z20" s="125">
        <v>9763</v>
      </c>
    </row>
    <row r="21" spans="1:26" s="112" customFormat="1" ht="15.75" customHeight="1">
      <c r="A21" s="103" t="s">
        <v>142</v>
      </c>
      <c r="B21" s="110">
        <v>176</v>
      </c>
      <c r="C21" s="77">
        <v>85</v>
      </c>
      <c r="D21" s="77">
        <v>90</v>
      </c>
      <c r="E21" s="77">
        <v>1</v>
      </c>
      <c r="F21" s="77">
        <v>118</v>
      </c>
      <c r="G21" s="77">
        <v>54</v>
      </c>
      <c r="H21" s="77">
        <v>63</v>
      </c>
      <c r="I21" s="77">
        <v>1</v>
      </c>
      <c r="J21" s="77">
        <v>58</v>
      </c>
      <c r="K21" s="77">
        <v>31</v>
      </c>
      <c r="L21" s="78">
        <v>27</v>
      </c>
      <c r="M21" s="88">
        <v>8.4913397983306798</v>
      </c>
      <c r="N21" s="84">
        <v>8.0309901738473162</v>
      </c>
      <c r="O21" s="84">
        <v>8.8731144631765755</v>
      </c>
      <c r="P21" s="84">
        <v>5.6930573647898868</v>
      </c>
      <c r="Q21" s="84">
        <v>5.1020408163265305</v>
      </c>
      <c r="R21" s="84">
        <v>6.2111801242236018</v>
      </c>
      <c r="S21" s="84">
        <v>2.7982824335407921</v>
      </c>
      <c r="T21" s="84">
        <v>2.9289493575207861</v>
      </c>
      <c r="U21" s="89">
        <v>2.6619343389529724</v>
      </c>
      <c r="V21" s="108">
        <v>67.045454545454547</v>
      </c>
      <c r="W21" s="111"/>
      <c r="X21" s="126">
        <v>20727</v>
      </c>
      <c r="Y21" s="126">
        <v>10584</v>
      </c>
      <c r="Z21" s="126">
        <v>10143</v>
      </c>
    </row>
    <row r="22" spans="1:26" s="114" customFormat="1" ht="15.75" customHeight="1">
      <c r="A22" s="103" t="s">
        <v>143</v>
      </c>
      <c r="B22" s="110">
        <v>147</v>
      </c>
      <c r="C22" s="77">
        <v>76</v>
      </c>
      <c r="D22" s="77">
        <v>69</v>
      </c>
      <c r="E22" s="77">
        <v>2</v>
      </c>
      <c r="F22" s="77">
        <v>95</v>
      </c>
      <c r="G22" s="77">
        <v>42</v>
      </c>
      <c r="H22" s="77">
        <v>51</v>
      </c>
      <c r="I22" s="77">
        <v>2</v>
      </c>
      <c r="J22" s="77">
        <v>52</v>
      </c>
      <c r="K22" s="77">
        <v>34</v>
      </c>
      <c r="L22" s="78">
        <v>18</v>
      </c>
      <c r="M22" s="88">
        <v>7.133152173913043</v>
      </c>
      <c r="N22" s="84">
        <v>7.1928828317243987</v>
      </c>
      <c r="O22" s="84">
        <v>6.8711412069308899</v>
      </c>
      <c r="P22" s="84">
        <v>4.6098602484472053</v>
      </c>
      <c r="Q22" s="84">
        <v>3.9750141964792727</v>
      </c>
      <c r="R22" s="84">
        <v>5.078669587731528</v>
      </c>
      <c r="S22" s="84">
        <v>2.5232919254658386</v>
      </c>
      <c r="T22" s="84">
        <v>3.217868635245126</v>
      </c>
      <c r="U22" s="89">
        <v>1.7924716191993626</v>
      </c>
      <c r="V22" s="108">
        <v>64.625850340136054</v>
      </c>
      <c r="W22" s="113"/>
      <c r="X22" s="126">
        <v>20608</v>
      </c>
      <c r="Y22" s="126">
        <v>10566</v>
      </c>
      <c r="Z22" s="126">
        <v>10042</v>
      </c>
    </row>
    <row r="23" spans="1:26" ht="15.75" customHeight="1">
      <c r="A23" s="103" t="s">
        <v>144</v>
      </c>
      <c r="B23" s="110">
        <v>152</v>
      </c>
      <c r="C23" s="77">
        <v>90</v>
      </c>
      <c r="D23" s="77">
        <v>62</v>
      </c>
      <c r="E23" s="77">
        <v>0</v>
      </c>
      <c r="F23" s="77">
        <v>94</v>
      </c>
      <c r="G23" s="77">
        <v>56</v>
      </c>
      <c r="H23" s="77">
        <v>38</v>
      </c>
      <c r="I23" s="77">
        <v>0</v>
      </c>
      <c r="J23" s="77">
        <v>58</v>
      </c>
      <c r="K23" s="77">
        <v>34</v>
      </c>
      <c r="L23" s="78">
        <v>24</v>
      </c>
      <c r="M23" s="88">
        <v>7.4972871658281539</v>
      </c>
      <c r="N23" s="84">
        <v>8.6671802773497681</v>
      </c>
      <c r="O23" s="84">
        <v>6.268958543983822</v>
      </c>
      <c r="P23" s="84">
        <v>4.6364802209726745</v>
      </c>
      <c r="Q23" s="84">
        <v>5.3929121725731894</v>
      </c>
      <c r="R23" s="84">
        <v>3.8422649140546006</v>
      </c>
      <c r="S23" s="84">
        <v>2.8608069448554798</v>
      </c>
      <c r="T23" s="84">
        <v>3.2742681047765791</v>
      </c>
      <c r="U23" s="89">
        <v>2.4266936299292214</v>
      </c>
      <c r="V23" s="108">
        <v>61.842105263157897</v>
      </c>
      <c r="W23" s="115"/>
      <c r="X23" s="125">
        <v>20274</v>
      </c>
      <c r="Y23" s="125">
        <v>10384</v>
      </c>
      <c r="Z23" s="125">
        <v>9890</v>
      </c>
    </row>
    <row r="24" spans="1:26" ht="15.75" customHeight="1">
      <c r="A24" s="103" t="s">
        <v>145</v>
      </c>
      <c r="B24" s="110">
        <v>147</v>
      </c>
      <c r="C24" s="77">
        <v>79</v>
      </c>
      <c r="D24" s="77">
        <v>67</v>
      </c>
      <c r="E24" s="77">
        <v>1</v>
      </c>
      <c r="F24" s="77">
        <v>101</v>
      </c>
      <c r="G24" s="77">
        <v>56</v>
      </c>
      <c r="H24" s="77">
        <v>44</v>
      </c>
      <c r="I24" s="77">
        <v>1</v>
      </c>
      <c r="J24" s="77">
        <v>46</v>
      </c>
      <c r="K24" s="77">
        <v>23</v>
      </c>
      <c r="L24" s="78">
        <v>23</v>
      </c>
      <c r="M24" s="88">
        <v>7.6110593351972664</v>
      </c>
      <c r="N24" s="84">
        <v>8.0423495877023328</v>
      </c>
      <c r="O24" s="84">
        <v>7.05931935517859</v>
      </c>
      <c r="P24" s="84">
        <v>5.2293672983328152</v>
      </c>
      <c r="Q24" s="84">
        <v>5.7009060368522855</v>
      </c>
      <c r="R24" s="84">
        <v>4.6359709198187753</v>
      </c>
      <c r="S24" s="84">
        <v>2.3816920368644507</v>
      </c>
      <c r="T24" s="84">
        <v>2.3414435508500455</v>
      </c>
      <c r="U24" s="89">
        <v>2.4233484353598147</v>
      </c>
      <c r="V24" s="108">
        <v>68.707482993197274</v>
      </c>
      <c r="W24" s="115"/>
      <c r="X24" s="125">
        <v>19314</v>
      </c>
      <c r="Y24" s="125">
        <v>9823</v>
      </c>
      <c r="Z24" s="125">
        <v>9491</v>
      </c>
    </row>
    <row r="25" spans="1:26" ht="15.75" customHeight="1">
      <c r="A25" s="103" t="s">
        <v>124</v>
      </c>
      <c r="B25" s="110">
        <v>110</v>
      </c>
      <c r="C25" s="77">
        <v>53</v>
      </c>
      <c r="D25" s="77">
        <v>56</v>
      </c>
      <c r="E25" s="77">
        <v>1</v>
      </c>
      <c r="F25" s="77">
        <v>77</v>
      </c>
      <c r="G25" s="77">
        <v>33</v>
      </c>
      <c r="H25" s="77">
        <v>43</v>
      </c>
      <c r="I25" s="77">
        <v>1</v>
      </c>
      <c r="J25" s="77">
        <v>33</v>
      </c>
      <c r="K25" s="77">
        <v>20</v>
      </c>
      <c r="L25" s="78">
        <v>13</v>
      </c>
      <c r="M25" s="88">
        <v>5.7501306847882905</v>
      </c>
      <c r="N25" s="84">
        <v>5.3074304025635897</v>
      </c>
      <c r="O25" s="84">
        <v>6.1242344706911629</v>
      </c>
      <c r="P25" s="84">
        <v>4.0250914793518033</v>
      </c>
      <c r="Q25" s="84">
        <v>3.3046264770678948</v>
      </c>
      <c r="R25" s="84">
        <v>4.7025371828521436</v>
      </c>
      <c r="S25" s="84">
        <v>1.7250392054364871</v>
      </c>
      <c r="T25" s="84">
        <v>2.002803925495694</v>
      </c>
      <c r="U25" s="89">
        <v>1.4216972878390202</v>
      </c>
      <c r="V25" s="108">
        <v>70</v>
      </c>
      <c r="W25" s="115"/>
      <c r="X25" s="125">
        <v>19130</v>
      </c>
      <c r="Y25" s="125">
        <v>9986</v>
      </c>
      <c r="Z25" s="125">
        <v>9144</v>
      </c>
    </row>
    <row r="26" spans="1:26" ht="15.75" customHeight="1">
      <c r="A26" s="103" t="s">
        <v>146</v>
      </c>
      <c r="B26" s="110">
        <v>116</v>
      </c>
      <c r="C26" s="77">
        <v>56</v>
      </c>
      <c r="D26" s="77">
        <v>57</v>
      </c>
      <c r="E26" s="77">
        <v>3</v>
      </c>
      <c r="F26" s="77">
        <v>78</v>
      </c>
      <c r="G26" s="77">
        <v>43</v>
      </c>
      <c r="H26" s="77">
        <v>32</v>
      </c>
      <c r="I26" s="77">
        <v>3</v>
      </c>
      <c r="J26" s="77">
        <v>38</v>
      </c>
      <c r="K26" s="77">
        <v>13</v>
      </c>
      <c r="L26" s="78">
        <v>25</v>
      </c>
      <c r="M26" s="88">
        <v>6.2591053795931586</v>
      </c>
      <c r="N26" s="84">
        <v>5.8001035732780943</v>
      </c>
      <c r="O26" s="84">
        <v>6.4203649470601487</v>
      </c>
      <c r="P26" s="84">
        <v>4.2087087897264341</v>
      </c>
      <c r="Q26" s="84">
        <v>4.4536509580528216</v>
      </c>
      <c r="R26" s="84">
        <v>3.6044154088758731</v>
      </c>
      <c r="S26" s="84">
        <v>2.0503965898667245</v>
      </c>
      <c r="T26" s="84">
        <v>1.3464526152252718</v>
      </c>
      <c r="U26" s="89">
        <v>2.8159495381842756</v>
      </c>
      <c r="V26" s="108">
        <v>67.241379310344826</v>
      </c>
      <c r="W26" s="115"/>
      <c r="X26" s="125">
        <v>18533</v>
      </c>
      <c r="Y26" s="125">
        <v>9655</v>
      </c>
      <c r="Z26" s="125">
        <v>8878</v>
      </c>
    </row>
    <row r="27" spans="1:26" ht="15.75" customHeight="1">
      <c r="A27" s="103" t="s">
        <v>147</v>
      </c>
      <c r="B27" s="110">
        <v>99</v>
      </c>
      <c r="C27" s="77">
        <v>50</v>
      </c>
      <c r="D27" s="77">
        <v>49</v>
      </c>
      <c r="E27" s="77">
        <v>0</v>
      </c>
      <c r="F27" s="77">
        <v>60</v>
      </c>
      <c r="G27" s="77">
        <v>31</v>
      </c>
      <c r="H27" s="77">
        <v>29</v>
      </c>
      <c r="I27" s="77">
        <v>0</v>
      </c>
      <c r="J27" s="77">
        <v>39</v>
      </c>
      <c r="K27" s="77">
        <v>19</v>
      </c>
      <c r="L27" s="78">
        <v>20</v>
      </c>
      <c r="M27" s="88">
        <v>5.4347826086956523</v>
      </c>
      <c r="N27" s="84">
        <v>5.3538922796873329</v>
      </c>
      <c r="O27" s="84">
        <v>5.5198828433029172</v>
      </c>
      <c r="P27" s="84">
        <v>3.2938076416337285</v>
      </c>
      <c r="Q27" s="84">
        <v>3.3194132134061465</v>
      </c>
      <c r="R27" s="84">
        <v>3.2668694378731553</v>
      </c>
      <c r="S27" s="84">
        <v>2.1409749670619234</v>
      </c>
      <c r="T27" s="84">
        <v>2.0344790662811865</v>
      </c>
      <c r="U27" s="89">
        <v>2.2530134054297619</v>
      </c>
      <c r="V27" s="108">
        <v>60.606060606060609</v>
      </c>
      <c r="W27" s="115"/>
      <c r="X27" s="125">
        <v>18216</v>
      </c>
      <c r="Y27" s="125">
        <v>9339</v>
      </c>
      <c r="Z27" s="125">
        <v>8877</v>
      </c>
    </row>
    <row r="28" spans="1:26" ht="15.75" customHeight="1">
      <c r="A28" s="103" t="s">
        <v>110</v>
      </c>
      <c r="B28" s="110">
        <v>107</v>
      </c>
      <c r="C28" s="77">
        <v>68</v>
      </c>
      <c r="D28" s="77">
        <v>39</v>
      </c>
      <c r="E28" s="77">
        <v>0</v>
      </c>
      <c r="F28" s="77">
        <v>71</v>
      </c>
      <c r="G28" s="77">
        <v>42</v>
      </c>
      <c r="H28" s="77">
        <v>29</v>
      </c>
      <c r="I28" s="77">
        <v>0</v>
      </c>
      <c r="J28" s="77">
        <v>36</v>
      </c>
      <c r="K28" s="77">
        <v>26</v>
      </c>
      <c r="L28" s="78">
        <v>10</v>
      </c>
      <c r="M28" s="88">
        <v>6.1216316722924651</v>
      </c>
      <c r="N28" s="84">
        <v>7.5229560792123022</v>
      </c>
      <c r="O28" s="84">
        <v>4.62085308056872</v>
      </c>
      <c r="P28" s="84">
        <v>4.0620172778763086</v>
      </c>
      <c r="Q28" s="84">
        <v>4.646531695984069</v>
      </c>
      <c r="R28" s="84">
        <v>3.4360189573459716</v>
      </c>
      <c r="S28" s="84">
        <v>2.0596143944161565</v>
      </c>
      <c r="T28" s="84">
        <v>2.8764243832282332</v>
      </c>
      <c r="U28" s="89">
        <v>1.1848341232227488</v>
      </c>
      <c r="V28" s="108">
        <v>66.355140186915889</v>
      </c>
      <c r="W28" s="115"/>
      <c r="X28" s="125">
        <v>17479</v>
      </c>
      <c r="Y28" s="125">
        <v>9039</v>
      </c>
      <c r="Z28" s="125">
        <v>8440</v>
      </c>
    </row>
    <row r="29" spans="1:26" ht="15.75" customHeight="1">
      <c r="A29" s="103" t="s">
        <v>148</v>
      </c>
      <c r="B29" s="110">
        <v>100</v>
      </c>
      <c r="C29" s="77">
        <v>50</v>
      </c>
      <c r="D29" s="77">
        <v>47</v>
      </c>
      <c r="E29" s="77">
        <v>3</v>
      </c>
      <c r="F29" s="77">
        <v>67</v>
      </c>
      <c r="G29" s="77">
        <v>33</v>
      </c>
      <c r="H29" s="77">
        <v>31</v>
      </c>
      <c r="I29" s="77">
        <v>3</v>
      </c>
      <c r="J29" s="77">
        <v>33</v>
      </c>
      <c r="K29" s="77">
        <v>17</v>
      </c>
      <c r="L29" s="78">
        <v>16</v>
      </c>
      <c r="M29" s="88">
        <v>5.7388809182209473</v>
      </c>
      <c r="N29" s="84">
        <v>5.5413942147844404</v>
      </c>
      <c r="O29" s="84">
        <v>5.5939062128064752</v>
      </c>
      <c r="P29" s="84">
        <v>3.8450502152080346</v>
      </c>
      <c r="Q29" s="84">
        <v>3.6573201817577301</v>
      </c>
      <c r="R29" s="84">
        <v>3.6895977148298025</v>
      </c>
      <c r="S29" s="84">
        <v>1.8938307030129125</v>
      </c>
      <c r="T29" s="84">
        <v>1.8840740330267096</v>
      </c>
      <c r="U29" s="89">
        <v>1.9043084979766722</v>
      </c>
      <c r="V29" s="108">
        <v>67</v>
      </c>
      <c r="W29" s="115"/>
      <c r="X29" s="125">
        <v>17425</v>
      </c>
      <c r="Y29" s="125">
        <v>9023</v>
      </c>
      <c r="Z29" s="125">
        <v>8402</v>
      </c>
    </row>
    <row r="30" spans="1:26" ht="15.75" customHeight="1">
      <c r="A30" s="103" t="s">
        <v>149</v>
      </c>
      <c r="B30" s="110">
        <v>85</v>
      </c>
      <c r="C30" s="77">
        <v>46</v>
      </c>
      <c r="D30" s="77">
        <v>38</v>
      </c>
      <c r="E30" s="77">
        <v>1</v>
      </c>
      <c r="F30" s="77">
        <v>54</v>
      </c>
      <c r="G30" s="77">
        <v>29</v>
      </c>
      <c r="H30" s="77">
        <v>24</v>
      </c>
      <c r="I30" s="77">
        <v>1</v>
      </c>
      <c r="J30" s="77">
        <v>31</v>
      </c>
      <c r="K30" s="77">
        <v>17</v>
      </c>
      <c r="L30" s="78">
        <v>14</v>
      </c>
      <c r="M30" s="88">
        <v>4.8688280444495362</v>
      </c>
      <c r="N30" s="84">
        <v>5.1477170993733212</v>
      </c>
      <c r="O30" s="84">
        <v>4.459047172025346</v>
      </c>
      <c r="P30" s="84">
        <v>3.0931378164738228</v>
      </c>
      <c r="Q30" s="84">
        <v>3.2452999104744853</v>
      </c>
      <c r="R30" s="84">
        <v>2.8162403191739029</v>
      </c>
      <c r="S30" s="84">
        <v>1.7756902279757132</v>
      </c>
      <c r="T30" s="84">
        <v>1.9024171888988362</v>
      </c>
      <c r="U30" s="89">
        <v>1.6428068528514432</v>
      </c>
      <c r="V30" s="108">
        <v>63.529411764705877</v>
      </c>
      <c r="W30" s="115"/>
      <c r="X30" s="125">
        <v>17458</v>
      </c>
      <c r="Y30" s="125">
        <v>8936</v>
      </c>
      <c r="Z30" s="125">
        <v>8522</v>
      </c>
    </row>
    <row r="31" spans="1:26" ht="15.75" customHeight="1">
      <c r="A31" s="103" t="s">
        <v>150</v>
      </c>
      <c r="B31" s="110">
        <v>81</v>
      </c>
      <c r="C31" s="77">
        <v>48</v>
      </c>
      <c r="D31" s="77">
        <v>30</v>
      </c>
      <c r="E31" s="77">
        <v>3</v>
      </c>
      <c r="F31" s="77">
        <v>58</v>
      </c>
      <c r="G31" s="77">
        <v>32</v>
      </c>
      <c r="H31" s="77">
        <v>23</v>
      </c>
      <c r="I31" s="77">
        <v>3</v>
      </c>
      <c r="J31" s="77">
        <v>23</v>
      </c>
      <c r="K31" s="77">
        <v>16</v>
      </c>
      <c r="L31" s="78">
        <v>7</v>
      </c>
      <c r="M31" s="88">
        <v>4.6753246753246751</v>
      </c>
      <c r="N31" s="84">
        <v>5.4477357848144363</v>
      </c>
      <c r="O31" s="84">
        <v>3.5236081747709656</v>
      </c>
      <c r="P31" s="84">
        <v>3.3477633477633479</v>
      </c>
      <c r="Q31" s="84">
        <v>3.6318238565429577</v>
      </c>
      <c r="R31" s="84">
        <v>2.7014329339910734</v>
      </c>
      <c r="S31" s="84">
        <v>1.3275613275613276</v>
      </c>
      <c r="T31" s="84">
        <v>1.8159119282714788</v>
      </c>
      <c r="U31" s="89">
        <v>0.82217524077989201</v>
      </c>
      <c r="V31" s="108">
        <v>71.604938271604937</v>
      </c>
      <c r="W31" s="115"/>
      <c r="X31" s="125">
        <v>17325</v>
      </c>
      <c r="Y31" s="125">
        <v>8811</v>
      </c>
      <c r="Z31" s="125">
        <v>8514</v>
      </c>
    </row>
    <row r="32" spans="1:26" ht="15.75" customHeight="1">
      <c r="A32" s="103" t="s">
        <v>151</v>
      </c>
      <c r="B32" s="110">
        <v>62</v>
      </c>
      <c r="C32" s="77">
        <v>28</v>
      </c>
      <c r="D32" s="77">
        <v>34</v>
      </c>
      <c r="E32" s="77">
        <v>0</v>
      </c>
      <c r="F32" s="77">
        <v>43</v>
      </c>
      <c r="G32" s="77">
        <v>19</v>
      </c>
      <c r="H32" s="77">
        <v>24</v>
      </c>
      <c r="I32" s="77">
        <v>0</v>
      </c>
      <c r="J32" s="77">
        <v>19</v>
      </c>
      <c r="K32" s="77">
        <v>9</v>
      </c>
      <c r="L32" s="78">
        <v>10</v>
      </c>
      <c r="M32" s="88">
        <v>3.7871846557937814</v>
      </c>
      <c r="N32" s="84">
        <v>3.325810666349923</v>
      </c>
      <c r="O32" s="84">
        <v>4.2756539235412481</v>
      </c>
      <c r="P32" s="84">
        <v>2.6265958096634292</v>
      </c>
      <c r="Q32" s="84">
        <v>2.2568000950231619</v>
      </c>
      <c r="R32" s="84">
        <v>3.0181086519114686</v>
      </c>
      <c r="S32" s="84">
        <v>1.1605888461303524</v>
      </c>
      <c r="T32" s="84">
        <v>1.0690105713267608</v>
      </c>
      <c r="U32" s="89">
        <v>1.2575452716297786</v>
      </c>
      <c r="V32" s="108">
        <v>69.354838709677423</v>
      </c>
      <c r="W32" s="115"/>
      <c r="X32" s="125">
        <v>16371</v>
      </c>
      <c r="Y32" s="125">
        <v>8419</v>
      </c>
      <c r="Z32" s="125">
        <v>7952</v>
      </c>
    </row>
    <row r="33" spans="1:26" ht="15.75" customHeight="1">
      <c r="A33" s="103" t="s">
        <v>152</v>
      </c>
      <c r="B33" s="110">
        <v>74</v>
      </c>
      <c r="C33" s="77">
        <v>42</v>
      </c>
      <c r="D33" s="77">
        <v>29</v>
      </c>
      <c r="E33" s="77">
        <v>3</v>
      </c>
      <c r="F33" s="77">
        <v>51</v>
      </c>
      <c r="G33" s="77">
        <v>27</v>
      </c>
      <c r="H33" s="77">
        <v>21</v>
      </c>
      <c r="I33" s="77">
        <v>3</v>
      </c>
      <c r="J33" s="77">
        <v>23</v>
      </c>
      <c r="K33" s="77">
        <v>15</v>
      </c>
      <c r="L33" s="78">
        <v>8</v>
      </c>
      <c r="M33" s="88">
        <v>4.3383947939262475</v>
      </c>
      <c r="N33" s="84">
        <v>4.8109965635738838</v>
      </c>
      <c r="O33" s="84">
        <v>3.4826468115767981</v>
      </c>
      <c r="P33" s="84">
        <v>2.9899747904086298</v>
      </c>
      <c r="Q33" s="84">
        <v>3.0927835051546388</v>
      </c>
      <c r="R33" s="84">
        <v>2.521916656659061</v>
      </c>
      <c r="S33" s="84">
        <v>1.3484200035176173</v>
      </c>
      <c r="T33" s="84">
        <v>1.7182130584192439</v>
      </c>
      <c r="U33" s="89">
        <v>0.9607301549177375</v>
      </c>
      <c r="V33" s="108">
        <v>68.918918918918919</v>
      </c>
      <c r="W33" s="115"/>
      <c r="X33" s="125">
        <v>17057</v>
      </c>
      <c r="Y33" s="125">
        <v>8730</v>
      </c>
      <c r="Z33" s="125">
        <v>8327</v>
      </c>
    </row>
    <row r="34" spans="1:26" ht="15.75" customHeight="1">
      <c r="A34" s="103" t="s">
        <v>153</v>
      </c>
      <c r="B34" s="110">
        <v>84</v>
      </c>
      <c r="C34" s="77">
        <v>42</v>
      </c>
      <c r="D34" s="77">
        <v>40</v>
      </c>
      <c r="E34" s="77">
        <v>2</v>
      </c>
      <c r="F34" s="77">
        <v>69</v>
      </c>
      <c r="G34" s="77">
        <v>34</v>
      </c>
      <c r="H34" s="77">
        <v>33</v>
      </c>
      <c r="I34" s="77">
        <v>2</v>
      </c>
      <c r="J34" s="77">
        <v>15</v>
      </c>
      <c r="K34" s="77">
        <v>8</v>
      </c>
      <c r="L34" s="78">
        <v>7</v>
      </c>
      <c r="M34" s="88">
        <v>5.1546391752577323</v>
      </c>
      <c r="N34" s="84">
        <v>5.0915262456055279</v>
      </c>
      <c r="O34" s="84">
        <v>4.9720323182100676</v>
      </c>
      <c r="P34" s="84">
        <v>4.2341678939617085</v>
      </c>
      <c r="Q34" s="84">
        <v>4.1217117226330462</v>
      </c>
      <c r="R34" s="84">
        <v>4.1019266625233071</v>
      </c>
      <c r="S34" s="84">
        <v>0.92438528378628215</v>
      </c>
      <c r="T34" s="84">
        <v>0.9738283627510651</v>
      </c>
      <c r="U34" s="89">
        <v>0.87368946580129803</v>
      </c>
      <c r="V34" s="108">
        <v>82.142857142857139</v>
      </c>
      <c r="X34" s="125">
        <v>16227</v>
      </c>
      <c r="Y34" s="125">
        <v>8215</v>
      </c>
      <c r="Z34" s="125">
        <v>8012</v>
      </c>
    </row>
    <row r="35" spans="1:26" ht="15.75" customHeight="1">
      <c r="A35" s="103" t="s">
        <v>154</v>
      </c>
      <c r="B35" s="110">
        <v>94</v>
      </c>
      <c r="C35" s="77">
        <v>49</v>
      </c>
      <c r="D35" s="77">
        <v>41</v>
      </c>
      <c r="E35" s="77">
        <v>4</v>
      </c>
      <c r="F35" s="77">
        <v>72</v>
      </c>
      <c r="G35" s="77">
        <v>35</v>
      </c>
      <c r="H35" s="77">
        <v>33</v>
      </c>
      <c r="I35" s="77">
        <v>4</v>
      </c>
      <c r="J35" s="77">
        <v>22</v>
      </c>
      <c r="K35" s="77">
        <v>14</v>
      </c>
      <c r="L35" s="78">
        <v>8</v>
      </c>
      <c r="M35" s="88">
        <v>5.7278654560965201</v>
      </c>
      <c r="N35" s="84">
        <v>5.8167141500474839</v>
      </c>
      <c r="O35" s="84">
        <v>5.13591381686083</v>
      </c>
      <c r="P35" s="84">
        <v>4.3873012004143561</v>
      </c>
      <c r="Q35" s="84">
        <v>4.1547958214624883</v>
      </c>
      <c r="R35" s="84">
        <v>4.1337842916196914</v>
      </c>
      <c r="S35" s="84">
        <v>1.3464716322908379</v>
      </c>
      <c r="T35" s="84">
        <v>1.6688520681845274</v>
      </c>
      <c r="U35" s="89">
        <v>1.0062893081761006</v>
      </c>
      <c r="V35" s="108">
        <v>76.59574468085107</v>
      </c>
      <c r="X35" s="125">
        <v>16339</v>
      </c>
      <c r="Y35" s="125">
        <v>8389</v>
      </c>
      <c r="Z35" s="125">
        <v>7950</v>
      </c>
    </row>
    <row r="36" spans="1:26" ht="15.75" customHeight="1">
      <c r="A36" s="103" t="s">
        <v>155</v>
      </c>
      <c r="B36" s="110">
        <v>92</v>
      </c>
      <c r="C36" s="77">
        <v>57</v>
      </c>
      <c r="D36" s="77">
        <v>35</v>
      </c>
      <c r="E36" s="77">
        <v>0</v>
      </c>
      <c r="F36" s="77">
        <v>73</v>
      </c>
      <c r="G36" s="77">
        <v>46</v>
      </c>
      <c r="H36" s="77">
        <v>27</v>
      </c>
      <c r="I36" s="77">
        <v>0</v>
      </c>
      <c r="J36" s="77">
        <v>19</v>
      </c>
      <c r="K36" s="77">
        <v>11</v>
      </c>
      <c r="L36" s="78">
        <v>8</v>
      </c>
      <c r="M36" s="88">
        <v>5.7694719678916337</v>
      </c>
      <c r="N36" s="84">
        <v>7.0127952755905509</v>
      </c>
      <c r="O36" s="84">
        <v>4.4768482987976466</v>
      </c>
      <c r="P36" s="84">
        <v>4.577950583218362</v>
      </c>
      <c r="Q36" s="84">
        <v>5.659448818897638</v>
      </c>
      <c r="R36" s="84">
        <v>3.4535686876438985</v>
      </c>
      <c r="S36" s="84">
        <v>1.1970011970011971</v>
      </c>
      <c r="T36" s="84">
        <v>1.3610492452363276</v>
      </c>
      <c r="U36" s="89">
        <v>1.0268258246694904</v>
      </c>
      <c r="V36" s="108">
        <v>79.347826086956516</v>
      </c>
      <c r="X36" s="125">
        <v>15873</v>
      </c>
      <c r="Y36" s="125">
        <v>8082</v>
      </c>
      <c r="Z36" s="125">
        <v>7791</v>
      </c>
    </row>
    <row r="37" spans="1:26" ht="15.75" customHeight="1">
      <c r="A37" s="103" t="s">
        <v>156</v>
      </c>
      <c r="B37" s="110">
        <v>97</v>
      </c>
      <c r="C37" s="77">
        <v>45</v>
      </c>
      <c r="D37" s="77">
        <v>51</v>
      </c>
      <c r="E37" s="77">
        <v>1</v>
      </c>
      <c r="F37" s="77">
        <v>76</v>
      </c>
      <c r="G37" s="77">
        <v>34</v>
      </c>
      <c r="H37" s="77">
        <v>41</v>
      </c>
      <c r="I37" s="77">
        <v>1</v>
      </c>
      <c r="J37" s="77">
        <v>21</v>
      </c>
      <c r="K37" s="77">
        <v>11</v>
      </c>
      <c r="L37" s="78">
        <v>10</v>
      </c>
      <c r="M37" s="88">
        <v>5.9725386367834492</v>
      </c>
      <c r="N37" s="84">
        <v>5.4125571325475104</v>
      </c>
      <c r="O37" s="84">
        <v>6.4345193035579111</v>
      </c>
      <c r="P37" s="84">
        <v>4.679514808201465</v>
      </c>
      <c r="Q37" s="84">
        <v>4.0894876112581189</v>
      </c>
      <c r="R37" s="84">
        <v>5.1728488518798894</v>
      </c>
      <c r="S37" s="84">
        <v>1.2991030003093103</v>
      </c>
      <c r="T37" s="84">
        <v>1.3285024154589373</v>
      </c>
      <c r="U37" s="89">
        <v>1.2682308180088777</v>
      </c>
      <c r="V37" s="108">
        <v>78.350515463917532</v>
      </c>
      <c r="X37" s="125">
        <v>16165</v>
      </c>
      <c r="Y37" s="125">
        <v>8280</v>
      </c>
      <c r="Z37" s="125">
        <v>7885</v>
      </c>
    </row>
    <row r="38" spans="1:26" ht="15.75" customHeight="1">
      <c r="A38" s="103" t="s">
        <v>157</v>
      </c>
      <c r="B38" s="110">
        <v>67</v>
      </c>
      <c r="C38" s="77">
        <v>34</v>
      </c>
      <c r="D38" s="77">
        <v>32</v>
      </c>
      <c r="E38" s="77">
        <v>1</v>
      </c>
      <c r="F38" s="77">
        <v>53</v>
      </c>
      <c r="G38" s="77">
        <v>27</v>
      </c>
      <c r="H38" s="77">
        <v>25</v>
      </c>
      <c r="I38" s="77">
        <v>1</v>
      </c>
      <c r="J38" s="77">
        <v>14</v>
      </c>
      <c r="K38" s="77">
        <v>7</v>
      </c>
      <c r="L38" s="78">
        <v>7</v>
      </c>
      <c r="M38" s="88">
        <v>4.3475439621049903</v>
      </c>
      <c r="N38" s="84">
        <v>4.3361816094885857</v>
      </c>
      <c r="O38" s="84">
        <v>4.2277711718853217</v>
      </c>
      <c r="P38" s="84">
        <v>3.4391019401726037</v>
      </c>
      <c r="Q38" s="84">
        <v>3.443438336946818</v>
      </c>
      <c r="R38" s="84">
        <v>3.3029462280354074</v>
      </c>
      <c r="S38" s="84">
        <v>0.91157702825888787</v>
      </c>
      <c r="T38" s="84">
        <v>0.89582800102380344</v>
      </c>
      <c r="U38" s="89">
        <v>0.92788971367974549</v>
      </c>
      <c r="V38" s="108">
        <v>79.104477611940297</v>
      </c>
      <c r="X38" s="125">
        <v>15358</v>
      </c>
      <c r="Y38" s="125">
        <v>7814</v>
      </c>
      <c r="Z38" s="125">
        <v>7544</v>
      </c>
    </row>
    <row r="39" spans="1:26" ht="15.75" customHeight="1">
      <c r="A39" s="116" t="s">
        <v>158</v>
      </c>
      <c r="B39" s="110">
        <v>65</v>
      </c>
      <c r="C39" s="77">
        <v>38</v>
      </c>
      <c r="D39" s="77">
        <v>26</v>
      </c>
      <c r="E39" s="77">
        <v>1</v>
      </c>
      <c r="F39" s="77">
        <v>55</v>
      </c>
      <c r="G39" s="77">
        <v>32</v>
      </c>
      <c r="H39" s="77">
        <v>22</v>
      </c>
      <c r="I39" s="77">
        <v>1</v>
      </c>
      <c r="J39" s="77">
        <v>10</v>
      </c>
      <c r="K39" s="77">
        <v>6</v>
      </c>
      <c r="L39" s="78">
        <v>4</v>
      </c>
      <c r="M39" s="88">
        <v>4.224345226489894</v>
      </c>
      <c r="N39" s="84">
        <v>4.8272357723577235</v>
      </c>
      <c r="O39" s="84">
        <v>3.4602076124567476</v>
      </c>
      <c r="P39" s="84">
        <v>3.5744459608760644</v>
      </c>
      <c r="Q39" s="84">
        <v>4.0650406504065044</v>
      </c>
      <c r="R39" s="84">
        <v>2.927867979771094</v>
      </c>
      <c r="S39" s="84">
        <v>0.65223062875032611</v>
      </c>
      <c r="T39" s="84">
        <v>0.76530612244897955</v>
      </c>
      <c r="U39" s="89">
        <v>0.53390282968499725</v>
      </c>
      <c r="V39" s="108">
        <v>84.615384615384613</v>
      </c>
      <c r="W39" s="117"/>
      <c r="X39" s="125">
        <v>15332</v>
      </c>
      <c r="Y39" s="125">
        <v>7840</v>
      </c>
      <c r="Z39" s="125">
        <v>7492</v>
      </c>
    </row>
    <row r="40" spans="1:26" ht="15.75" customHeight="1">
      <c r="A40" s="103" t="s">
        <v>159</v>
      </c>
      <c r="B40" s="110">
        <v>87</v>
      </c>
      <c r="C40" s="77">
        <v>42</v>
      </c>
      <c r="D40" s="77">
        <v>42</v>
      </c>
      <c r="E40" s="77">
        <v>3</v>
      </c>
      <c r="F40" s="77">
        <v>77</v>
      </c>
      <c r="G40" s="77">
        <v>39</v>
      </c>
      <c r="H40" s="77">
        <v>35</v>
      </c>
      <c r="I40" s="77">
        <v>3</v>
      </c>
      <c r="J40" s="77">
        <v>10</v>
      </c>
      <c r="K40" s="77">
        <v>3</v>
      </c>
      <c r="L40" s="78">
        <v>7</v>
      </c>
      <c r="M40" s="88">
        <v>5.6533887841965038</v>
      </c>
      <c r="N40" s="84">
        <v>5.3866871873797608</v>
      </c>
      <c r="O40" s="84">
        <v>5.5343259981552251</v>
      </c>
      <c r="P40" s="84">
        <v>5.0035739814152969</v>
      </c>
      <c r="Q40" s="84">
        <v>5.0019238168526359</v>
      </c>
      <c r="R40" s="84">
        <v>4.6119383317960203</v>
      </c>
      <c r="S40" s="84">
        <v>0.65308254963427381</v>
      </c>
      <c r="T40" s="84">
        <v>0.38669760247486468</v>
      </c>
      <c r="U40" s="89">
        <v>0.92666137145882976</v>
      </c>
      <c r="V40" s="108">
        <v>88.505747126436788</v>
      </c>
      <c r="X40" s="125">
        <v>15312</v>
      </c>
      <c r="Y40" s="125">
        <v>7758</v>
      </c>
      <c r="Z40" s="125">
        <v>7554</v>
      </c>
    </row>
    <row r="41" spans="1:26" ht="15.75" customHeight="1">
      <c r="A41" s="103" t="s">
        <v>160</v>
      </c>
      <c r="B41" s="110">
        <v>54</v>
      </c>
      <c r="C41" s="77">
        <v>31</v>
      </c>
      <c r="D41" s="77">
        <v>23</v>
      </c>
      <c r="E41" s="77">
        <v>0</v>
      </c>
      <c r="F41" s="77">
        <v>43</v>
      </c>
      <c r="G41" s="77">
        <v>28</v>
      </c>
      <c r="H41" s="77">
        <v>15</v>
      </c>
      <c r="I41" s="77">
        <v>0</v>
      </c>
      <c r="J41" s="77">
        <v>11</v>
      </c>
      <c r="K41" s="77">
        <v>3</v>
      </c>
      <c r="L41" s="78">
        <v>8</v>
      </c>
      <c r="M41" s="88">
        <v>3.4571062740076828</v>
      </c>
      <c r="N41" s="84">
        <v>3.8394847659152838</v>
      </c>
      <c r="O41" s="84">
        <v>3.0479724357275377</v>
      </c>
      <c r="P41" s="84">
        <v>2.7528809218950068</v>
      </c>
      <c r="Q41" s="84">
        <v>3.4679217240525144</v>
      </c>
      <c r="R41" s="84">
        <v>1.9878081102570897</v>
      </c>
      <c r="S41" s="84">
        <v>0.70616935225011235</v>
      </c>
      <c r="T41" s="84">
        <v>0.37285607755406408</v>
      </c>
      <c r="U41" s="89">
        <v>1.0622759261718231</v>
      </c>
      <c r="V41" s="108">
        <v>79.629629629629633</v>
      </c>
      <c r="W41" s="117"/>
      <c r="X41" s="126">
        <v>15577</v>
      </c>
      <c r="Y41" s="125">
        <v>8046</v>
      </c>
      <c r="Z41" s="125">
        <v>7531</v>
      </c>
    </row>
    <row r="42" spans="1:26" ht="15.75" customHeight="1">
      <c r="A42" s="103" t="s">
        <v>161</v>
      </c>
      <c r="B42" s="110">
        <v>75</v>
      </c>
      <c r="C42" s="77">
        <v>39</v>
      </c>
      <c r="D42" s="77">
        <v>34</v>
      </c>
      <c r="E42" s="77">
        <v>2</v>
      </c>
      <c r="F42" s="77">
        <v>60</v>
      </c>
      <c r="G42" s="77">
        <v>31</v>
      </c>
      <c r="H42" s="77">
        <v>27</v>
      </c>
      <c r="I42" s="77">
        <v>2</v>
      </c>
      <c r="J42" s="77">
        <v>15</v>
      </c>
      <c r="K42" s="77">
        <v>8</v>
      </c>
      <c r="L42" s="78">
        <v>7</v>
      </c>
      <c r="M42" s="88">
        <v>4.9804103858157909</v>
      </c>
      <c r="N42" s="84">
        <v>5.0721810378462742</v>
      </c>
      <c r="O42" s="84">
        <v>4.6145494028230187</v>
      </c>
      <c r="P42" s="84">
        <v>3.9843283086526324</v>
      </c>
      <c r="Q42" s="84">
        <v>4.0317336454675505</v>
      </c>
      <c r="R42" s="84">
        <v>3.6644951140065145</v>
      </c>
      <c r="S42" s="84">
        <v>1.0000666711114075</v>
      </c>
      <c r="T42" s="84">
        <v>1.0446591799425438</v>
      </c>
      <c r="U42" s="89">
        <v>0.95354856286609457</v>
      </c>
      <c r="V42" s="108">
        <v>80</v>
      </c>
      <c r="X42" s="125">
        <v>14999</v>
      </c>
      <c r="Y42" s="125">
        <v>7658</v>
      </c>
      <c r="Z42" s="125">
        <v>7341</v>
      </c>
    </row>
    <row r="43" spans="1:26" s="117" customFormat="1" ht="15.75" customHeight="1">
      <c r="A43" s="103" t="s">
        <v>162</v>
      </c>
      <c r="B43" s="110">
        <v>63</v>
      </c>
      <c r="C43" s="77">
        <v>38</v>
      </c>
      <c r="D43" s="77">
        <v>25</v>
      </c>
      <c r="E43" s="77">
        <v>0</v>
      </c>
      <c r="F43" s="77">
        <v>47</v>
      </c>
      <c r="G43" s="77">
        <v>27</v>
      </c>
      <c r="H43" s="77">
        <v>20</v>
      </c>
      <c r="I43" s="77">
        <v>0</v>
      </c>
      <c r="J43" s="77">
        <v>16</v>
      </c>
      <c r="K43" s="77">
        <v>11</v>
      </c>
      <c r="L43" s="78">
        <v>5</v>
      </c>
      <c r="M43" s="88">
        <v>4.2579075425790753</v>
      </c>
      <c r="N43" s="84">
        <v>5.0324460336379291</v>
      </c>
      <c r="O43" s="84">
        <v>3.4506556245686681</v>
      </c>
      <c r="P43" s="84">
        <v>3.1765341984320088</v>
      </c>
      <c r="Q43" s="84">
        <v>3.5756853396901072</v>
      </c>
      <c r="R43" s="84">
        <v>2.7605244996549345</v>
      </c>
      <c r="S43" s="84">
        <v>1.0848193097837142</v>
      </c>
      <c r="T43" s="84">
        <v>1.4619883040935671</v>
      </c>
      <c r="U43" s="89">
        <v>0.69204152249134943</v>
      </c>
      <c r="V43" s="108">
        <v>74.603174603174608</v>
      </c>
      <c r="X43" s="125">
        <v>14749</v>
      </c>
      <c r="Y43" s="125">
        <v>7524</v>
      </c>
      <c r="Z43" s="125">
        <v>7225</v>
      </c>
    </row>
    <row r="44" spans="1:26" ht="15.75" customHeight="1">
      <c r="A44" s="103" t="s">
        <v>163</v>
      </c>
      <c r="B44" s="110">
        <v>63</v>
      </c>
      <c r="C44" s="77">
        <v>41</v>
      </c>
      <c r="D44" s="77">
        <v>22</v>
      </c>
      <c r="E44" s="77">
        <v>0</v>
      </c>
      <c r="F44" s="77">
        <v>47</v>
      </c>
      <c r="G44" s="77">
        <v>29</v>
      </c>
      <c r="H44" s="77">
        <v>18</v>
      </c>
      <c r="I44" s="77">
        <v>0</v>
      </c>
      <c r="J44" s="77">
        <v>16</v>
      </c>
      <c r="K44" s="77">
        <v>12</v>
      </c>
      <c r="L44" s="78">
        <v>4</v>
      </c>
      <c r="M44" s="88">
        <v>4.426955238563699</v>
      </c>
      <c r="N44" s="84">
        <v>5.6653309382340753</v>
      </c>
      <c r="O44" s="84">
        <v>3.145553331426937</v>
      </c>
      <c r="P44" s="84">
        <v>3.3026491462300611</v>
      </c>
      <c r="Q44" s="84">
        <v>4.0071852977753215</v>
      </c>
      <c r="R44" s="84">
        <v>2.5736345438947668</v>
      </c>
      <c r="S44" s="84">
        <v>1.1280315848843769</v>
      </c>
      <c r="T44" s="84">
        <v>1.664816870144284</v>
      </c>
      <c r="U44" s="89">
        <v>0.57339449541284404</v>
      </c>
      <c r="V44" s="108">
        <v>74.603174603174608</v>
      </c>
      <c r="X44" s="125">
        <v>14184</v>
      </c>
      <c r="Y44" s="125">
        <v>7208</v>
      </c>
      <c r="Z44" s="125">
        <v>6976</v>
      </c>
    </row>
    <row r="45" spans="1:26" ht="15.75" customHeight="1">
      <c r="A45" s="103" t="s">
        <v>164</v>
      </c>
      <c r="B45" s="110">
        <v>68</v>
      </c>
      <c r="C45" s="77">
        <v>32</v>
      </c>
      <c r="D45" s="77">
        <v>33</v>
      </c>
      <c r="E45" s="77">
        <v>3</v>
      </c>
      <c r="F45" s="77">
        <v>55</v>
      </c>
      <c r="G45" s="77">
        <v>24</v>
      </c>
      <c r="H45" s="77">
        <v>28</v>
      </c>
      <c r="I45" s="77">
        <v>3</v>
      </c>
      <c r="J45" s="77">
        <v>13</v>
      </c>
      <c r="K45" s="77">
        <v>8</v>
      </c>
      <c r="L45" s="78">
        <v>5</v>
      </c>
      <c r="M45" s="88">
        <v>4.5992560027054443</v>
      </c>
      <c r="N45" s="84">
        <v>4.1994750656167978</v>
      </c>
      <c r="O45" s="84">
        <v>4.6076514939960909</v>
      </c>
      <c r="P45" s="84">
        <v>3.7199864727764629</v>
      </c>
      <c r="Q45" s="84">
        <v>3.1496062992125982</v>
      </c>
      <c r="R45" s="84">
        <v>3.9095224797542585</v>
      </c>
      <c r="S45" s="84">
        <v>0.88255261371350979</v>
      </c>
      <c r="T45" s="84">
        <v>1.05318588730911</v>
      </c>
      <c r="U45" s="89">
        <v>0.7008690776562938</v>
      </c>
      <c r="V45" s="108">
        <v>80.882352941176478</v>
      </c>
      <c r="W45" s="118"/>
      <c r="X45" s="125">
        <v>14730</v>
      </c>
      <c r="Y45" s="125">
        <v>7596</v>
      </c>
      <c r="Z45" s="125">
        <v>7134</v>
      </c>
    </row>
    <row r="46" spans="1:26" ht="15.75" customHeight="1">
      <c r="A46" s="103" t="s">
        <v>165</v>
      </c>
      <c r="B46" s="110">
        <v>53</v>
      </c>
      <c r="C46" s="77">
        <v>24</v>
      </c>
      <c r="D46" s="77">
        <v>27</v>
      </c>
      <c r="E46" s="77">
        <v>2</v>
      </c>
      <c r="F46" s="77">
        <v>40</v>
      </c>
      <c r="G46" s="77">
        <v>18</v>
      </c>
      <c r="H46" s="77">
        <v>20</v>
      </c>
      <c r="I46" s="77">
        <v>2</v>
      </c>
      <c r="J46" s="77">
        <v>13</v>
      </c>
      <c r="K46" s="77">
        <v>6</v>
      </c>
      <c r="L46" s="78">
        <v>7</v>
      </c>
      <c r="M46" s="88">
        <v>3.6456183794194525</v>
      </c>
      <c r="N46" s="84">
        <v>3.259540947983159</v>
      </c>
      <c r="O46" s="84">
        <v>3.7641154328732749</v>
      </c>
      <c r="P46" s="84">
        <v>2.7514100976750582</v>
      </c>
      <c r="Q46" s="84">
        <v>2.4446557109873694</v>
      </c>
      <c r="R46" s="84">
        <v>2.7882336539802037</v>
      </c>
      <c r="S46" s="84">
        <v>0.89667540350393149</v>
      </c>
      <c r="T46" s="84">
        <v>0.81688223281143635</v>
      </c>
      <c r="U46" s="89">
        <v>0.97861037326995659</v>
      </c>
      <c r="V46" s="108">
        <v>75.471698113207552</v>
      </c>
      <c r="W46" s="118"/>
      <c r="X46" s="125">
        <v>14498</v>
      </c>
      <c r="Y46" s="125">
        <v>7345</v>
      </c>
      <c r="Z46" s="125">
        <v>7153</v>
      </c>
    </row>
    <row r="47" spans="1:26" s="118" customFormat="1" ht="15.75" customHeight="1">
      <c r="A47" s="103" t="s">
        <v>166</v>
      </c>
      <c r="B47" s="110">
        <v>70</v>
      </c>
      <c r="C47" s="77">
        <v>35</v>
      </c>
      <c r="D47" s="77">
        <v>35</v>
      </c>
      <c r="E47" s="77">
        <v>0</v>
      </c>
      <c r="F47" s="77">
        <v>56</v>
      </c>
      <c r="G47" s="77">
        <v>29</v>
      </c>
      <c r="H47" s="77">
        <v>27</v>
      </c>
      <c r="I47" s="77">
        <v>0</v>
      </c>
      <c r="J47" s="77">
        <v>14</v>
      </c>
      <c r="K47" s="77">
        <v>6</v>
      </c>
      <c r="L47" s="78">
        <v>8</v>
      </c>
      <c r="M47" s="88">
        <v>4.6976712972283741</v>
      </c>
      <c r="N47" s="84">
        <v>4.6247357293868925</v>
      </c>
      <c r="O47" s="84">
        <v>4.7729442247374889</v>
      </c>
      <c r="P47" s="84">
        <v>3.7581370377826993</v>
      </c>
      <c r="Q47" s="84">
        <v>3.8319238900634249</v>
      </c>
      <c r="R47" s="84">
        <v>3.6819855447974912</v>
      </c>
      <c r="S47" s="84">
        <v>0.94307847760188623</v>
      </c>
      <c r="T47" s="84">
        <v>0.79586152009550337</v>
      </c>
      <c r="U47" s="89">
        <v>1.0949904188338351</v>
      </c>
      <c r="V47" s="108">
        <v>80</v>
      </c>
      <c r="X47" s="125">
        <v>14845</v>
      </c>
      <c r="Y47" s="125">
        <v>7539</v>
      </c>
      <c r="Z47" s="125">
        <v>7306</v>
      </c>
    </row>
    <row r="48" spans="1:26" s="118" customFormat="1" ht="15.75" customHeight="1">
      <c r="A48" s="103" t="s">
        <v>167</v>
      </c>
      <c r="B48" s="110">
        <v>59</v>
      </c>
      <c r="C48" s="77">
        <v>31</v>
      </c>
      <c r="D48" s="77">
        <v>26</v>
      </c>
      <c r="E48" s="77">
        <v>2</v>
      </c>
      <c r="F48" s="77">
        <v>50</v>
      </c>
      <c r="G48" s="77">
        <v>26</v>
      </c>
      <c r="H48" s="77">
        <v>22</v>
      </c>
      <c r="I48" s="77">
        <v>2</v>
      </c>
      <c r="J48" s="77">
        <v>9</v>
      </c>
      <c r="K48" s="77">
        <v>5</v>
      </c>
      <c r="L48" s="78">
        <v>4</v>
      </c>
      <c r="M48" s="88">
        <v>4.0533113492717776</v>
      </c>
      <c r="N48" s="84">
        <v>4.1739598761276424</v>
      </c>
      <c r="O48" s="84">
        <v>3.6480987792900237</v>
      </c>
      <c r="P48" s="84">
        <v>3.4350096180269305</v>
      </c>
      <c r="Q48" s="84">
        <v>3.5007405412683452</v>
      </c>
      <c r="R48" s="84">
        <v>3.0868528132454047</v>
      </c>
      <c r="S48" s="84">
        <v>0.62043292430718333</v>
      </c>
      <c r="T48" s="84">
        <v>0.67558438048912306</v>
      </c>
      <c r="U48" s="89">
        <v>0.56298381421534127</v>
      </c>
      <c r="V48" s="108">
        <v>84.745762711864401</v>
      </c>
      <c r="X48" s="125">
        <v>14506</v>
      </c>
      <c r="Y48" s="125">
        <v>7401</v>
      </c>
      <c r="Z48" s="125">
        <v>7105</v>
      </c>
    </row>
    <row r="49" spans="1:26" s="118" customFormat="1" ht="15.75" customHeight="1">
      <c r="A49" s="103" t="s">
        <v>168</v>
      </c>
      <c r="B49" s="110">
        <v>60</v>
      </c>
      <c r="C49" s="77">
        <v>30</v>
      </c>
      <c r="D49" s="77">
        <v>30</v>
      </c>
      <c r="E49" s="77">
        <v>0</v>
      </c>
      <c r="F49" s="77">
        <v>49</v>
      </c>
      <c r="G49" s="77">
        <v>22</v>
      </c>
      <c r="H49" s="77">
        <v>27</v>
      </c>
      <c r="I49" s="77">
        <v>0</v>
      </c>
      <c r="J49" s="77">
        <v>11</v>
      </c>
      <c r="K49" s="77">
        <v>8</v>
      </c>
      <c r="L49" s="78">
        <v>3</v>
      </c>
      <c r="M49" s="88">
        <v>4.0573437922639979</v>
      </c>
      <c r="N49" s="84">
        <v>3.9562178557299226</v>
      </c>
      <c r="O49" s="84">
        <v>4.1637751561415683</v>
      </c>
      <c r="P49" s="84">
        <v>3.3134974303489315</v>
      </c>
      <c r="Q49" s="84">
        <v>2.9012264275352759</v>
      </c>
      <c r="R49" s="84">
        <v>3.7473976405274114</v>
      </c>
      <c r="S49" s="84">
        <v>0.74631928896125932</v>
      </c>
      <c r="T49" s="84">
        <v>1.0580611030286999</v>
      </c>
      <c r="U49" s="89">
        <v>0.41794371691278903</v>
      </c>
      <c r="V49" s="108">
        <v>81.666666666666671</v>
      </c>
      <c r="X49" s="125">
        <v>14739</v>
      </c>
      <c r="Y49" s="125">
        <v>7561</v>
      </c>
      <c r="Z49" s="125">
        <v>7178</v>
      </c>
    </row>
    <row r="50" spans="1:26" s="118" customFormat="1" ht="15.75" customHeight="1">
      <c r="A50" s="103" t="s">
        <v>120</v>
      </c>
      <c r="B50" s="110">
        <v>70</v>
      </c>
      <c r="C50" s="77">
        <v>43</v>
      </c>
      <c r="D50" s="77">
        <v>27</v>
      </c>
      <c r="E50" s="77">
        <v>0</v>
      </c>
      <c r="F50" s="77">
        <v>56</v>
      </c>
      <c r="G50" s="77">
        <v>34</v>
      </c>
      <c r="H50" s="77">
        <v>22</v>
      </c>
      <c r="I50" s="77">
        <v>0</v>
      </c>
      <c r="J50" s="77">
        <v>14</v>
      </c>
      <c r="K50" s="77">
        <v>9</v>
      </c>
      <c r="L50" s="78">
        <v>5</v>
      </c>
      <c r="M50" s="88">
        <v>4.8119887261978409</v>
      </c>
      <c r="N50" s="84">
        <v>5.8014031300593638</v>
      </c>
      <c r="O50" s="84">
        <v>3.7841625788367206</v>
      </c>
      <c r="P50" s="84">
        <v>3.8495909809582733</v>
      </c>
      <c r="Q50" s="84">
        <v>4.5871559633027523</v>
      </c>
      <c r="R50" s="84">
        <v>3.0833917309039944</v>
      </c>
      <c r="S50" s="84">
        <v>0.96611690014491758</v>
      </c>
      <c r="T50" s="84">
        <v>1.2198427758200054</v>
      </c>
      <c r="U50" s="89">
        <v>0.70293828201883879</v>
      </c>
      <c r="V50" s="108">
        <v>80</v>
      </c>
      <c r="X50" s="125">
        <v>14491</v>
      </c>
      <c r="Y50" s="125">
        <v>7378</v>
      </c>
      <c r="Z50" s="125">
        <v>7113</v>
      </c>
    </row>
    <row r="51" spans="1:26" s="118" customFormat="1" ht="15.75" customHeight="1">
      <c r="A51" s="103" t="s">
        <v>121</v>
      </c>
      <c r="B51" s="110">
        <v>66</v>
      </c>
      <c r="C51" s="77">
        <v>30</v>
      </c>
      <c r="D51" s="77">
        <v>36</v>
      </c>
      <c r="E51" s="77">
        <v>0</v>
      </c>
      <c r="F51" s="77">
        <v>55</v>
      </c>
      <c r="G51" s="77">
        <v>26</v>
      </c>
      <c r="H51" s="77">
        <v>29</v>
      </c>
      <c r="I51" s="77">
        <v>0</v>
      </c>
      <c r="J51" s="77">
        <v>11</v>
      </c>
      <c r="K51" s="77">
        <v>4</v>
      </c>
      <c r="L51" s="78">
        <v>7</v>
      </c>
      <c r="M51" s="88">
        <v>4.5385779122541603</v>
      </c>
      <c r="N51" s="84">
        <v>4.0317161671818305</v>
      </c>
      <c r="O51" s="84">
        <v>5.0697084917617232</v>
      </c>
      <c r="P51" s="84">
        <v>3.7821482602118004</v>
      </c>
      <c r="Q51" s="84">
        <v>3.4941540115575864</v>
      </c>
      <c r="R51" s="84">
        <v>4.0839318405858327</v>
      </c>
      <c r="S51" s="84">
        <v>0.75930144267274113</v>
      </c>
      <c r="T51" s="84">
        <v>0.5394470667565745</v>
      </c>
      <c r="U51" s="89">
        <v>0.9898190045248868</v>
      </c>
      <c r="V51" s="108">
        <v>83.333333333333343</v>
      </c>
      <c r="X51" s="125">
        <v>14487</v>
      </c>
      <c r="Y51" s="125">
        <v>7415</v>
      </c>
      <c r="Z51" s="125">
        <v>7072</v>
      </c>
    </row>
    <row r="52" spans="1:26" s="118" customFormat="1" ht="15.75" customHeight="1">
      <c r="A52" s="103" t="s">
        <v>122</v>
      </c>
      <c r="B52" s="110">
        <v>47</v>
      </c>
      <c r="C52" s="77">
        <v>24</v>
      </c>
      <c r="D52" s="77">
        <v>23</v>
      </c>
      <c r="E52" s="77">
        <v>0</v>
      </c>
      <c r="F52" s="77">
        <v>34</v>
      </c>
      <c r="G52" s="77">
        <v>17</v>
      </c>
      <c r="H52" s="77">
        <v>17</v>
      </c>
      <c r="I52" s="77">
        <v>0</v>
      </c>
      <c r="J52" s="77">
        <v>13</v>
      </c>
      <c r="K52" s="77">
        <v>7</v>
      </c>
      <c r="L52" s="78">
        <v>6</v>
      </c>
      <c r="M52" s="88">
        <v>3.2136752136752138</v>
      </c>
      <c r="N52" s="84">
        <v>3.1906407870247273</v>
      </c>
      <c r="O52" s="84">
        <v>3.2380684217936087</v>
      </c>
      <c r="P52" s="84">
        <v>2.3247863247863245</v>
      </c>
      <c r="Q52" s="84">
        <v>2.2600372241425153</v>
      </c>
      <c r="R52" s="84">
        <v>2.3933549204561451</v>
      </c>
      <c r="S52" s="84">
        <v>0.89096018093345208</v>
      </c>
      <c r="T52" s="84">
        <v>0.93271152564956694</v>
      </c>
      <c r="U52" s="89">
        <v>0.84674005080440307</v>
      </c>
      <c r="V52" s="108">
        <v>72.340425531914903</v>
      </c>
      <c r="X52" s="125">
        <v>14591</v>
      </c>
      <c r="Y52" s="125">
        <v>7505</v>
      </c>
      <c r="Z52" s="125">
        <v>7086</v>
      </c>
    </row>
    <row r="53" spans="1:26" s="118" customFormat="1" ht="15.75" customHeight="1">
      <c r="A53" s="103" t="s">
        <v>123</v>
      </c>
      <c r="B53" s="110">
        <v>74</v>
      </c>
      <c r="C53" s="77">
        <v>32</v>
      </c>
      <c r="D53" s="77">
        <v>42</v>
      </c>
      <c r="E53" s="77">
        <v>0</v>
      </c>
      <c r="F53" s="77">
        <v>61</v>
      </c>
      <c r="G53" s="77">
        <v>25</v>
      </c>
      <c r="H53" s="77">
        <v>36</v>
      </c>
      <c r="I53" s="77">
        <v>0</v>
      </c>
      <c r="J53" s="77">
        <v>13</v>
      </c>
      <c r="K53" s="77">
        <v>7</v>
      </c>
      <c r="L53" s="78">
        <v>6</v>
      </c>
      <c r="M53" s="88">
        <v>5.0584455533529296</v>
      </c>
      <c r="N53" s="84">
        <v>4.257017427165092</v>
      </c>
      <c r="O53" s="84">
        <v>5.9055118110236222</v>
      </c>
      <c r="P53" s="84">
        <v>4.1697997128990361</v>
      </c>
      <c r="Q53" s="84">
        <v>3.3257948649727282</v>
      </c>
      <c r="R53" s="84">
        <v>5.0618672665916762</v>
      </c>
      <c r="S53" s="84">
        <v>0.89236683141131246</v>
      </c>
      <c r="T53" s="84">
        <v>0.93432995194874535</v>
      </c>
      <c r="U53" s="89">
        <v>0.84793668739400796</v>
      </c>
      <c r="V53" s="108">
        <v>82.432432432432435</v>
      </c>
      <c r="X53" s="125">
        <v>14568</v>
      </c>
      <c r="Y53" s="125">
        <v>7492</v>
      </c>
      <c r="Z53" s="125">
        <v>7076</v>
      </c>
    </row>
    <row r="54" spans="1:26" s="118" customFormat="1" ht="15.75" customHeight="1">
      <c r="A54" s="103" t="s">
        <v>125</v>
      </c>
      <c r="B54" s="110">
        <v>63</v>
      </c>
      <c r="C54" s="77">
        <v>35</v>
      </c>
      <c r="D54" s="77">
        <v>27</v>
      </c>
      <c r="E54" s="77">
        <v>1</v>
      </c>
      <c r="F54" s="77">
        <v>54</v>
      </c>
      <c r="G54" s="77">
        <v>27</v>
      </c>
      <c r="H54" s="77">
        <v>26</v>
      </c>
      <c r="I54" s="77">
        <v>1</v>
      </c>
      <c r="J54" s="77">
        <v>9</v>
      </c>
      <c r="K54" s="77">
        <v>8</v>
      </c>
      <c r="L54" s="78">
        <v>1</v>
      </c>
      <c r="M54" s="88">
        <v>4.3023970497848802</v>
      </c>
      <c r="N54" s="84">
        <v>4.6235138705416121</v>
      </c>
      <c r="O54" s="84">
        <v>3.8178733031674206</v>
      </c>
      <c r="P54" s="84">
        <v>3.6877688998156115</v>
      </c>
      <c r="Q54" s="84">
        <v>3.5667107001321008</v>
      </c>
      <c r="R54" s="84">
        <v>3.6764705882352939</v>
      </c>
      <c r="S54" s="84">
        <v>0.61690314620604569</v>
      </c>
      <c r="T54" s="84">
        <v>1.060585973750497</v>
      </c>
      <c r="U54" s="89">
        <v>0.14192449616803859</v>
      </c>
      <c r="V54" s="108">
        <v>85.714285714285708</v>
      </c>
      <c r="X54" s="125">
        <v>14589</v>
      </c>
      <c r="Y54" s="125">
        <v>7543</v>
      </c>
      <c r="Z54" s="125">
        <v>7046</v>
      </c>
    </row>
    <row r="55" spans="1:26" s="118" customFormat="1" ht="15.75" customHeight="1">
      <c r="A55" s="119" t="s">
        <v>126</v>
      </c>
      <c r="B55" s="120">
        <f>SUM(F55,J55)</f>
        <v>47</v>
      </c>
      <c r="C55" s="90">
        <f>SUM(G55,K55)</f>
        <v>26</v>
      </c>
      <c r="D55" s="90">
        <f>SUM(H55,L55)</f>
        <v>21</v>
      </c>
      <c r="E55" s="90">
        <f>I55</f>
        <v>0</v>
      </c>
      <c r="F55" s="90">
        <f>SUM(G55:I55)</f>
        <v>38</v>
      </c>
      <c r="G55" s="90">
        <f>'2　区・性別，22週以後－早期新生児別周産期死亡数・率'!$G$5</f>
        <v>21</v>
      </c>
      <c r="H55" s="90">
        <f>'2　区・性別，22週以後－早期新生児別周産期死亡数・率'!$H$5</f>
        <v>17</v>
      </c>
      <c r="I55" s="90">
        <f>'2　区・性別，22週以後－早期新生児別周産期死亡数・率'!$I$5</f>
        <v>0</v>
      </c>
      <c r="J55" s="90">
        <f>SUM(K55:L55)</f>
        <v>9</v>
      </c>
      <c r="K55" s="90">
        <f>'2　区・性別，22週以後－早期新生児別周産期死亡数・率'!$K$5</f>
        <v>5</v>
      </c>
      <c r="L55" s="91">
        <f>'2　区・性別，22週以後－早期新生児別周産期死亡数・率'!$L$5</f>
        <v>4</v>
      </c>
      <c r="M55" s="92">
        <f>B55/(F55+X55)*1000</f>
        <v>3.3430542712852978</v>
      </c>
      <c r="N55" s="93">
        <f>C55/(G55+Y55)*1000</f>
        <v>3.6287508722958828</v>
      </c>
      <c r="O55" s="93">
        <f>D55/(H55+Z55)*1000</f>
        <v>3.0461270670147957</v>
      </c>
      <c r="P55" s="93">
        <f>F55/(F55+X55)*1000</f>
        <v>2.7028949427413047</v>
      </c>
      <c r="Q55" s="93">
        <f>G55/(G55+Y55)*1000</f>
        <v>2.9309141660851363</v>
      </c>
      <c r="R55" s="93">
        <f>H55/(H55+Z55)*1000</f>
        <v>2.4659123875834057</v>
      </c>
      <c r="S55" s="93">
        <f>J55/X55*1000</f>
        <v>0.64189430140503534</v>
      </c>
      <c r="T55" s="93">
        <f>K55/Y55*1000</f>
        <v>0.69988801791713329</v>
      </c>
      <c r="U55" s="94">
        <f>L55/Z55*1000</f>
        <v>0.58164897484368183</v>
      </c>
      <c r="V55" s="121">
        <f>F55/B55*100</f>
        <v>80.851063829787222</v>
      </c>
      <c r="X55" s="125">
        <f>[1]出生数!B53</f>
        <v>14021</v>
      </c>
      <c r="Y55" s="125">
        <f>[1]出生数!C53</f>
        <v>7144</v>
      </c>
      <c r="Z55" s="125">
        <f>[1]出生数!D53</f>
        <v>6877</v>
      </c>
    </row>
    <row r="56" spans="1:26" ht="16.5" customHeight="1">
      <c r="A56" s="75" t="s">
        <v>111</v>
      </c>
      <c r="B56" s="95"/>
      <c r="C56" s="95"/>
      <c r="D56" s="95"/>
      <c r="E56" s="95"/>
      <c r="F56" s="95"/>
      <c r="G56" s="95"/>
      <c r="H56" s="75" t="s">
        <v>112</v>
      </c>
      <c r="I56" s="95"/>
      <c r="J56" s="95"/>
      <c r="K56" s="95"/>
      <c r="L56" s="95"/>
      <c r="M56" s="75" t="s">
        <v>72</v>
      </c>
      <c r="N56" s="122"/>
      <c r="O56" s="96"/>
      <c r="P56" s="96"/>
      <c r="Q56" s="96"/>
      <c r="R56" s="96"/>
      <c r="S56" s="96"/>
      <c r="T56" s="96"/>
      <c r="U56" s="96"/>
      <c r="V56" s="123"/>
      <c r="X56" s="127"/>
      <c r="Y56" s="127"/>
      <c r="Z56" s="127"/>
    </row>
    <row r="59" spans="1:26" ht="18" customHeight="1"/>
    <row r="60" spans="1:26" ht="18" customHeight="1"/>
    <row r="61" spans="1:26" ht="18" customHeight="1"/>
    <row r="62" spans="1:26" ht="18" customHeight="1"/>
    <row r="63" spans="1:26" ht="18" customHeight="1"/>
    <row r="64" spans="1:26" ht="18" customHeight="1"/>
    <row r="65" ht="18" customHeight="1"/>
    <row r="66" ht="18" customHeight="1"/>
  </sheetData>
  <mergeCells count="9">
    <mergeCell ref="A1:L1"/>
    <mergeCell ref="A4:A5"/>
    <mergeCell ref="V4:V5"/>
    <mergeCell ref="B4:E4"/>
    <mergeCell ref="F4:I4"/>
    <mergeCell ref="J4:L4"/>
    <mergeCell ref="M4:O4"/>
    <mergeCell ref="P4:R4"/>
    <mergeCell ref="S4:U4"/>
  </mergeCells>
  <phoneticPr fontId="2"/>
  <printOptions horizontalCentered="1"/>
  <pageMargins left="0.70866141732283472" right="0.70866141732283472" top="0.59055118110236227" bottom="0.39370078740157483" header="0.39370078740157483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9"/>
  <sheetViews>
    <sheetView workbookViewId="0">
      <selection activeCell="A2" sqref="A2:XFD2"/>
    </sheetView>
  </sheetViews>
  <sheetFormatPr defaultRowHeight="13.5"/>
  <cols>
    <col min="1" max="1" width="8.625" style="97" customWidth="1"/>
    <col min="2" max="12" width="7.25" style="97" customWidth="1"/>
    <col min="13" max="13" width="3.625" style="97" customWidth="1"/>
    <col min="14" max="14" width="9" style="97"/>
    <col min="15" max="15" width="22.875" style="97" bestFit="1" customWidth="1"/>
    <col min="16" max="18" width="11.25" style="97" bestFit="1" customWidth="1"/>
    <col min="19" max="19" width="7.75" style="97" customWidth="1"/>
    <col min="20" max="21" width="5.25" style="97" customWidth="1"/>
    <col min="22" max="22" width="7.75" style="97" customWidth="1"/>
    <col min="23" max="23" width="5.25" style="97" customWidth="1"/>
    <col min="24" max="16384" width="9" style="97"/>
  </cols>
  <sheetData>
    <row r="1" spans="1:23" ht="14.25" customHeight="1">
      <c r="A1" s="63" t="s">
        <v>82</v>
      </c>
    </row>
    <row r="2" spans="1:23" ht="13.5" customHeight="1">
      <c r="L2" s="74" t="s">
        <v>127</v>
      </c>
    </row>
    <row r="3" spans="1:23" ht="36" customHeight="1">
      <c r="A3" s="186" t="s">
        <v>6</v>
      </c>
      <c r="B3" s="185" t="s">
        <v>83</v>
      </c>
      <c r="C3" s="185"/>
      <c r="D3" s="185"/>
      <c r="E3" s="185"/>
      <c r="F3" s="182" t="s">
        <v>1</v>
      </c>
      <c r="G3" s="182"/>
      <c r="H3" s="182"/>
      <c r="I3" s="182"/>
      <c r="J3" s="182" t="s">
        <v>2</v>
      </c>
      <c r="K3" s="182"/>
      <c r="L3" s="184"/>
      <c r="M3" s="100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21" customHeight="1">
      <c r="A4" s="187"/>
      <c r="B4" s="49" t="s">
        <v>0</v>
      </c>
      <c r="C4" s="49" t="s">
        <v>3</v>
      </c>
      <c r="D4" s="49" t="s">
        <v>4</v>
      </c>
      <c r="E4" s="49" t="s">
        <v>5</v>
      </c>
      <c r="F4" s="49" t="s">
        <v>0</v>
      </c>
      <c r="G4" s="49" t="s">
        <v>3</v>
      </c>
      <c r="H4" s="49" t="s">
        <v>4</v>
      </c>
      <c r="I4" s="49" t="s">
        <v>5</v>
      </c>
      <c r="J4" s="49" t="s">
        <v>0</v>
      </c>
      <c r="K4" s="49" t="s">
        <v>3</v>
      </c>
      <c r="L4" s="50" t="s">
        <v>4</v>
      </c>
      <c r="M4" s="72"/>
      <c r="O4" s="128"/>
      <c r="P4" s="129"/>
      <c r="Q4" s="128"/>
      <c r="R4" s="128"/>
      <c r="S4" s="128"/>
      <c r="T4" s="128"/>
      <c r="U4" s="128"/>
      <c r="V4" s="130"/>
      <c r="W4" s="128"/>
    </row>
    <row r="5" spans="1:23" ht="25.5" customHeight="1">
      <c r="A5" s="64" t="s">
        <v>7</v>
      </c>
      <c r="B5" s="131">
        <f t="shared" ref="B5:B15" si="0">SUM(F5,J5)</f>
        <v>47</v>
      </c>
      <c r="C5" s="131">
        <f t="shared" ref="C5:C15" si="1">SUM(G5,K5)</f>
        <v>26</v>
      </c>
      <c r="D5" s="131">
        <f t="shared" ref="D5:D15" si="2">SUM(H5,L5)</f>
        <v>21</v>
      </c>
      <c r="E5" s="131">
        <f t="shared" ref="E5:E15" si="3">I5</f>
        <v>0</v>
      </c>
      <c r="F5" s="131">
        <f t="shared" ref="F5:L5" si="4">SUM(F6:F15)</f>
        <v>38</v>
      </c>
      <c r="G5" s="131">
        <f t="shared" si="4"/>
        <v>21</v>
      </c>
      <c r="H5" s="131">
        <f t="shared" si="4"/>
        <v>17</v>
      </c>
      <c r="I5" s="131">
        <f t="shared" si="4"/>
        <v>0</v>
      </c>
      <c r="J5" s="131">
        <f t="shared" si="4"/>
        <v>9</v>
      </c>
      <c r="K5" s="131">
        <f t="shared" si="4"/>
        <v>5</v>
      </c>
      <c r="L5" s="132">
        <f t="shared" si="4"/>
        <v>4</v>
      </c>
      <c r="M5" s="105"/>
      <c r="O5" s="128"/>
      <c r="P5" s="128"/>
      <c r="Q5" s="128"/>
      <c r="R5" s="128"/>
      <c r="S5" s="128"/>
      <c r="T5" s="128"/>
      <c r="U5" s="128"/>
      <c r="V5" s="128"/>
      <c r="W5" s="128"/>
    </row>
    <row r="6" spans="1:23" ht="25.5" customHeight="1">
      <c r="A6" s="66" t="s">
        <v>8</v>
      </c>
      <c r="B6" s="133">
        <f t="shared" si="0"/>
        <v>3</v>
      </c>
      <c r="C6" s="77">
        <f t="shared" si="1"/>
        <v>2</v>
      </c>
      <c r="D6" s="77">
        <f t="shared" si="2"/>
        <v>1</v>
      </c>
      <c r="E6" s="77">
        <f t="shared" si="3"/>
        <v>0</v>
      </c>
      <c r="F6" s="133">
        <f t="shared" ref="F6:F15" si="5">SUM(G6:I6)</f>
        <v>3</v>
      </c>
      <c r="G6" s="134">
        <v>2</v>
      </c>
      <c r="H6" s="134">
        <v>1</v>
      </c>
      <c r="I6" s="134">
        <v>0</v>
      </c>
      <c r="J6" s="133">
        <f t="shared" ref="J6:J15" si="6">SUM(K6:L6)</f>
        <v>0</v>
      </c>
      <c r="K6" s="134">
        <v>0</v>
      </c>
      <c r="L6" s="135">
        <v>0</v>
      </c>
      <c r="M6" s="109"/>
      <c r="O6" s="128"/>
      <c r="P6" s="136"/>
      <c r="Q6" s="136"/>
      <c r="R6" s="136"/>
      <c r="S6" s="136"/>
      <c r="T6" s="136"/>
      <c r="U6" s="136"/>
      <c r="V6" s="136"/>
      <c r="W6" s="136"/>
    </row>
    <row r="7" spans="1:23" ht="25.5" customHeight="1">
      <c r="A7" s="66" t="s">
        <v>9</v>
      </c>
      <c r="B7" s="133">
        <f t="shared" si="0"/>
        <v>11</v>
      </c>
      <c r="C7" s="77">
        <f t="shared" si="1"/>
        <v>7</v>
      </c>
      <c r="D7" s="77">
        <f t="shared" si="2"/>
        <v>4</v>
      </c>
      <c r="E7" s="77">
        <f t="shared" si="3"/>
        <v>0</v>
      </c>
      <c r="F7" s="133">
        <f t="shared" si="5"/>
        <v>9</v>
      </c>
      <c r="G7" s="134">
        <v>6</v>
      </c>
      <c r="H7" s="134">
        <v>3</v>
      </c>
      <c r="I7" s="134">
        <v>0</v>
      </c>
      <c r="J7" s="133">
        <f t="shared" si="6"/>
        <v>2</v>
      </c>
      <c r="K7" s="134">
        <v>1</v>
      </c>
      <c r="L7" s="135">
        <v>1</v>
      </c>
      <c r="M7" s="109"/>
      <c r="O7" s="128"/>
      <c r="P7" s="136"/>
      <c r="Q7" s="136"/>
      <c r="R7" s="136"/>
      <c r="S7" s="136"/>
      <c r="T7" s="136"/>
      <c r="U7" s="136"/>
      <c r="V7" s="136"/>
      <c r="W7" s="136"/>
    </row>
    <row r="8" spans="1:23" ht="25.5" customHeight="1">
      <c r="A8" s="66" t="s">
        <v>10</v>
      </c>
      <c r="B8" s="133">
        <f t="shared" si="0"/>
        <v>7</v>
      </c>
      <c r="C8" s="77">
        <f t="shared" si="1"/>
        <v>5</v>
      </c>
      <c r="D8" s="77">
        <f t="shared" si="2"/>
        <v>2</v>
      </c>
      <c r="E8" s="77">
        <f t="shared" si="3"/>
        <v>0</v>
      </c>
      <c r="F8" s="133">
        <f t="shared" si="5"/>
        <v>5</v>
      </c>
      <c r="G8" s="134">
        <v>3</v>
      </c>
      <c r="H8" s="134">
        <v>2</v>
      </c>
      <c r="I8" s="134">
        <v>0</v>
      </c>
      <c r="J8" s="133">
        <f t="shared" si="6"/>
        <v>2</v>
      </c>
      <c r="K8" s="134">
        <v>2</v>
      </c>
      <c r="L8" s="135">
        <v>0</v>
      </c>
      <c r="M8" s="109"/>
      <c r="O8" s="128"/>
      <c r="P8" s="136"/>
      <c r="Q8" s="136"/>
      <c r="R8" s="136"/>
      <c r="S8" s="136"/>
      <c r="T8" s="136"/>
      <c r="U8" s="136"/>
      <c r="V8" s="136"/>
      <c r="W8" s="136"/>
    </row>
    <row r="9" spans="1:23" ht="25.5" customHeight="1">
      <c r="A9" s="66" t="s">
        <v>11</v>
      </c>
      <c r="B9" s="133">
        <f t="shared" si="0"/>
        <v>4</v>
      </c>
      <c r="C9" s="77">
        <f t="shared" si="1"/>
        <v>2</v>
      </c>
      <c r="D9" s="77">
        <f t="shared" si="2"/>
        <v>2</v>
      </c>
      <c r="E9" s="77">
        <f t="shared" si="3"/>
        <v>0</v>
      </c>
      <c r="F9" s="133">
        <f t="shared" si="5"/>
        <v>3</v>
      </c>
      <c r="G9" s="134">
        <v>2</v>
      </c>
      <c r="H9" s="134">
        <v>1</v>
      </c>
      <c r="I9" s="134">
        <v>0</v>
      </c>
      <c r="J9" s="133">
        <f t="shared" si="6"/>
        <v>1</v>
      </c>
      <c r="K9" s="134">
        <v>0</v>
      </c>
      <c r="L9" s="135">
        <v>1</v>
      </c>
      <c r="M9" s="109"/>
      <c r="O9" s="128"/>
      <c r="P9" s="136"/>
      <c r="Q9" s="136"/>
      <c r="R9" s="136"/>
      <c r="S9" s="136"/>
      <c r="T9" s="136"/>
      <c r="U9" s="136"/>
      <c r="V9" s="136"/>
      <c r="W9" s="136"/>
    </row>
    <row r="10" spans="1:23" ht="25.5" customHeight="1">
      <c r="A10" s="66" t="s">
        <v>12</v>
      </c>
      <c r="B10" s="133">
        <f t="shared" si="0"/>
        <v>2</v>
      </c>
      <c r="C10" s="77">
        <f t="shared" si="1"/>
        <v>2</v>
      </c>
      <c r="D10" s="77">
        <f t="shared" si="2"/>
        <v>0</v>
      </c>
      <c r="E10" s="77">
        <f t="shared" si="3"/>
        <v>0</v>
      </c>
      <c r="F10" s="133">
        <f t="shared" si="5"/>
        <v>2</v>
      </c>
      <c r="G10" s="134">
        <v>2</v>
      </c>
      <c r="H10" s="134">
        <v>0</v>
      </c>
      <c r="I10" s="134">
        <v>0</v>
      </c>
      <c r="J10" s="133">
        <f>SUM(K10:L10)</f>
        <v>0</v>
      </c>
      <c r="K10" s="134">
        <v>0</v>
      </c>
      <c r="L10" s="135">
        <v>0</v>
      </c>
      <c r="M10" s="109"/>
      <c r="O10" s="128"/>
      <c r="P10" s="136"/>
      <c r="Q10" s="136"/>
      <c r="R10" s="136"/>
      <c r="S10" s="136"/>
      <c r="T10" s="136"/>
      <c r="U10" s="136"/>
      <c r="V10" s="136"/>
      <c r="W10" s="136"/>
    </row>
    <row r="11" spans="1:23" ht="25.5" customHeight="1">
      <c r="A11" s="66" t="s">
        <v>13</v>
      </c>
      <c r="B11" s="133">
        <f t="shared" si="0"/>
        <v>10</v>
      </c>
      <c r="C11" s="77">
        <f t="shared" si="1"/>
        <v>6</v>
      </c>
      <c r="D11" s="77">
        <f t="shared" si="2"/>
        <v>4</v>
      </c>
      <c r="E11" s="77">
        <f t="shared" si="3"/>
        <v>0</v>
      </c>
      <c r="F11" s="133">
        <f t="shared" si="5"/>
        <v>8</v>
      </c>
      <c r="G11" s="134">
        <v>5</v>
      </c>
      <c r="H11" s="134">
        <v>3</v>
      </c>
      <c r="I11" s="134">
        <v>0</v>
      </c>
      <c r="J11" s="133">
        <f t="shared" si="6"/>
        <v>2</v>
      </c>
      <c r="K11" s="134">
        <v>1</v>
      </c>
      <c r="L11" s="135">
        <v>1</v>
      </c>
      <c r="M11" s="109"/>
      <c r="O11" s="128"/>
      <c r="P11" s="136"/>
      <c r="Q11" s="136"/>
      <c r="R11" s="136"/>
      <c r="S11" s="136"/>
      <c r="T11" s="136"/>
      <c r="U11" s="136"/>
      <c r="V11" s="136"/>
      <c r="W11" s="136"/>
    </row>
    <row r="12" spans="1:23" ht="25.5" customHeight="1">
      <c r="A12" s="66" t="s">
        <v>14</v>
      </c>
      <c r="B12" s="133">
        <f t="shared" si="0"/>
        <v>2</v>
      </c>
      <c r="C12" s="77">
        <f t="shared" si="1"/>
        <v>0</v>
      </c>
      <c r="D12" s="77">
        <f t="shared" si="2"/>
        <v>2</v>
      </c>
      <c r="E12" s="77">
        <f t="shared" si="3"/>
        <v>0</v>
      </c>
      <c r="F12" s="133">
        <f t="shared" si="5"/>
        <v>2</v>
      </c>
      <c r="G12" s="134">
        <v>0</v>
      </c>
      <c r="H12" s="134">
        <v>2</v>
      </c>
      <c r="I12" s="134">
        <v>0</v>
      </c>
      <c r="J12" s="133">
        <f t="shared" si="6"/>
        <v>0</v>
      </c>
      <c r="K12" s="134">
        <v>0</v>
      </c>
      <c r="L12" s="135">
        <v>0</v>
      </c>
      <c r="M12" s="109"/>
      <c r="O12" s="128"/>
      <c r="P12" s="136"/>
      <c r="Q12" s="136"/>
      <c r="R12" s="136"/>
      <c r="S12" s="136"/>
      <c r="T12" s="136"/>
      <c r="U12" s="136"/>
      <c r="V12" s="136"/>
      <c r="W12" s="136"/>
    </row>
    <row r="13" spans="1:23" ht="25.5" customHeight="1">
      <c r="A13" s="66" t="s">
        <v>15</v>
      </c>
      <c r="B13" s="133">
        <f t="shared" si="0"/>
        <v>2</v>
      </c>
      <c r="C13" s="77">
        <f t="shared" si="1"/>
        <v>1</v>
      </c>
      <c r="D13" s="77">
        <f t="shared" si="2"/>
        <v>1</v>
      </c>
      <c r="E13" s="77">
        <f t="shared" si="3"/>
        <v>0</v>
      </c>
      <c r="F13" s="133">
        <f t="shared" si="5"/>
        <v>1</v>
      </c>
      <c r="G13" s="134">
        <v>0</v>
      </c>
      <c r="H13" s="134">
        <v>1</v>
      </c>
      <c r="I13" s="134">
        <v>0</v>
      </c>
      <c r="J13" s="133">
        <f t="shared" si="6"/>
        <v>1</v>
      </c>
      <c r="K13" s="134">
        <v>1</v>
      </c>
      <c r="L13" s="135">
        <v>0</v>
      </c>
      <c r="M13" s="109"/>
      <c r="O13" s="128"/>
      <c r="P13" s="136"/>
      <c r="Q13" s="136"/>
      <c r="R13" s="136"/>
      <c r="S13" s="136"/>
      <c r="T13" s="136"/>
      <c r="U13" s="136"/>
      <c r="V13" s="136"/>
      <c r="W13" s="136"/>
    </row>
    <row r="14" spans="1:23" ht="25.5" customHeight="1">
      <c r="A14" s="66" t="s">
        <v>16</v>
      </c>
      <c r="B14" s="133">
        <f t="shared" si="0"/>
        <v>3</v>
      </c>
      <c r="C14" s="77">
        <f t="shared" si="1"/>
        <v>1</v>
      </c>
      <c r="D14" s="77">
        <f t="shared" si="2"/>
        <v>2</v>
      </c>
      <c r="E14" s="77">
        <f t="shared" si="3"/>
        <v>0</v>
      </c>
      <c r="F14" s="133">
        <f t="shared" si="5"/>
        <v>3</v>
      </c>
      <c r="G14" s="134">
        <v>1</v>
      </c>
      <c r="H14" s="134">
        <v>2</v>
      </c>
      <c r="I14" s="134">
        <v>0</v>
      </c>
      <c r="J14" s="133">
        <f t="shared" si="6"/>
        <v>0</v>
      </c>
      <c r="K14" s="134">
        <v>0</v>
      </c>
      <c r="L14" s="135">
        <v>0</v>
      </c>
      <c r="M14" s="109"/>
      <c r="O14" s="128"/>
      <c r="P14" s="136"/>
      <c r="Q14" s="136"/>
      <c r="R14" s="136"/>
      <c r="S14" s="136"/>
      <c r="T14" s="136"/>
      <c r="U14" s="136"/>
      <c r="V14" s="136"/>
      <c r="W14" s="136"/>
    </row>
    <row r="15" spans="1:23" ht="25.5" customHeight="1">
      <c r="A15" s="66" t="s">
        <v>17</v>
      </c>
      <c r="B15" s="133">
        <f t="shared" si="0"/>
        <v>3</v>
      </c>
      <c r="C15" s="77">
        <f t="shared" si="1"/>
        <v>0</v>
      </c>
      <c r="D15" s="77">
        <f t="shared" si="2"/>
        <v>3</v>
      </c>
      <c r="E15" s="77">
        <f t="shared" si="3"/>
        <v>0</v>
      </c>
      <c r="F15" s="133">
        <f t="shared" si="5"/>
        <v>2</v>
      </c>
      <c r="G15" s="134">
        <v>0</v>
      </c>
      <c r="H15" s="134">
        <v>2</v>
      </c>
      <c r="I15" s="134">
        <v>0</v>
      </c>
      <c r="J15" s="133">
        <f t="shared" si="6"/>
        <v>1</v>
      </c>
      <c r="K15" s="134">
        <v>0</v>
      </c>
      <c r="L15" s="135">
        <v>1</v>
      </c>
      <c r="M15" s="109"/>
      <c r="O15" s="128"/>
      <c r="P15" s="136"/>
      <c r="Q15" s="136"/>
      <c r="R15" s="136"/>
      <c r="S15" s="136"/>
      <c r="T15" s="136"/>
      <c r="U15" s="136"/>
      <c r="V15" s="136"/>
      <c r="W15" s="136"/>
    </row>
    <row r="16" spans="1:23" ht="36" customHeight="1">
      <c r="A16" s="187" t="s">
        <v>6</v>
      </c>
      <c r="B16" s="188" t="s">
        <v>114</v>
      </c>
      <c r="C16" s="189"/>
      <c r="D16" s="189"/>
      <c r="E16" s="189"/>
      <c r="F16" s="190" t="s">
        <v>115</v>
      </c>
      <c r="G16" s="191"/>
      <c r="H16" s="191"/>
      <c r="I16" s="191"/>
      <c r="J16" s="190" t="s">
        <v>116</v>
      </c>
      <c r="K16" s="191"/>
      <c r="L16" s="192"/>
      <c r="O16" s="128"/>
      <c r="P16" s="136"/>
      <c r="Q16" s="136"/>
      <c r="R16" s="136"/>
      <c r="S16" s="136"/>
      <c r="T16" s="136"/>
      <c r="U16" s="136"/>
      <c r="V16" s="136"/>
      <c r="W16" s="136"/>
    </row>
    <row r="17" spans="1:18" ht="21" customHeight="1">
      <c r="A17" s="187"/>
      <c r="B17" s="49" t="s">
        <v>0</v>
      </c>
      <c r="C17" s="49" t="s">
        <v>3</v>
      </c>
      <c r="D17" s="49" t="s">
        <v>4</v>
      </c>
      <c r="E17" s="49" t="s">
        <v>5</v>
      </c>
      <c r="F17" s="49" t="s">
        <v>0</v>
      </c>
      <c r="G17" s="49" t="s">
        <v>3</v>
      </c>
      <c r="H17" s="49" t="s">
        <v>4</v>
      </c>
      <c r="I17" s="49" t="s">
        <v>5</v>
      </c>
      <c r="J17" s="49" t="s">
        <v>0</v>
      </c>
      <c r="K17" s="49" t="s">
        <v>3</v>
      </c>
      <c r="L17" s="50" t="s">
        <v>4</v>
      </c>
    </row>
    <row r="18" spans="1:18" ht="25.5" customHeight="1">
      <c r="A18" s="66" t="s">
        <v>7</v>
      </c>
      <c r="B18" s="137">
        <f>B5/(F5+O18)*1000</f>
        <v>3.3430542712852978</v>
      </c>
      <c r="C18" s="137">
        <f>C5/(G5+P18)*1000</f>
        <v>3.6287508722958828</v>
      </c>
      <c r="D18" s="137">
        <f>D5/(H5+Q18)*1000</f>
        <v>3.0461270670147957</v>
      </c>
      <c r="E18" s="138" t="s">
        <v>31</v>
      </c>
      <c r="F18" s="137">
        <f t="shared" ref="F18:F28" si="7">F5/(F5+O18)*1000</f>
        <v>2.7028949427413047</v>
      </c>
      <c r="G18" s="137">
        <f t="shared" ref="G18:G28" si="8">G5/(G5+P18)*1000</f>
        <v>2.9309141660851363</v>
      </c>
      <c r="H18" s="137">
        <f t="shared" ref="H18:H28" si="9">H5/(H5+Q18)*1000</f>
        <v>2.4659123875834057</v>
      </c>
      <c r="I18" s="138" t="s">
        <v>31</v>
      </c>
      <c r="J18" s="138">
        <f t="shared" ref="J18:J28" si="10">J5/O18*1000</f>
        <v>0.64189430140503534</v>
      </c>
      <c r="K18" s="138">
        <f t="shared" ref="K18:K28" si="11">K5/P18*1000</f>
        <v>0.69988801791713329</v>
      </c>
      <c r="L18" s="139">
        <f t="shared" ref="L18:L28" si="12">L5/Q18*1000</f>
        <v>0.58164897484368183</v>
      </c>
      <c r="O18" s="146">
        <f>[1]出生数!G4</f>
        <v>14021</v>
      </c>
      <c r="P18" s="146">
        <f>[1]出生数!H4</f>
        <v>7144</v>
      </c>
      <c r="Q18" s="146">
        <f>[1]出生数!I4</f>
        <v>6877</v>
      </c>
      <c r="R18" s="124"/>
    </row>
    <row r="19" spans="1:18" ht="25.5" customHeight="1">
      <c r="A19" s="66" t="s">
        <v>8</v>
      </c>
      <c r="B19" s="137">
        <f t="shared" ref="B19:B28" si="13">B6/(F6+O19)*1000</f>
        <v>1.7391304347826089</v>
      </c>
      <c r="C19" s="84">
        <f t="shared" ref="C19:C28" si="14">C6/(G6+P19)*1000</f>
        <v>2.2624434389140275</v>
      </c>
      <c r="D19" s="84">
        <f t="shared" ref="D19:D28" si="15">D6/(H6+Q19)*1000</f>
        <v>1.1890606420927465</v>
      </c>
      <c r="E19" s="86" t="s">
        <v>31</v>
      </c>
      <c r="F19" s="137">
        <f t="shared" si="7"/>
        <v>1.7391304347826089</v>
      </c>
      <c r="G19" s="84">
        <f t="shared" si="8"/>
        <v>2.2624434389140275</v>
      </c>
      <c r="H19" s="84">
        <f t="shared" si="9"/>
        <v>1.1890606420927465</v>
      </c>
      <c r="I19" s="86" t="s">
        <v>31</v>
      </c>
      <c r="J19" s="138">
        <f t="shared" si="10"/>
        <v>0</v>
      </c>
      <c r="K19" s="86">
        <f t="shared" si="11"/>
        <v>0</v>
      </c>
      <c r="L19" s="87">
        <f t="shared" si="12"/>
        <v>0</v>
      </c>
      <c r="M19" s="140"/>
      <c r="N19" s="140"/>
      <c r="O19" s="146">
        <f>[1]出生数!G5</f>
        <v>1722</v>
      </c>
      <c r="P19" s="146">
        <f>[1]出生数!H5</f>
        <v>882</v>
      </c>
      <c r="Q19" s="146">
        <f>[1]出生数!I5</f>
        <v>840</v>
      </c>
      <c r="R19" s="124"/>
    </row>
    <row r="20" spans="1:18" ht="25.5" customHeight="1">
      <c r="A20" s="66" t="s">
        <v>9</v>
      </c>
      <c r="B20" s="137">
        <f t="shared" si="13"/>
        <v>5.9235325794291862</v>
      </c>
      <c r="C20" s="84">
        <f t="shared" si="14"/>
        <v>7.518796992481203</v>
      </c>
      <c r="D20" s="84">
        <f t="shared" si="15"/>
        <v>4.3196544276457889</v>
      </c>
      <c r="E20" s="86" t="s">
        <v>31</v>
      </c>
      <c r="F20" s="137">
        <f t="shared" si="7"/>
        <v>4.8465266558966071</v>
      </c>
      <c r="G20" s="84">
        <f t="shared" si="8"/>
        <v>6.4446831364124604</v>
      </c>
      <c r="H20" s="84">
        <f t="shared" si="9"/>
        <v>3.2397408207343412</v>
      </c>
      <c r="I20" s="86" t="s">
        <v>31</v>
      </c>
      <c r="J20" s="138">
        <f t="shared" si="10"/>
        <v>1.0822510822510822</v>
      </c>
      <c r="K20" s="86">
        <f t="shared" si="11"/>
        <v>1.0810810810810811</v>
      </c>
      <c r="L20" s="87">
        <f t="shared" si="12"/>
        <v>1.0834236186348862</v>
      </c>
      <c r="M20" s="140"/>
      <c r="N20" s="140"/>
      <c r="O20" s="146">
        <f>[1]出生数!G6</f>
        <v>1848</v>
      </c>
      <c r="P20" s="146">
        <f>[1]出生数!H6</f>
        <v>925</v>
      </c>
      <c r="Q20" s="146">
        <f>[1]出生数!I6</f>
        <v>923</v>
      </c>
      <c r="R20" s="124"/>
    </row>
    <row r="21" spans="1:18" ht="25.5" customHeight="1">
      <c r="A21" s="66" t="s">
        <v>10</v>
      </c>
      <c r="B21" s="137">
        <f t="shared" si="13"/>
        <v>3.1688546853779993</v>
      </c>
      <c r="C21" s="84">
        <f t="shared" si="14"/>
        <v>4.3591979075850045</v>
      </c>
      <c r="D21" s="84">
        <f t="shared" si="15"/>
        <v>1.8832391713747645</v>
      </c>
      <c r="E21" s="86" t="s">
        <v>31</v>
      </c>
      <c r="F21" s="137">
        <f t="shared" si="7"/>
        <v>2.2634676324128562</v>
      </c>
      <c r="G21" s="84">
        <f t="shared" si="8"/>
        <v>2.6155187445510029</v>
      </c>
      <c r="H21" s="84">
        <f t="shared" si="9"/>
        <v>1.8832391713747645</v>
      </c>
      <c r="I21" s="86" t="s">
        <v>31</v>
      </c>
      <c r="J21" s="138">
        <f t="shared" si="10"/>
        <v>0.90744101633393826</v>
      </c>
      <c r="K21" s="86">
        <f t="shared" si="11"/>
        <v>1.7482517482517483</v>
      </c>
      <c r="L21" s="87">
        <f t="shared" si="12"/>
        <v>0</v>
      </c>
      <c r="M21" s="140"/>
      <c r="N21" s="140"/>
      <c r="O21" s="146">
        <f>[1]出生数!G7</f>
        <v>2204</v>
      </c>
      <c r="P21" s="146">
        <f>[1]出生数!H7</f>
        <v>1144</v>
      </c>
      <c r="Q21" s="146">
        <f>[1]出生数!I7</f>
        <v>1060</v>
      </c>
      <c r="R21" s="124"/>
    </row>
    <row r="22" spans="1:18" ht="25.5" customHeight="1">
      <c r="A22" s="66" t="s">
        <v>11</v>
      </c>
      <c r="B22" s="137">
        <f t="shared" si="13"/>
        <v>2.1598272138228944</v>
      </c>
      <c r="C22" s="84">
        <f t="shared" si="14"/>
        <v>2.0964360587002098</v>
      </c>
      <c r="D22" s="84">
        <f t="shared" si="15"/>
        <v>2.2271714922048997</v>
      </c>
      <c r="E22" s="86" t="s">
        <v>31</v>
      </c>
      <c r="F22" s="137">
        <f t="shared" si="7"/>
        <v>1.6198704103671706</v>
      </c>
      <c r="G22" s="84">
        <f t="shared" si="8"/>
        <v>2.0964360587002098</v>
      </c>
      <c r="H22" s="84">
        <f t="shared" si="9"/>
        <v>1.1135857461024499</v>
      </c>
      <c r="I22" s="86" t="s">
        <v>31</v>
      </c>
      <c r="J22" s="138">
        <f t="shared" si="10"/>
        <v>0.54083288263926454</v>
      </c>
      <c r="K22" s="86">
        <f t="shared" si="11"/>
        <v>0</v>
      </c>
      <c r="L22" s="87">
        <f t="shared" si="12"/>
        <v>1.1148272017837235</v>
      </c>
      <c r="M22" s="140"/>
      <c r="N22" s="140"/>
      <c r="O22" s="146">
        <f>[1]出生数!G8</f>
        <v>1849</v>
      </c>
      <c r="P22" s="146">
        <f>[1]出生数!H8</f>
        <v>952</v>
      </c>
      <c r="Q22" s="146">
        <f>[1]出生数!I8</f>
        <v>897</v>
      </c>
      <c r="R22" s="124"/>
    </row>
    <row r="23" spans="1:18" ht="25.5" customHeight="1">
      <c r="A23" s="66" t="s">
        <v>12</v>
      </c>
      <c r="B23" s="137">
        <f t="shared" si="13"/>
        <v>2.7972027972027971</v>
      </c>
      <c r="C23" s="84">
        <f t="shared" si="14"/>
        <v>5.4794520547945202</v>
      </c>
      <c r="D23" s="84">
        <f t="shared" si="15"/>
        <v>0</v>
      </c>
      <c r="E23" s="86" t="s">
        <v>31</v>
      </c>
      <c r="F23" s="137">
        <f t="shared" si="7"/>
        <v>2.7972027972027971</v>
      </c>
      <c r="G23" s="84">
        <f t="shared" si="8"/>
        <v>5.4794520547945202</v>
      </c>
      <c r="H23" s="84">
        <f t="shared" si="9"/>
        <v>0</v>
      </c>
      <c r="I23" s="86" t="s">
        <v>31</v>
      </c>
      <c r="J23" s="138">
        <f t="shared" si="10"/>
        <v>0</v>
      </c>
      <c r="K23" s="86">
        <f t="shared" si="11"/>
        <v>0</v>
      </c>
      <c r="L23" s="87">
        <f t="shared" si="12"/>
        <v>0</v>
      </c>
      <c r="M23" s="140"/>
      <c r="N23" s="140"/>
      <c r="O23" s="146">
        <f>[1]出生数!G9</f>
        <v>713</v>
      </c>
      <c r="P23" s="146">
        <f>[1]出生数!H9</f>
        <v>363</v>
      </c>
      <c r="Q23" s="146">
        <f>[1]出生数!I9</f>
        <v>350</v>
      </c>
      <c r="R23" s="124"/>
    </row>
    <row r="24" spans="1:18" ht="25.5" customHeight="1">
      <c r="A24" s="66" t="s">
        <v>13</v>
      </c>
      <c r="B24" s="137">
        <f t="shared" si="13"/>
        <v>5.4200542005420056</v>
      </c>
      <c r="C24" s="84">
        <f t="shared" si="14"/>
        <v>6.3897763578274756</v>
      </c>
      <c r="D24" s="84">
        <f t="shared" si="15"/>
        <v>4.4150110375275942</v>
      </c>
      <c r="E24" s="86" t="s">
        <v>31</v>
      </c>
      <c r="F24" s="137">
        <f t="shared" si="7"/>
        <v>4.3360433604336039</v>
      </c>
      <c r="G24" s="84">
        <f t="shared" si="8"/>
        <v>5.3248136315228969</v>
      </c>
      <c r="H24" s="84">
        <f t="shared" si="9"/>
        <v>3.3112582781456954</v>
      </c>
      <c r="I24" s="86" t="s">
        <v>31</v>
      </c>
      <c r="J24" s="138">
        <f t="shared" si="10"/>
        <v>1.0887316276537835</v>
      </c>
      <c r="K24" s="86">
        <f t="shared" si="11"/>
        <v>1.0706638115631693</v>
      </c>
      <c r="L24" s="87">
        <f t="shared" si="12"/>
        <v>1.1074197120708749</v>
      </c>
      <c r="M24" s="140"/>
      <c r="N24" s="140"/>
      <c r="O24" s="146">
        <f>[1]出生数!G10</f>
        <v>1837</v>
      </c>
      <c r="P24" s="146">
        <f>[1]出生数!H10</f>
        <v>934</v>
      </c>
      <c r="Q24" s="146">
        <f>[1]出生数!I10</f>
        <v>903</v>
      </c>
      <c r="R24" s="124"/>
    </row>
    <row r="25" spans="1:18" ht="25.5" customHeight="1">
      <c r="A25" s="66" t="s">
        <v>14</v>
      </c>
      <c r="B25" s="137">
        <f t="shared" si="13"/>
        <v>3.0441400304414001</v>
      </c>
      <c r="C25" s="84">
        <f t="shared" si="14"/>
        <v>0</v>
      </c>
      <c r="D25" s="84">
        <f t="shared" si="15"/>
        <v>6.309148264984227</v>
      </c>
      <c r="E25" s="86" t="s">
        <v>31</v>
      </c>
      <c r="F25" s="137">
        <f t="shared" si="7"/>
        <v>3.0441400304414001</v>
      </c>
      <c r="G25" s="84">
        <f t="shared" si="8"/>
        <v>0</v>
      </c>
      <c r="H25" s="84">
        <f t="shared" si="9"/>
        <v>6.309148264984227</v>
      </c>
      <c r="I25" s="86" t="s">
        <v>31</v>
      </c>
      <c r="J25" s="138">
        <f t="shared" si="10"/>
        <v>0</v>
      </c>
      <c r="K25" s="86">
        <f t="shared" si="11"/>
        <v>0</v>
      </c>
      <c r="L25" s="87">
        <f t="shared" si="12"/>
        <v>0</v>
      </c>
      <c r="M25" s="140"/>
      <c r="N25" s="140"/>
      <c r="O25" s="146">
        <f>[1]出生数!G11</f>
        <v>655</v>
      </c>
      <c r="P25" s="146">
        <f>[1]出生数!H11</f>
        <v>340</v>
      </c>
      <c r="Q25" s="146">
        <f>[1]出生数!I11</f>
        <v>315</v>
      </c>
      <c r="R25" s="124"/>
    </row>
    <row r="26" spans="1:18" ht="25.5" customHeight="1">
      <c r="A26" s="66" t="s">
        <v>15</v>
      </c>
      <c r="B26" s="137">
        <f t="shared" si="13"/>
        <v>2.7472527472527473</v>
      </c>
      <c r="C26" s="84">
        <f t="shared" si="14"/>
        <v>2.9411764705882351</v>
      </c>
      <c r="D26" s="84">
        <f t="shared" si="15"/>
        <v>2.5773195876288661</v>
      </c>
      <c r="E26" s="86" t="s">
        <v>31</v>
      </c>
      <c r="F26" s="137">
        <f t="shared" si="7"/>
        <v>1.3736263736263736</v>
      </c>
      <c r="G26" s="84">
        <f t="shared" si="8"/>
        <v>0</v>
      </c>
      <c r="H26" s="84">
        <f t="shared" si="9"/>
        <v>2.5773195876288661</v>
      </c>
      <c r="I26" s="86" t="s">
        <v>31</v>
      </c>
      <c r="J26" s="138">
        <f t="shared" si="10"/>
        <v>1.3755158184319121</v>
      </c>
      <c r="K26" s="86">
        <f t="shared" si="11"/>
        <v>2.9411764705882351</v>
      </c>
      <c r="L26" s="87">
        <f t="shared" si="12"/>
        <v>0</v>
      </c>
      <c r="M26" s="140"/>
      <c r="N26" s="140"/>
      <c r="O26" s="146">
        <f>[1]出生数!G12</f>
        <v>727</v>
      </c>
      <c r="P26" s="146">
        <f>[1]出生数!H12</f>
        <v>340</v>
      </c>
      <c r="Q26" s="146">
        <f>[1]出生数!I12</f>
        <v>387</v>
      </c>
      <c r="R26" s="124"/>
    </row>
    <row r="27" spans="1:18" ht="25.5" customHeight="1">
      <c r="A27" s="66" t="s">
        <v>16</v>
      </c>
      <c r="B27" s="137">
        <f t="shared" si="13"/>
        <v>1.9047619047619047</v>
      </c>
      <c r="C27" s="84">
        <f t="shared" si="14"/>
        <v>1.2345679012345678</v>
      </c>
      <c r="D27" s="84">
        <f t="shared" si="15"/>
        <v>2.6143790849673203</v>
      </c>
      <c r="E27" s="86" t="s">
        <v>31</v>
      </c>
      <c r="F27" s="137">
        <f t="shared" si="7"/>
        <v>1.9047619047619047</v>
      </c>
      <c r="G27" s="84">
        <f t="shared" si="8"/>
        <v>1.2345679012345678</v>
      </c>
      <c r="H27" s="84">
        <f t="shared" si="9"/>
        <v>2.6143790849673203</v>
      </c>
      <c r="I27" s="86" t="s">
        <v>31</v>
      </c>
      <c r="J27" s="138">
        <f t="shared" si="10"/>
        <v>0</v>
      </c>
      <c r="K27" s="86">
        <f t="shared" si="11"/>
        <v>0</v>
      </c>
      <c r="L27" s="87">
        <f t="shared" si="12"/>
        <v>0</v>
      </c>
      <c r="M27" s="140"/>
      <c r="N27" s="140"/>
      <c r="O27" s="146">
        <f>[1]出生数!G13</f>
        <v>1572</v>
      </c>
      <c r="P27" s="146">
        <f>[1]出生数!H13</f>
        <v>809</v>
      </c>
      <c r="Q27" s="146">
        <f>[1]出生数!I13</f>
        <v>763</v>
      </c>
      <c r="R27" s="124"/>
    </row>
    <row r="28" spans="1:18" ht="25.5" customHeight="1">
      <c r="A28" s="141" t="s">
        <v>17</v>
      </c>
      <c r="B28" s="93">
        <f t="shared" si="13"/>
        <v>3.3482142857142856</v>
      </c>
      <c r="C28" s="142">
        <f t="shared" si="14"/>
        <v>0</v>
      </c>
      <c r="D28" s="142">
        <f t="shared" si="15"/>
        <v>6.8027210884353737</v>
      </c>
      <c r="E28" s="143" t="s">
        <v>31</v>
      </c>
      <c r="F28" s="93">
        <f t="shared" si="7"/>
        <v>2.2321428571428572</v>
      </c>
      <c r="G28" s="142">
        <f t="shared" si="8"/>
        <v>0</v>
      </c>
      <c r="H28" s="142">
        <f t="shared" si="9"/>
        <v>4.5351473922902494</v>
      </c>
      <c r="I28" s="143" t="s">
        <v>31</v>
      </c>
      <c r="J28" s="144">
        <f t="shared" si="10"/>
        <v>1.1185682326621924</v>
      </c>
      <c r="K28" s="143">
        <f t="shared" si="11"/>
        <v>0</v>
      </c>
      <c r="L28" s="145">
        <f t="shared" si="12"/>
        <v>2.2779043280182232</v>
      </c>
      <c r="M28" s="140"/>
      <c r="N28" s="140"/>
      <c r="O28" s="146">
        <f>[1]出生数!G14</f>
        <v>894</v>
      </c>
      <c r="P28" s="146">
        <f>[1]出生数!H14</f>
        <v>455</v>
      </c>
      <c r="Q28" s="146">
        <f>[1]出生数!I14</f>
        <v>439</v>
      </c>
      <c r="R28" s="124"/>
    </row>
    <row r="29" spans="1:18" ht="25.5" customHeight="1">
      <c r="M29" s="140"/>
      <c r="N29" s="140"/>
    </row>
  </sheetData>
  <mergeCells count="8">
    <mergeCell ref="B3:E3"/>
    <mergeCell ref="F3:I3"/>
    <mergeCell ref="J3:L3"/>
    <mergeCell ref="A3:A4"/>
    <mergeCell ref="A16:A17"/>
    <mergeCell ref="B16:E16"/>
    <mergeCell ref="F16:I16"/>
    <mergeCell ref="J16:L16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7"/>
  <sheetViews>
    <sheetView workbookViewId="0">
      <selection activeCell="A2" sqref="A2:XFD2"/>
    </sheetView>
  </sheetViews>
  <sheetFormatPr defaultRowHeight="13.5"/>
  <cols>
    <col min="1" max="1" width="9.625" style="97" customWidth="1"/>
    <col min="2" max="12" width="7.125" style="97" customWidth="1"/>
    <col min="13" max="13" width="9" style="97"/>
    <col min="14" max="14" width="22.875" style="97" bestFit="1" customWidth="1"/>
    <col min="15" max="16" width="11.25" style="97" bestFit="1" customWidth="1"/>
    <col min="17" max="17" width="11.25" style="97" customWidth="1"/>
    <col min="18" max="18" width="7.75" style="97" customWidth="1"/>
    <col min="19" max="20" width="5.25" style="97" customWidth="1"/>
    <col min="21" max="21" width="7.75" style="97" customWidth="1"/>
    <col min="22" max="22" width="5.25" style="97" customWidth="1"/>
    <col min="23" max="16384" width="9" style="97"/>
  </cols>
  <sheetData>
    <row r="1" spans="1:23" ht="30.75" customHeight="1">
      <c r="A1" s="193" t="s">
        <v>84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23" ht="13.5" customHeight="1">
      <c r="L2" s="74" t="str">
        <f>'2　区・性別，22週以後－早期新生児別周産期死亡数・率'!$L$2</f>
        <v>平成28年</v>
      </c>
    </row>
    <row r="3" spans="1:23" ht="36" customHeight="1">
      <c r="A3" s="186" t="s">
        <v>20</v>
      </c>
      <c r="B3" s="185" t="s">
        <v>83</v>
      </c>
      <c r="C3" s="185"/>
      <c r="D3" s="185"/>
      <c r="E3" s="185"/>
      <c r="F3" s="182" t="s">
        <v>1</v>
      </c>
      <c r="G3" s="182"/>
      <c r="H3" s="182"/>
      <c r="I3" s="182"/>
      <c r="J3" s="182" t="s">
        <v>2</v>
      </c>
      <c r="K3" s="182"/>
      <c r="L3" s="184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ht="21" customHeight="1">
      <c r="A4" s="187"/>
      <c r="B4" s="49" t="s">
        <v>0</v>
      </c>
      <c r="C4" s="49" t="s">
        <v>3</v>
      </c>
      <c r="D4" s="49" t="s">
        <v>4</v>
      </c>
      <c r="E4" s="49" t="s">
        <v>5</v>
      </c>
      <c r="F4" s="49" t="s">
        <v>0</v>
      </c>
      <c r="G4" s="49" t="s">
        <v>3</v>
      </c>
      <c r="H4" s="49" t="s">
        <v>4</v>
      </c>
      <c r="I4" s="49" t="s">
        <v>5</v>
      </c>
      <c r="J4" s="49" t="s">
        <v>0</v>
      </c>
      <c r="K4" s="49" t="s">
        <v>3</v>
      </c>
      <c r="L4" s="50" t="s">
        <v>4</v>
      </c>
      <c r="N4" s="128"/>
      <c r="O4" s="128"/>
      <c r="P4" s="129"/>
      <c r="Q4" s="128"/>
      <c r="R4" s="128"/>
      <c r="S4" s="128"/>
      <c r="T4" s="128"/>
      <c r="U4" s="128"/>
      <c r="V4" s="130"/>
      <c r="W4" s="117"/>
    </row>
    <row r="5" spans="1:23" ht="27" customHeight="1">
      <c r="A5" s="64" t="s">
        <v>7</v>
      </c>
      <c r="B5" s="147">
        <f>SUM(F5,J5)</f>
        <v>47</v>
      </c>
      <c r="C5" s="131">
        <f t="shared" ref="C5:D15" si="0">SUM(G5,K5)</f>
        <v>26</v>
      </c>
      <c r="D5" s="131">
        <f t="shared" si="0"/>
        <v>21</v>
      </c>
      <c r="E5" s="131">
        <f>I5</f>
        <v>0</v>
      </c>
      <c r="F5" s="131">
        <f t="shared" ref="F5:L5" si="1">SUM(F7:F15)</f>
        <v>38</v>
      </c>
      <c r="G5" s="131">
        <f t="shared" si="1"/>
        <v>21</v>
      </c>
      <c r="H5" s="131">
        <f t="shared" si="1"/>
        <v>17</v>
      </c>
      <c r="I5" s="131">
        <f t="shared" si="1"/>
        <v>0</v>
      </c>
      <c r="J5" s="131">
        <f t="shared" si="1"/>
        <v>9</v>
      </c>
      <c r="K5" s="131">
        <f t="shared" si="1"/>
        <v>5</v>
      </c>
      <c r="L5" s="132">
        <f t="shared" si="1"/>
        <v>4</v>
      </c>
      <c r="N5" s="128"/>
      <c r="O5" s="128"/>
      <c r="P5" s="128"/>
      <c r="Q5" s="128"/>
      <c r="R5" s="128"/>
      <c r="S5" s="128"/>
      <c r="T5" s="128"/>
      <c r="U5" s="128"/>
      <c r="V5" s="128"/>
      <c r="W5" s="117"/>
    </row>
    <row r="6" spans="1:23" ht="27" customHeight="1">
      <c r="A6" s="65" t="s">
        <v>85</v>
      </c>
      <c r="B6" s="148">
        <f>SUM(F6,J6)</f>
        <v>0</v>
      </c>
      <c r="C6" s="77">
        <f>SUM(G6,K6)</f>
        <v>0</v>
      </c>
      <c r="D6" s="77">
        <f>SUM(H6,L6)</f>
        <v>0</v>
      </c>
      <c r="E6" s="77">
        <f>I6</f>
        <v>0</v>
      </c>
      <c r="F6" s="133">
        <f>SUM(G6:I6)</f>
        <v>0</v>
      </c>
      <c r="G6" s="149">
        <v>0</v>
      </c>
      <c r="H6" s="149">
        <v>0</v>
      </c>
      <c r="I6" s="149">
        <v>0</v>
      </c>
      <c r="J6" s="133">
        <f>SUM(K6:L6)</f>
        <v>0</v>
      </c>
      <c r="K6" s="149">
        <v>0</v>
      </c>
      <c r="L6" s="150">
        <v>0</v>
      </c>
      <c r="N6" s="128"/>
      <c r="O6" s="128"/>
      <c r="P6" s="128"/>
      <c r="Q6" s="128"/>
      <c r="R6" s="128"/>
      <c r="S6" s="128"/>
      <c r="T6" s="128"/>
      <c r="U6" s="128"/>
      <c r="V6" s="128"/>
      <c r="W6" s="117"/>
    </row>
    <row r="7" spans="1:23" ht="27" customHeight="1">
      <c r="A7" s="65" t="s">
        <v>86</v>
      </c>
      <c r="B7" s="148">
        <f t="shared" ref="B7:B15" si="2">SUM(F7,J7)</f>
        <v>1</v>
      </c>
      <c r="C7" s="77">
        <f t="shared" si="0"/>
        <v>1</v>
      </c>
      <c r="D7" s="77">
        <f t="shared" si="0"/>
        <v>0</v>
      </c>
      <c r="E7" s="77">
        <f t="shared" ref="E7:E15" si="3">I7</f>
        <v>0</v>
      </c>
      <c r="F7" s="133">
        <f>SUM(G7:I7)</f>
        <v>0</v>
      </c>
      <c r="G7" s="134">
        <v>0</v>
      </c>
      <c r="H7" s="134">
        <v>0</v>
      </c>
      <c r="I7" s="134">
        <v>0</v>
      </c>
      <c r="J7" s="133">
        <f>SUM(K7:L7)</f>
        <v>1</v>
      </c>
      <c r="K7" s="134">
        <v>1</v>
      </c>
      <c r="L7" s="135">
        <v>0</v>
      </c>
      <c r="N7" s="128"/>
      <c r="O7" s="136"/>
      <c r="P7" s="136"/>
      <c r="Q7" s="136"/>
      <c r="R7" s="136"/>
      <c r="S7" s="136"/>
      <c r="T7" s="136"/>
      <c r="U7" s="136"/>
      <c r="V7" s="136"/>
      <c r="W7" s="117"/>
    </row>
    <row r="8" spans="1:23" ht="27" customHeight="1">
      <c r="A8" s="65" t="s">
        <v>87</v>
      </c>
      <c r="B8" s="148">
        <f t="shared" si="2"/>
        <v>4</v>
      </c>
      <c r="C8" s="77">
        <f t="shared" si="0"/>
        <v>1</v>
      </c>
      <c r="D8" s="77">
        <f t="shared" si="0"/>
        <v>3</v>
      </c>
      <c r="E8" s="77">
        <f t="shared" si="3"/>
        <v>0</v>
      </c>
      <c r="F8" s="133">
        <f t="shared" ref="F8:F15" si="4">SUM(G8:I8)</f>
        <v>4</v>
      </c>
      <c r="G8" s="134">
        <v>1</v>
      </c>
      <c r="H8" s="134">
        <v>3</v>
      </c>
      <c r="I8" s="134">
        <v>0</v>
      </c>
      <c r="J8" s="133">
        <f t="shared" ref="J8:J15" si="5">SUM(K8:L8)</f>
        <v>0</v>
      </c>
      <c r="K8" s="134">
        <v>0</v>
      </c>
      <c r="L8" s="135">
        <v>0</v>
      </c>
      <c r="N8" s="128"/>
      <c r="O8" s="136"/>
      <c r="P8" s="136"/>
      <c r="Q8" s="136"/>
      <c r="R8" s="136"/>
      <c r="S8" s="136"/>
      <c r="T8" s="136"/>
      <c r="U8" s="136"/>
      <c r="V8" s="136"/>
      <c r="W8" s="117"/>
    </row>
    <row r="9" spans="1:23" ht="27" customHeight="1">
      <c r="A9" s="65" t="s">
        <v>88</v>
      </c>
      <c r="B9" s="148">
        <f t="shared" si="2"/>
        <v>13</v>
      </c>
      <c r="C9" s="77">
        <f t="shared" si="0"/>
        <v>8</v>
      </c>
      <c r="D9" s="77">
        <f t="shared" si="0"/>
        <v>5</v>
      </c>
      <c r="E9" s="77">
        <f t="shared" si="3"/>
        <v>0</v>
      </c>
      <c r="F9" s="133">
        <f t="shared" si="4"/>
        <v>10</v>
      </c>
      <c r="G9" s="134">
        <v>6</v>
      </c>
      <c r="H9" s="134">
        <v>4</v>
      </c>
      <c r="I9" s="134">
        <v>0</v>
      </c>
      <c r="J9" s="133">
        <f t="shared" si="5"/>
        <v>3</v>
      </c>
      <c r="K9" s="134">
        <v>2</v>
      </c>
      <c r="L9" s="135">
        <v>1</v>
      </c>
      <c r="N9" s="128"/>
      <c r="O9" s="136"/>
      <c r="P9" s="136"/>
      <c r="Q9" s="136"/>
      <c r="R9" s="136"/>
      <c r="S9" s="136"/>
      <c r="T9" s="136"/>
      <c r="U9" s="136"/>
      <c r="V9" s="136"/>
      <c r="W9" s="117"/>
    </row>
    <row r="10" spans="1:23" ht="27" customHeight="1">
      <c r="A10" s="65" t="s">
        <v>89</v>
      </c>
      <c r="B10" s="148">
        <f t="shared" si="2"/>
        <v>14</v>
      </c>
      <c r="C10" s="77">
        <f t="shared" si="0"/>
        <v>9</v>
      </c>
      <c r="D10" s="77">
        <f t="shared" si="0"/>
        <v>5</v>
      </c>
      <c r="E10" s="77">
        <f t="shared" si="3"/>
        <v>0</v>
      </c>
      <c r="F10" s="133">
        <f t="shared" si="4"/>
        <v>14</v>
      </c>
      <c r="G10" s="134">
        <v>9</v>
      </c>
      <c r="H10" s="134">
        <v>5</v>
      </c>
      <c r="I10" s="134">
        <v>0</v>
      </c>
      <c r="J10" s="133">
        <f t="shared" si="5"/>
        <v>0</v>
      </c>
      <c r="K10" s="134">
        <v>0</v>
      </c>
      <c r="L10" s="135">
        <v>0</v>
      </c>
      <c r="N10" s="128"/>
      <c r="O10" s="136"/>
      <c r="P10" s="136"/>
      <c r="Q10" s="136"/>
      <c r="R10" s="136"/>
      <c r="S10" s="136"/>
      <c r="T10" s="136"/>
      <c r="U10" s="136"/>
      <c r="V10" s="136"/>
      <c r="W10" s="117"/>
    </row>
    <row r="11" spans="1:23" ht="27" customHeight="1">
      <c r="A11" s="65" t="s">
        <v>90</v>
      </c>
      <c r="B11" s="148">
        <f t="shared" si="2"/>
        <v>11</v>
      </c>
      <c r="C11" s="77">
        <f t="shared" si="0"/>
        <v>3</v>
      </c>
      <c r="D11" s="77">
        <f t="shared" si="0"/>
        <v>8</v>
      </c>
      <c r="E11" s="77">
        <f t="shared" si="3"/>
        <v>0</v>
      </c>
      <c r="F11" s="133">
        <f t="shared" si="4"/>
        <v>8</v>
      </c>
      <c r="G11" s="134">
        <v>3</v>
      </c>
      <c r="H11" s="134">
        <v>5</v>
      </c>
      <c r="I11" s="134">
        <v>0</v>
      </c>
      <c r="J11" s="133">
        <f t="shared" si="5"/>
        <v>3</v>
      </c>
      <c r="K11" s="134">
        <v>0</v>
      </c>
      <c r="L11" s="135">
        <v>3</v>
      </c>
      <c r="N11" s="128"/>
      <c r="O11" s="136"/>
      <c r="P11" s="136"/>
      <c r="Q11" s="136"/>
      <c r="R11" s="136"/>
      <c r="S11" s="136"/>
      <c r="T11" s="136"/>
      <c r="U11" s="136"/>
      <c r="V11" s="136"/>
      <c r="W11" s="117"/>
    </row>
    <row r="12" spans="1:23" ht="27" customHeight="1">
      <c r="A12" s="65" t="s">
        <v>91</v>
      </c>
      <c r="B12" s="148">
        <f t="shared" si="2"/>
        <v>4</v>
      </c>
      <c r="C12" s="77">
        <f t="shared" si="0"/>
        <v>4</v>
      </c>
      <c r="D12" s="77">
        <f t="shared" si="0"/>
        <v>0</v>
      </c>
      <c r="E12" s="77">
        <f t="shared" si="3"/>
        <v>0</v>
      </c>
      <c r="F12" s="133">
        <f t="shared" si="4"/>
        <v>2</v>
      </c>
      <c r="G12" s="134">
        <v>2</v>
      </c>
      <c r="H12" s="134">
        <v>0</v>
      </c>
      <c r="I12" s="134">
        <v>0</v>
      </c>
      <c r="J12" s="133">
        <f t="shared" si="5"/>
        <v>2</v>
      </c>
      <c r="K12" s="134">
        <v>2</v>
      </c>
      <c r="L12" s="135">
        <v>0</v>
      </c>
      <c r="N12" s="128"/>
      <c r="O12" s="136"/>
      <c r="P12" s="136"/>
      <c r="Q12" s="136"/>
      <c r="R12" s="136"/>
      <c r="S12" s="136"/>
      <c r="T12" s="136"/>
      <c r="U12" s="136"/>
      <c r="V12" s="136"/>
      <c r="W12" s="117"/>
    </row>
    <row r="13" spans="1:23" ht="27" customHeight="1">
      <c r="A13" s="65" t="s">
        <v>92</v>
      </c>
      <c r="B13" s="148">
        <f t="shared" ref="B13:D14" si="6">SUM(F13,J13)</f>
        <v>0</v>
      </c>
      <c r="C13" s="77">
        <f t="shared" si="6"/>
        <v>0</v>
      </c>
      <c r="D13" s="77">
        <f t="shared" si="6"/>
        <v>0</v>
      </c>
      <c r="E13" s="77">
        <f>I13</f>
        <v>0</v>
      </c>
      <c r="F13" s="133">
        <f>SUM(G13:I13)</f>
        <v>0</v>
      </c>
      <c r="G13" s="134">
        <v>0</v>
      </c>
      <c r="H13" s="134">
        <v>0</v>
      </c>
      <c r="I13" s="134">
        <v>0</v>
      </c>
      <c r="J13" s="133">
        <f>SUM(K13:L13)</f>
        <v>0</v>
      </c>
      <c r="K13" s="134">
        <v>0</v>
      </c>
      <c r="L13" s="135">
        <v>0</v>
      </c>
      <c r="N13" s="128"/>
      <c r="O13" s="136"/>
      <c r="P13" s="136"/>
      <c r="Q13" s="136"/>
      <c r="R13" s="136"/>
      <c r="S13" s="136"/>
      <c r="T13" s="136"/>
      <c r="U13" s="136"/>
      <c r="V13" s="136"/>
      <c r="W13" s="117"/>
    </row>
    <row r="14" spans="1:23" ht="27" customHeight="1">
      <c r="A14" s="65" t="s">
        <v>93</v>
      </c>
      <c r="B14" s="148">
        <f t="shared" si="6"/>
        <v>0</v>
      </c>
      <c r="C14" s="77">
        <f t="shared" si="6"/>
        <v>0</v>
      </c>
      <c r="D14" s="77">
        <f t="shared" si="6"/>
        <v>0</v>
      </c>
      <c r="E14" s="77">
        <v>0</v>
      </c>
      <c r="F14" s="133">
        <v>0</v>
      </c>
      <c r="G14" s="134">
        <v>0</v>
      </c>
      <c r="H14" s="134">
        <v>0</v>
      </c>
      <c r="I14" s="134">
        <v>0</v>
      </c>
      <c r="J14" s="133">
        <f>SUM(K14:L14)</f>
        <v>0</v>
      </c>
      <c r="K14" s="134">
        <v>0</v>
      </c>
      <c r="L14" s="135">
        <v>0</v>
      </c>
      <c r="N14" s="128"/>
      <c r="O14" s="136"/>
      <c r="P14" s="136"/>
      <c r="Q14" s="136"/>
      <c r="R14" s="136"/>
      <c r="S14" s="136"/>
      <c r="T14" s="136"/>
      <c r="U14" s="136"/>
      <c r="V14" s="136"/>
      <c r="W14" s="117"/>
    </row>
    <row r="15" spans="1:23" ht="27" customHeight="1">
      <c r="A15" s="66" t="s">
        <v>75</v>
      </c>
      <c r="B15" s="133">
        <f t="shared" si="2"/>
        <v>0</v>
      </c>
      <c r="C15" s="77">
        <f t="shared" si="0"/>
        <v>0</v>
      </c>
      <c r="D15" s="77">
        <f t="shared" si="0"/>
        <v>0</v>
      </c>
      <c r="E15" s="77">
        <f t="shared" si="3"/>
        <v>0</v>
      </c>
      <c r="F15" s="133">
        <f t="shared" si="4"/>
        <v>0</v>
      </c>
      <c r="G15" s="134">
        <v>0</v>
      </c>
      <c r="H15" s="134">
        <v>0</v>
      </c>
      <c r="I15" s="134">
        <v>0</v>
      </c>
      <c r="J15" s="133">
        <f t="shared" si="5"/>
        <v>0</v>
      </c>
      <c r="K15" s="134">
        <v>0</v>
      </c>
      <c r="L15" s="135">
        <v>0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36" customHeight="1">
      <c r="A16" s="187" t="s">
        <v>20</v>
      </c>
      <c r="B16" s="188" t="s">
        <v>114</v>
      </c>
      <c r="C16" s="189"/>
      <c r="D16" s="189"/>
      <c r="E16" s="189"/>
      <c r="F16" s="190" t="s">
        <v>115</v>
      </c>
      <c r="G16" s="191"/>
      <c r="H16" s="191"/>
      <c r="I16" s="191"/>
      <c r="J16" s="190" t="s">
        <v>116</v>
      </c>
      <c r="K16" s="191"/>
      <c r="L16" s="192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17" s="112" customFormat="1" ht="21" customHeight="1">
      <c r="A17" s="187"/>
      <c r="B17" s="49" t="s">
        <v>0</v>
      </c>
      <c r="C17" s="49" t="s">
        <v>3</v>
      </c>
      <c r="D17" s="49" t="s">
        <v>4</v>
      </c>
      <c r="E17" s="49" t="s">
        <v>5</v>
      </c>
      <c r="F17" s="49" t="s">
        <v>0</v>
      </c>
      <c r="G17" s="49" t="s">
        <v>3</v>
      </c>
      <c r="H17" s="49" t="s">
        <v>4</v>
      </c>
      <c r="I17" s="49" t="s">
        <v>5</v>
      </c>
      <c r="J17" s="49" t="s">
        <v>0</v>
      </c>
      <c r="K17" s="49" t="s">
        <v>3</v>
      </c>
      <c r="L17" s="50" t="s">
        <v>4</v>
      </c>
      <c r="Q17" s="97"/>
    </row>
    <row r="18" spans="1:17" s="114" customFormat="1" ht="27" customHeight="1">
      <c r="A18" s="66" t="s">
        <v>7</v>
      </c>
      <c r="B18" s="151">
        <f>IF(B5=0,0,B5/(F5+N18)*1000)</f>
        <v>3.3430542712852978</v>
      </c>
      <c r="C18" s="137">
        <f t="shared" ref="C18:C27" si="7">IF(C5=0,0,C5/(G5+O18)*1000)</f>
        <v>3.6287508722958828</v>
      </c>
      <c r="D18" s="137">
        <f>IF(D5=0,0,D5/(H5+P18)*1000)</f>
        <v>3.0461270670147957</v>
      </c>
      <c r="E18" s="138" t="s">
        <v>70</v>
      </c>
      <c r="F18" s="137">
        <f t="shared" ref="F18:F27" si="8">IF(F5=0,0,F5/(F5+N18)*1000)</f>
        <v>2.7028949427413047</v>
      </c>
      <c r="G18" s="137">
        <f t="shared" ref="G18:G27" si="9">IF(G5=0,0,G5/(G5+O18)*1000)</f>
        <v>2.9309141660851363</v>
      </c>
      <c r="H18" s="137">
        <f t="shared" ref="H18:H27" si="10">IF(H5=0,0,H5/(H5+P18)*1000)</f>
        <v>2.4659123875834057</v>
      </c>
      <c r="I18" s="138" t="s">
        <v>70</v>
      </c>
      <c r="J18" s="137">
        <f t="shared" ref="J18:J27" si="11">IF(J5=0,0,J5/N18*1000)</f>
        <v>0.64189430140503534</v>
      </c>
      <c r="K18" s="137">
        <f t="shared" ref="K18:K27" si="12">IF(K5=0,0,K5/O18*1000)</f>
        <v>0.69988801791713329</v>
      </c>
      <c r="L18" s="152">
        <f t="shared" ref="L18:L27" si="13">IF(L5=0,0,L5/P18*1000)</f>
        <v>0.58164897484368183</v>
      </c>
      <c r="N18" s="146">
        <f>[1]出生数!G22</f>
        <v>14021</v>
      </c>
      <c r="O18" s="146">
        <f>[1]出生数!H22</f>
        <v>7144</v>
      </c>
      <c r="P18" s="146">
        <f>[1]出生数!I22</f>
        <v>6877</v>
      </c>
      <c r="Q18" s="97"/>
    </row>
    <row r="19" spans="1:17" ht="27" customHeight="1">
      <c r="A19" s="65" t="s">
        <v>94</v>
      </c>
      <c r="B19" s="151">
        <f t="shared" ref="B19:B27" si="14">IF(B6=0,0,B6/(F6+N19)*1000)</f>
        <v>0</v>
      </c>
      <c r="C19" s="84">
        <f t="shared" si="7"/>
        <v>0</v>
      </c>
      <c r="D19" s="84">
        <f t="shared" ref="D19:D27" si="15">IF(D6=0,0,D6/(H6+P19)*1000)</f>
        <v>0</v>
      </c>
      <c r="E19" s="86" t="s">
        <v>73</v>
      </c>
      <c r="F19" s="137">
        <f t="shared" si="8"/>
        <v>0</v>
      </c>
      <c r="G19" s="84">
        <f t="shared" si="9"/>
        <v>0</v>
      </c>
      <c r="H19" s="84">
        <f t="shared" si="10"/>
        <v>0</v>
      </c>
      <c r="I19" s="86" t="s">
        <v>73</v>
      </c>
      <c r="J19" s="137">
        <f t="shared" si="11"/>
        <v>0</v>
      </c>
      <c r="K19" s="84">
        <f t="shared" si="12"/>
        <v>0</v>
      </c>
      <c r="L19" s="89">
        <f t="shared" si="13"/>
        <v>0</v>
      </c>
      <c r="N19" s="146">
        <f>[1]出生数!G23</f>
        <v>1</v>
      </c>
      <c r="O19" s="146">
        <f>[1]出生数!H23</f>
        <v>0</v>
      </c>
      <c r="P19" s="146">
        <f>[1]出生数!I23</f>
        <v>1</v>
      </c>
      <c r="Q19" s="112"/>
    </row>
    <row r="20" spans="1:17" ht="27" customHeight="1">
      <c r="A20" s="65" t="s">
        <v>95</v>
      </c>
      <c r="B20" s="151">
        <f t="shared" si="14"/>
        <v>6.0975609756097562</v>
      </c>
      <c r="C20" s="84">
        <f t="shared" si="7"/>
        <v>10.752688172043012</v>
      </c>
      <c r="D20" s="84">
        <f t="shared" si="15"/>
        <v>0</v>
      </c>
      <c r="E20" s="86" t="s">
        <v>73</v>
      </c>
      <c r="F20" s="137">
        <f t="shared" si="8"/>
        <v>0</v>
      </c>
      <c r="G20" s="84">
        <f t="shared" si="9"/>
        <v>0</v>
      </c>
      <c r="H20" s="84">
        <f t="shared" si="10"/>
        <v>0</v>
      </c>
      <c r="I20" s="86" t="s">
        <v>73</v>
      </c>
      <c r="J20" s="137">
        <f t="shared" si="11"/>
        <v>6.0975609756097562</v>
      </c>
      <c r="K20" s="84">
        <f t="shared" si="12"/>
        <v>10.752688172043012</v>
      </c>
      <c r="L20" s="89">
        <f t="shared" si="13"/>
        <v>0</v>
      </c>
      <c r="N20" s="155">
        <f>[1]出生数!G24</f>
        <v>164</v>
      </c>
      <c r="O20" s="155">
        <f>[1]出生数!H24</f>
        <v>93</v>
      </c>
      <c r="P20" s="155">
        <f>[1]出生数!I24</f>
        <v>71</v>
      </c>
      <c r="Q20" s="114"/>
    </row>
    <row r="21" spans="1:17" ht="27" customHeight="1">
      <c r="A21" s="65" t="s">
        <v>96</v>
      </c>
      <c r="B21" s="151">
        <f t="shared" si="14"/>
        <v>3.4042553191489362</v>
      </c>
      <c r="C21" s="84">
        <f t="shared" si="7"/>
        <v>1.7574692442882249</v>
      </c>
      <c r="D21" s="84">
        <f>IF(D8=0,0,D8/(H8+P21)*1000)</f>
        <v>4.9504950495049505</v>
      </c>
      <c r="E21" s="86" t="s">
        <v>73</v>
      </c>
      <c r="F21" s="137">
        <f t="shared" si="8"/>
        <v>3.4042553191489362</v>
      </c>
      <c r="G21" s="84">
        <f t="shared" si="9"/>
        <v>1.7574692442882249</v>
      </c>
      <c r="H21" s="84">
        <f t="shared" si="10"/>
        <v>4.9504950495049505</v>
      </c>
      <c r="I21" s="86" t="s">
        <v>73</v>
      </c>
      <c r="J21" s="137">
        <f t="shared" si="11"/>
        <v>0</v>
      </c>
      <c r="K21" s="84">
        <f t="shared" si="12"/>
        <v>0</v>
      </c>
      <c r="L21" s="89">
        <f t="shared" si="13"/>
        <v>0</v>
      </c>
      <c r="N21" s="155">
        <f>[1]出生数!G25</f>
        <v>1171</v>
      </c>
      <c r="O21" s="155">
        <f>[1]出生数!H25</f>
        <v>568</v>
      </c>
      <c r="P21" s="155">
        <f>[1]出生数!I25</f>
        <v>603</v>
      </c>
    </row>
    <row r="22" spans="1:17" ht="27" customHeight="1">
      <c r="A22" s="65" t="s">
        <v>97</v>
      </c>
      <c r="B22" s="151">
        <f t="shared" si="14"/>
        <v>3.7934053107674348</v>
      </c>
      <c r="C22" s="84">
        <f t="shared" si="7"/>
        <v>4.4568245125348191</v>
      </c>
      <c r="D22" s="84">
        <f t="shared" si="15"/>
        <v>3.0637254901960782</v>
      </c>
      <c r="E22" s="86" t="s">
        <v>73</v>
      </c>
      <c r="F22" s="137">
        <f t="shared" si="8"/>
        <v>2.9180040852057192</v>
      </c>
      <c r="G22" s="84">
        <f t="shared" si="9"/>
        <v>3.3426183844011139</v>
      </c>
      <c r="H22" s="84">
        <f t="shared" si="10"/>
        <v>2.4509803921568629</v>
      </c>
      <c r="I22" s="86" t="s">
        <v>73</v>
      </c>
      <c r="J22" s="137">
        <f t="shared" si="11"/>
        <v>0.87796312554872691</v>
      </c>
      <c r="K22" s="84">
        <f t="shared" si="12"/>
        <v>1.1179429849077698</v>
      </c>
      <c r="L22" s="89">
        <f t="shared" si="13"/>
        <v>0.61425061425061422</v>
      </c>
      <c r="N22" s="146">
        <f>[1]出生数!G26</f>
        <v>3417</v>
      </c>
      <c r="O22" s="146">
        <f>[1]出生数!H26</f>
        <v>1789</v>
      </c>
      <c r="P22" s="146">
        <f>[1]出生数!I26</f>
        <v>1628</v>
      </c>
    </row>
    <row r="23" spans="1:17" ht="27" customHeight="1">
      <c r="A23" s="65" t="s">
        <v>98</v>
      </c>
      <c r="B23" s="151">
        <f t="shared" si="14"/>
        <v>2.6866244482824797</v>
      </c>
      <c r="C23" s="84">
        <f t="shared" si="7"/>
        <v>3.3771106941838651</v>
      </c>
      <c r="D23" s="84">
        <f t="shared" si="15"/>
        <v>1.9638648860958365</v>
      </c>
      <c r="E23" s="86" t="s">
        <v>73</v>
      </c>
      <c r="F23" s="137">
        <f t="shared" si="8"/>
        <v>2.6866244482824797</v>
      </c>
      <c r="G23" s="84">
        <f t="shared" si="9"/>
        <v>3.3771106941838651</v>
      </c>
      <c r="H23" s="84">
        <f t="shared" si="10"/>
        <v>1.9638648860958365</v>
      </c>
      <c r="I23" s="86" t="s">
        <v>73</v>
      </c>
      <c r="J23" s="137">
        <f t="shared" si="11"/>
        <v>0</v>
      </c>
      <c r="K23" s="84">
        <f t="shared" si="12"/>
        <v>0</v>
      </c>
      <c r="L23" s="89">
        <f t="shared" si="13"/>
        <v>0</v>
      </c>
      <c r="N23" s="146">
        <f>[1]出生数!G27</f>
        <v>5197</v>
      </c>
      <c r="O23" s="146">
        <f>[1]出生数!H27</f>
        <v>2656</v>
      </c>
      <c r="P23" s="146">
        <f>[1]出生数!I27</f>
        <v>2541</v>
      </c>
    </row>
    <row r="24" spans="1:17" ht="27" customHeight="1">
      <c r="A24" s="65" t="s">
        <v>99</v>
      </c>
      <c r="B24" s="151">
        <f t="shared" si="14"/>
        <v>3.3700980392156863</v>
      </c>
      <c r="C24" s="84">
        <f t="shared" si="7"/>
        <v>1.8359853121175032</v>
      </c>
      <c r="D24" s="84">
        <f t="shared" si="15"/>
        <v>4.9079754601226995</v>
      </c>
      <c r="E24" s="86" t="s">
        <v>73</v>
      </c>
      <c r="F24" s="137">
        <f t="shared" si="8"/>
        <v>2.4509803921568629</v>
      </c>
      <c r="G24" s="84">
        <f t="shared" si="9"/>
        <v>1.8359853121175032</v>
      </c>
      <c r="H24" s="84">
        <f t="shared" si="10"/>
        <v>3.0674846625766872</v>
      </c>
      <c r="I24" s="86" t="s">
        <v>73</v>
      </c>
      <c r="J24" s="137">
        <f t="shared" si="11"/>
        <v>0.92137592137592139</v>
      </c>
      <c r="K24" s="84">
        <f t="shared" si="12"/>
        <v>0</v>
      </c>
      <c r="L24" s="89">
        <f t="shared" si="13"/>
        <v>1.846153846153846</v>
      </c>
      <c r="N24" s="146">
        <f>[1]出生数!G28</f>
        <v>3256</v>
      </c>
      <c r="O24" s="146">
        <f>[1]出生数!H28</f>
        <v>1631</v>
      </c>
      <c r="P24" s="146">
        <f>[1]出生数!I28</f>
        <v>1625</v>
      </c>
    </row>
    <row r="25" spans="1:17" ht="27" customHeight="1">
      <c r="A25" s="65" t="s">
        <v>100</v>
      </c>
      <c r="B25" s="151">
        <f t="shared" si="14"/>
        <v>5.0377833753148611</v>
      </c>
      <c r="C25" s="84">
        <f t="shared" si="7"/>
        <v>10.075566750629722</v>
      </c>
      <c r="D25" s="84">
        <f t="shared" si="15"/>
        <v>0</v>
      </c>
      <c r="E25" s="86" t="s">
        <v>73</v>
      </c>
      <c r="F25" s="137">
        <f t="shared" si="8"/>
        <v>2.5188916876574305</v>
      </c>
      <c r="G25" s="84">
        <f t="shared" si="9"/>
        <v>5.0377833753148611</v>
      </c>
      <c r="H25" s="84">
        <f t="shared" si="10"/>
        <v>0</v>
      </c>
      <c r="I25" s="86" t="s">
        <v>73</v>
      </c>
      <c r="J25" s="137">
        <f t="shared" si="11"/>
        <v>2.5252525252525255</v>
      </c>
      <c r="K25" s="84">
        <f t="shared" si="12"/>
        <v>5.0632911392405067</v>
      </c>
      <c r="L25" s="89">
        <f t="shared" si="13"/>
        <v>0</v>
      </c>
      <c r="N25" s="146">
        <f>[1]出生数!G29</f>
        <v>792</v>
      </c>
      <c r="O25" s="146">
        <f>[1]出生数!H29</f>
        <v>395</v>
      </c>
      <c r="P25" s="146">
        <f>[1]出生数!I29</f>
        <v>397</v>
      </c>
    </row>
    <row r="26" spans="1:17" ht="27" customHeight="1">
      <c r="A26" s="65" t="s">
        <v>101</v>
      </c>
      <c r="B26" s="151">
        <f t="shared" si="14"/>
        <v>0</v>
      </c>
      <c r="C26" s="84">
        <f t="shared" si="7"/>
        <v>0</v>
      </c>
      <c r="D26" s="84">
        <f t="shared" si="15"/>
        <v>0</v>
      </c>
      <c r="E26" s="86" t="s">
        <v>73</v>
      </c>
      <c r="F26" s="137">
        <f t="shared" si="8"/>
        <v>0</v>
      </c>
      <c r="G26" s="84">
        <f t="shared" si="9"/>
        <v>0</v>
      </c>
      <c r="H26" s="84">
        <f t="shared" si="10"/>
        <v>0</v>
      </c>
      <c r="I26" s="86" t="s">
        <v>73</v>
      </c>
      <c r="J26" s="137">
        <f t="shared" si="11"/>
        <v>0</v>
      </c>
      <c r="K26" s="84">
        <f t="shared" si="12"/>
        <v>0</v>
      </c>
      <c r="L26" s="89">
        <f t="shared" si="13"/>
        <v>0</v>
      </c>
      <c r="N26" s="146">
        <f>[1]出生数!G30</f>
        <v>23</v>
      </c>
      <c r="O26" s="146">
        <f>[1]出生数!H30</f>
        <v>12</v>
      </c>
      <c r="P26" s="146">
        <f>[1]出生数!I30</f>
        <v>11</v>
      </c>
    </row>
    <row r="27" spans="1:17" ht="27" customHeight="1">
      <c r="A27" s="67" t="s">
        <v>102</v>
      </c>
      <c r="B27" s="153">
        <f t="shared" si="14"/>
        <v>0</v>
      </c>
      <c r="C27" s="142">
        <f t="shared" si="7"/>
        <v>0</v>
      </c>
      <c r="D27" s="142">
        <f t="shared" si="15"/>
        <v>0</v>
      </c>
      <c r="E27" s="143" t="s">
        <v>73</v>
      </c>
      <c r="F27" s="93">
        <f t="shared" si="8"/>
        <v>0</v>
      </c>
      <c r="G27" s="142">
        <f t="shared" si="9"/>
        <v>0</v>
      </c>
      <c r="H27" s="142">
        <f t="shared" si="10"/>
        <v>0</v>
      </c>
      <c r="I27" s="143" t="s">
        <v>73</v>
      </c>
      <c r="J27" s="93">
        <f t="shared" si="11"/>
        <v>0</v>
      </c>
      <c r="K27" s="142">
        <f t="shared" si="12"/>
        <v>0</v>
      </c>
      <c r="L27" s="154">
        <f t="shared" si="13"/>
        <v>0</v>
      </c>
      <c r="N27" s="146">
        <f>[1]出生数!G31</f>
        <v>0</v>
      </c>
      <c r="O27" s="146">
        <f>[1]出生数!H31</f>
        <v>0</v>
      </c>
      <c r="P27" s="146">
        <f>[1]出生数!I31</f>
        <v>0</v>
      </c>
    </row>
  </sheetData>
  <mergeCells count="9">
    <mergeCell ref="F16:I16"/>
    <mergeCell ref="J16:L16"/>
    <mergeCell ref="A1:L1"/>
    <mergeCell ref="J3:L3"/>
    <mergeCell ref="A3:A4"/>
    <mergeCell ref="A16:A17"/>
    <mergeCell ref="B3:E3"/>
    <mergeCell ref="F3:I3"/>
    <mergeCell ref="B16:E16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37"/>
  <sheetViews>
    <sheetView workbookViewId="0">
      <selection activeCell="B10" sqref="B10"/>
    </sheetView>
  </sheetViews>
  <sheetFormatPr defaultRowHeight="13.5"/>
  <cols>
    <col min="1" max="1" width="12.375" style="97" customWidth="1"/>
    <col min="2" max="11" width="6.875" style="97" customWidth="1"/>
    <col min="12" max="12" width="6.875" style="117" customWidth="1"/>
    <col min="13" max="13" width="9" style="97"/>
    <col min="14" max="14" width="14.375" style="97" customWidth="1"/>
    <col min="15" max="22" width="5.75" style="97" customWidth="1"/>
    <col min="23" max="23" width="5.25" style="97" customWidth="1"/>
    <col min="24" max="28" width="9.125" style="97" customWidth="1"/>
    <col min="29" max="16384" width="9" style="97"/>
  </cols>
  <sheetData>
    <row r="1" spans="1:32" ht="14.25" customHeight="1">
      <c r="A1" s="63" t="s">
        <v>103</v>
      </c>
    </row>
    <row r="2" spans="1:32" ht="13.5" customHeight="1">
      <c r="L2" s="74" t="str">
        <f>'2　区・性別，22週以後－早期新生児別周産期死亡数・率'!$L$2</f>
        <v>平成28年</v>
      </c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32" ht="36" customHeight="1">
      <c r="A3" s="194" t="s">
        <v>74</v>
      </c>
      <c r="B3" s="185" t="s">
        <v>83</v>
      </c>
      <c r="C3" s="185"/>
      <c r="D3" s="185"/>
      <c r="E3" s="185"/>
      <c r="F3" s="182" t="s">
        <v>1</v>
      </c>
      <c r="G3" s="182"/>
      <c r="H3" s="182"/>
      <c r="I3" s="182"/>
      <c r="J3" s="182" t="s">
        <v>2</v>
      </c>
      <c r="K3" s="182"/>
      <c r="L3" s="184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17"/>
      <c r="Y3" s="117"/>
      <c r="Z3" s="117"/>
      <c r="AA3" s="117"/>
      <c r="AB3" s="117"/>
    </row>
    <row r="4" spans="1:32" ht="21" customHeight="1">
      <c r="A4" s="187"/>
      <c r="B4" s="49" t="s">
        <v>0</v>
      </c>
      <c r="C4" s="49" t="s">
        <v>3</v>
      </c>
      <c r="D4" s="49" t="s">
        <v>4</v>
      </c>
      <c r="E4" s="49" t="s">
        <v>5</v>
      </c>
      <c r="F4" s="49" t="s">
        <v>0</v>
      </c>
      <c r="G4" s="49" t="s">
        <v>3</v>
      </c>
      <c r="H4" s="49" t="s">
        <v>4</v>
      </c>
      <c r="I4" s="49" t="s">
        <v>5</v>
      </c>
      <c r="J4" s="49" t="s">
        <v>0</v>
      </c>
      <c r="K4" s="49" t="s">
        <v>3</v>
      </c>
      <c r="L4" s="50" t="s">
        <v>4</v>
      </c>
      <c r="N4" s="128"/>
      <c r="O4" s="128"/>
      <c r="P4" s="129"/>
      <c r="Q4" s="128"/>
      <c r="R4" s="128"/>
      <c r="S4" s="128"/>
      <c r="T4" s="128"/>
      <c r="U4" s="128"/>
      <c r="V4" s="130"/>
      <c r="W4" s="128"/>
      <c r="X4" s="117"/>
      <c r="Y4" s="117"/>
      <c r="Z4" s="117"/>
      <c r="AA4" s="117"/>
      <c r="AB4" s="117"/>
    </row>
    <row r="5" spans="1:32" ht="24.75" customHeight="1">
      <c r="A5" s="69" t="s">
        <v>113</v>
      </c>
      <c r="B5" s="131">
        <f>SUM(F5,J5)</f>
        <v>47</v>
      </c>
      <c r="C5" s="131">
        <f>SUM(G5,K5)</f>
        <v>26</v>
      </c>
      <c r="D5" s="131">
        <f>SUM(H5,L5)</f>
        <v>21</v>
      </c>
      <c r="E5" s="131">
        <f>I5</f>
        <v>0</v>
      </c>
      <c r="F5" s="131">
        <f t="shared" ref="F5:L5" si="0">SUM(F6:F17)</f>
        <v>38</v>
      </c>
      <c r="G5" s="131">
        <f t="shared" si="0"/>
        <v>21</v>
      </c>
      <c r="H5" s="131">
        <f t="shared" si="0"/>
        <v>17</v>
      </c>
      <c r="I5" s="131">
        <f t="shared" si="0"/>
        <v>0</v>
      </c>
      <c r="J5" s="131">
        <f t="shared" si="0"/>
        <v>9</v>
      </c>
      <c r="K5" s="131">
        <f t="shared" si="0"/>
        <v>5</v>
      </c>
      <c r="L5" s="132">
        <f t="shared" si="0"/>
        <v>4</v>
      </c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17"/>
      <c r="Y5" s="117"/>
      <c r="Z5" s="117"/>
      <c r="AA5" s="117"/>
      <c r="AB5" s="117"/>
    </row>
    <row r="6" spans="1:32" ht="24" customHeight="1">
      <c r="A6" s="70" t="s">
        <v>21</v>
      </c>
      <c r="B6" s="133">
        <f t="shared" ref="B6:B17" si="1">SUM(F6,J6)</f>
        <v>9</v>
      </c>
      <c r="C6" s="77">
        <f t="shared" ref="C6:C17" si="2">SUM(G6,K6)</f>
        <v>4</v>
      </c>
      <c r="D6" s="77">
        <f t="shared" ref="D6:D17" si="3">SUM(H6,L6)</f>
        <v>5</v>
      </c>
      <c r="E6" s="77">
        <f t="shared" ref="E6:E17" si="4">I6</f>
        <v>0</v>
      </c>
      <c r="F6" s="133">
        <f>SUM(G6:I6)</f>
        <v>8</v>
      </c>
      <c r="G6" s="134">
        <v>3</v>
      </c>
      <c r="H6" s="134">
        <v>5</v>
      </c>
      <c r="I6" s="134">
        <v>0</v>
      </c>
      <c r="J6" s="133">
        <f>SUM(K6:L6)</f>
        <v>1</v>
      </c>
      <c r="K6" s="134">
        <v>1</v>
      </c>
      <c r="L6" s="135">
        <v>0</v>
      </c>
      <c r="N6" s="128"/>
      <c r="O6" s="136"/>
      <c r="P6" s="136"/>
      <c r="Q6" s="136"/>
      <c r="R6" s="136"/>
      <c r="S6" s="136"/>
      <c r="T6" s="136"/>
      <c r="U6" s="136"/>
      <c r="V6" s="136"/>
      <c r="W6" s="128"/>
      <c r="X6" s="117"/>
      <c r="Y6" s="117"/>
      <c r="Z6" s="117"/>
      <c r="AA6" s="117"/>
      <c r="AB6" s="117"/>
    </row>
    <row r="7" spans="1:32" ht="24" customHeight="1">
      <c r="A7" s="71" t="s">
        <v>104</v>
      </c>
      <c r="B7" s="133">
        <f t="shared" si="1"/>
        <v>15</v>
      </c>
      <c r="C7" s="77">
        <f t="shared" si="2"/>
        <v>10</v>
      </c>
      <c r="D7" s="77">
        <f t="shared" si="3"/>
        <v>5</v>
      </c>
      <c r="E7" s="77">
        <f t="shared" si="4"/>
        <v>0</v>
      </c>
      <c r="F7" s="133">
        <f t="shared" ref="F7:F17" si="5">SUM(G7:I7)</f>
        <v>14</v>
      </c>
      <c r="G7" s="134">
        <v>9</v>
      </c>
      <c r="H7" s="134">
        <v>5</v>
      </c>
      <c r="I7" s="134">
        <v>0</v>
      </c>
      <c r="J7" s="133">
        <f t="shared" ref="J7:J17" si="6">SUM(K7:L7)</f>
        <v>1</v>
      </c>
      <c r="K7" s="134">
        <v>1</v>
      </c>
      <c r="L7" s="135">
        <v>0</v>
      </c>
      <c r="N7" s="128"/>
      <c r="O7" s="136"/>
      <c r="P7" s="136"/>
      <c r="Q7" s="136"/>
      <c r="R7" s="136"/>
      <c r="S7" s="136"/>
      <c r="T7" s="136"/>
      <c r="U7" s="136"/>
      <c r="V7" s="136"/>
      <c r="W7" s="128"/>
      <c r="X7" s="117"/>
      <c r="Y7" s="117"/>
      <c r="Z7" s="117"/>
      <c r="AA7" s="117"/>
      <c r="AB7" s="117"/>
    </row>
    <row r="8" spans="1:32" ht="24" customHeight="1">
      <c r="A8" s="70" t="s">
        <v>22</v>
      </c>
      <c r="B8" s="133">
        <f t="shared" si="1"/>
        <v>4</v>
      </c>
      <c r="C8" s="77">
        <f t="shared" si="2"/>
        <v>2</v>
      </c>
      <c r="D8" s="77">
        <f t="shared" si="3"/>
        <v>2</v>
      </c>
      <c r="E8" s="77">
        <f t="shared" si="4"/>
        <v>0</v>
      </c>
      <c r="F8" s="133">
        <f t="shared" si="5"/>
        <v>4</v>
      </c>
      <c r="G8" s="134">
        <v>2</v>
      </c>
      <c r="H8" s="134">
        <v>2</v>
      </c>
      <c r="I8" s="134">
        <v>0</v>
      </c>
      <c r="J8" s="133">
        <f t="shared" si="6"/>
        <v>0</v>
      </c>
      <c r="K8" s="134">
        <v>0</v>
      </c>
      <c r="L8" s="135">
        <v>0</v>
      </c>
      <c r="N8" s="128"/>
      <c r="O8" s="136"/>
      <c r="P8" s="136"/>
      <c r="Q8" s="136"/>
      <c r="R8" s="136"/>
      <c r="S8" s="136"/>
      <c r="T8" s="136"/>
      <c r="U8" s="136"/>
      <c r="V8" s="136"/>
      <c r="W8" s="128"/>
      <c r="X8" s="117"/>
      <c r="Y8" s="117"/>
      <c r="Z8" s="117"/>
      <c r="AA8" s="117"/>
      <c r="AB8" s="117"/>
    </row>
    <row r="9" spans="1:32" ht="24" customHeight="1">
      <c r="A9" s="70" t="s">
        <v>23</v>
      </c>
      <c r="B9" s="133">
        <f t="shared" si="1"/>
        <v>7</v>
      </c>
      <c r="C9" s="77">
        <f t="shared" si="2"/>
        <v>4</v>
      </c>
      <c r="D9" s="77">
        <f t="shared" si="3"/>
        <v>3</v>
      </c>
      <c r="E9" s="77">
        <f t="shared" si="4"/>
        <v>0</v>
      </c>
      <c r="F9" s="133">
        <f t="shared" si="5"/>
        <v>4</v>
      </c>
      <c r="G9" s="134">
        <v>3</v>
      </c>
      <c r="H9" s="134">
        <v>1</v>
      </c>
      <c r="I9" s="134">
        <v>0</v>
      </c>
      <c r="J9" s="133">
        <f t="shared" si="6"/>
        <v>3</v>
      </c>
      <c r="K9" s="134">
        <v>1</v>
      </c>
      <c r="L9" s="135">
        <v>2</v>
      </c>
      <c r="N9" s="128"/>
      <c r="O9" s="136"/>
      <c r="P9" s="136"/>
      <c r="Q9" s="136"/>
      <c r="R9" s="136"/>
      <c r="S9" s="136"/>
      <c r="T9" s="136"/>
      <c r="U9" s="136"/>
      <c r="V9" s="136"/>
      <c r="W9" s="128"/>
      <c r="X9" s="117"/>
      <c r="Y9" s="117"/>
      <c r="Z9" s="117"/>
      <c r="AA9" s="117"/>
      <c r="AB9" s="117"/>
    </row>
    <row r="10" spans="1:32" ht="24" customHeight="1">
      <c r="A10" s="70" t="s">
        <v>24</v>
      </c>
      <c r="B10" s="133">
        <f t="shared" si="1"/>
        <v>4</v>
      </c>
      <c r="C10" s="77">
        <f t="shared" si="2"/>
        <v>2</v>
      </c>
      <c r="D10" s="77">
        <f t="shared" si="3"/>
        <v>2</v>
      </c>
      <c r="E10" s="77">
        <f t="shared" si="4"/>
        <v>0</v>
      </c>
      <c r="F10" s="133">
        <f t="shared" si="5"/>
        <v>3</v>
      </c>
      <c r="G10" s="134">
        <v>2</v>
      </c>
      <c r="H10" s="134">
        <v>1</v>
      </c>
      <c r="I10" s="134">
        <v>0</v>
      </c>
      <c r="J10" s="133">
        <f t="shared" si="6"/>
        <v>1</v>
      </c>
      <c r="K10" s="134">
        <v>0</v>
      </c>
      <c r="L10" s="135">
        <v>1</v>
      </c>
      <c r="N10" s="128"/>
      <c r="O10" s="136"/>
      <c r="P10" s="136"/>
      <c r="Q10" s="136"/>
      <c r="R10" s="136"/>
      <c r="S10" s="136"/>
      <c r="T10" s="136"/>
      <c r="U10" s="136"/>
      <c r="V10" s="136"/>
      <c r="W10" s="128"/>
      <c r="X10" s="117"/>
      <c r="Y10" s="117"/>
      <c r="Z10" s="117"/>
      <c r="AA10" s="117"/>
      <c r="AB10" s="117"/>
    </row>
    <row r="11" spans="1:32" ht="24" customHeight="1">
      <c r="A11" s="70" t="s">
        <v>25</v>
      </c>
      <c r="B11" s="133">
        <f t="shared" si="1"/>
        <v>5</v>
      </c>
      <c r="C11" s="77">
        <f t="shared" si="2"/>
        <v>2</v>
      </c>
      <c r="D11" s="77">
        <f t="shared" si="3"/>
        <v>3</v>
      </c>
      <c r="E11" s="77">
        <f t="shared" si="4"/>
        <v>0</v>
      </c>
      <c r="F11" s="133">
        <f t="shared" si="5"/>
        <v>3</v>
      </c>
      <c r="G11" s="134">
        <v>1</v>
      </c>
      <c r="H11" s="134">
        <v>2</v>
      </c>
      <c r="I11" s="134">
        <v>0</v>
      </c>
      <c r="J11" s="133">
        <f t="shared" si="6"/>
        <v>2</v>
      </c>
      <c r="K11" s="134">
        <v>1</v>
      </c>
      <c r="L11" s="135">
        <v>1</v>
      </c>
      <c r="N11" s="128"/>
      <c r="O11" s="136"/>
      <c r="P11" s="136"/>
      <c r="Q11" s="136"/>
      <c r="R11" s="136"/>
      <c r="S11" s="136"/>
      <c r="T11" s="136"/>
      <c r="U11" s="136"/>
      <c r="V11" s="136"/>
      <c r="W11" s="128"/>
      <c r="X11" s="117"/>
      <c r="Y11" s="117"/>
      <c r="Z11" s="117"/>
      <c r="AA11" s="117"/>
      <c r="AB11" s="117"/>
    </row>
    <row r="12" spans="1:32" ht="24" customHeight="1">
      <c r="A12" s="70" t="s">
        <v>26</v>
      </c>
      <c r="B12" s="133">
        <f t="shared" si="1"/>
        <v>3</v>
      </c>
      <c r="C12" s="77">
        <f t="shared" si="2"/>
        <v>2</v>
      </c>
      <c r="D12" s="77">
        <f t="shared" si="3"/>
        <v>1</v>
      </c>
      <c r="E12" s="77">
        <f t="shared" si="4"/>
        <v>0</v>
      </c>
      <c r="F12" s="133">
        <f t="shared" si="5"/>
        <v>2</v>
      </c>
      <c r="G12" s="134">
        <v>1</v>
      </c>
      <c r="H12" s="134">
        <v>1</v>
      </c>
      <c r="I12" s="134">
        <v>0</v>
      </c>
      <c r="J12" s="133">
        <f t="shared" si="6"/>
        <v>1</v>
      </c>
      <c r="K12" s="134">
        <v>1</v>
      </c>
      <c r="L12" s="135">
        <v>0</v>
      </c>
      <c r="N12" s="128"/>
      <c r="O12" s="136"/>
      <c r="P12" s="136"/>
      <c r="Q12" s="136"/>
      <c r="R12" s="136"/>
      <c r="S12" s="136"/>
      <c r="T12" s="136"/>
      <c r="U12" s="136"/>
      <c r="V12" s="136"/>
      <c r="W12" s="128"/>
      <c r="X12" s="117"/>
      <c r="Y12" s="117"/>
      <c r="Z12" s="117"/>
      <c r="AA12" s="117"/>
      <c r="AB12" s="117"/>
    </row>
    <row r="13" spans="1:32" ht="24" customHeight="1">
      <c r="A13" s="70" t="s">
        <v>27</v>
      </c>
      <c r="B13" s="133">
        <f t="shared" si="1"/>
        <v>0</v>
      </c>
      <c r="C13" s="77">
        <f t="shared" si="2"/>
        <v>0</v>
      </c>
      <c r="D13" s="77">
        <f t="shared" si="3"/>
        <v>0</v>
      </c>
      <c r="E13" s="77">
        <f t="shared" si="4"/>
        <v>0</v>
      </c>
      <c r="F13" s="133">
        <f t="shared" si="5"/>
        <v>0</v>
      </c>
      <c r="G13" s="134">
        <v>0</v>
      </c>
      <c r="H13" s="134">
        <v>0</v>
      </c>
      <c r="I13" s="134">
        <v>0</v>
      </c>
      <c r="J13" s="133">
        <f t="shared" si="6"/>
        <v>0</v>
      </c>
      <c r="K13" s="134">
        <v>0</v>
      </c>
      <c r="L13" s="135">
        <v>0</v>
      </c>
      <c r="N13" s="128"/>
      <c r="O13" s="136"/>
      <c r="P13" s="136"/>
      <c r="Q13" s="136"/>
      <c r="R13" s="136"/>
      <c r="S13" s="136"/>
      <c r="T13" s="136"/>
      <c r="U13" s="136"/>
      <c r="V13" s="136"/>
      <c r="W13" s="128"/>
      <c r="X13" s="117"/>
      <c r="Y13" s="117"/>
      <c r="Z13" s="117"/>
      <c r="AA13" s="117"/>
      <c r="AB13" s="117"/>
    </row>
    <row r="14" spans="1:32" ht="24" customHeight="1">
      <c r="A14" s="70" t="s">
        <v>28</v>
      </c>
      <c r="B14" s="133">
        <f t="shared" si="1"/>
        <v>0</v>
      </c>
      <c r="C14" s="77">
        <f t="shared" si="2"/>
        <v>0</v>
      </c>
      <c r="D14" s="77">
        <f t="shared" si="3"/>
        <v>0</v>
      </c>
      <c r="E14" s="77">
        <f t="shared" si="4"/>
        <v>0</v>
      </c>
      <c r="F14" s="133">
        <f t="shared" si="5"/>
        <v>0</v>
      </c>
      <c r="G14" s="134">
        <v>0</v>
      </c>
      <c r="H14" s="134">
        <v>0</v>
      </c>
      <c r="I14" s="134">
        <v>0</v>
      </c>
      <c r="J14" s="133">
        <f t="shared" si="6"/>
        <v>0</v>
      </c>
      <c r="K14" s="134">
        <v>0</v>
      </c>
      <c r="L14" s="135">
        <v>0</v>
      </c>
      <c r="N14" s="128"/>
      <c r="O14" s="136"/>
      <c r="P14" s="136"/>
      <c r="Q14" s="136"/>
      <c r="R14" s="136"/>
      <c r="S14" s="136"/>
      <c r="T14" s="136"/>
      <c r="U14" s="136"/>
      <c r="V14" s="136"/>
      <c r="W14" s="128"/>
      <c r="X14" s="117"/>
      <c r="Y14" s="117"/>
      <c r="Z14" s="117"/>
      <c r="AA14" s="117"/>
      <c r="AB14" s="117"/>
    </row>
    <row r="15" spans="1:32" ht="24" customHeight="1">
      <c r="A15" s="70" t="s">
        <v>105</v>
      </c>
      <c r="B15" s="133">
        <f t="shared" si="1"/>
        <v>0</v>
      </c>
      <c r="C15" s="77">
        <f t="shared" si="2"/>
        <v>0</v>
      </c>
      <c r="D15" s="77">
        <f t="shared" si="3"/>
        <v>0</v>
      </c>
      <c r="E15" s="77">
        <f t="shared" si="4"/>
        <v>0</v>
      </c>
      <c r="F15" s="133">
        <f t="shared" si="5"/>
        <v>0</v>
      </c>
      <c r="G15" s="134">
        <v>0</v>
      </c>
      <c r="H15" s="134">
        <v>0</v>
      </c>
      <c r="I15" s="134">
        <v>0</v>
      </c>
      <c r="J15" s="133">
        <f t="shared" si="6"/>
        <v>0</v>
      </c>
      <c r="K15" s="134">
        <v>0</v>
      </c>
      <c r="L15" s="135">
        <v>0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28"/>
      <c r="X15" s="117"/>
      <c r="Y15" s="117"/>
      <c r="Z15" s="117"/>
      <c r="AA15" s="117"/>
      <c r="AB15" s="117"/>
      <c r="AC15" s="156"/>
      <c r="AD15" s="156"/>
      <c r="AE15" s="156"/>
      <c r="AF15" s="156"/>
    </row>
    <row r="16" spans="1:32" ht="24" customHeight="1">
      <c r="A16" s="70" t="s">
        <v>51</v>
      </c>
      <c r="B16" s="133">
        <f>SUM(F16,J16)</f>
        <v>0</v>
      </c>
      <c r="C16" s="77">
        <f>SUM(G16,K16)</f>
        <v>0</v>
      </c>
      <c r="D16" s="77">
        <f>SUM(H16,L16)</f>
        <v>0</v>
      </c>
      <c r="E16" s="77">
        <f>I16</f>
        <v>0</v>
      </c>
      <c r="F16" s="133">
        <f>SUM(G16:I16)</f>
        <v>0</v>
      </c>
      <c r="G16" s="134">
        <v>0</v>
      </c>
      <c r="H16" s="134">
        <v>0</v>
      </c>
      <c r="I16" s="134">
        <v>0</v>
      </c>
      <c r="J16" s="133">
        <f>SUM(K16:L16)</f>
        <v>0</v>
      </c>
      <c r="K16" s="134">
        <v>0</v>
      </c>
      <c r="L16" s="135">
        <v>0</v>
      </c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56"/>
      <c r="AD16" s="156"/>
      <c r="AE16" s="156"/>
      <c r="AF16" s="156"/>
    </row>
    <row r="17" spans="1:32" ht="24" customHeight="1">
      <c r="A17" s="72" t="s">
        <v>29</v>
      </c>
      <c r="B17" s="133">
        <f t="shared" si="1"/>
        <v>0</v>
      </c>
      <c r="C17" s="77">
        <f t="shared" si="2"/>
        <v>0</v>
      </c>
      <c r="D17" s="77">
        <f t="shared" si="3"/>
        <v>0</v>
      </c>
      <c r="E17" s="77">
        <f t="shared" si="4"/>
        <v>0</v>
      </c>
      <c r="F17" s="133">
        <f t="shared" si="5"/>
        <v>0</v>
      </c>
      <c r="G17" s="134">
        <v>0</v>
      </c>
      <c r="H17" s="134">
        <v>0</v>
      </c>
      <c r="I17" s="134">
        <v>0</v>
      </c>
      <c r="J17" s="133">
        <f t="shared" si="6"/>
        <v>0</v>
      </c>
      <c r="K17" s="134">
        <v>0</v>
      </c>
      <c r="L17" s="135">
        <v>0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56"/>
      <c r="AD17" s="156"/>
      <c r="AE17" s="156"/>
      <c r="AF17" s="156"/>
    </row>
    <row r="18" spans="1:32" ht="32.25" customHeight="1">
      <c r="A18" s="73" t="s">
        <v>50</v>
      </c>
      <c r="B18" s="157">
        <v>1.37068085106383</v>
      </c>
      <c r="C18" s="158">
        <v>1.3618461538461499</v>
      </c>
      <c r="D18" s="158">
        <v>1.38161904761905</v>
      </c>
      <c r="E18" s="158">
        <v>0</v>
      </c>
      <c r="F18" s="157">
        <v>1.24110526315789</v>
      </c>
      <c r="G18" s="158">
        <v>1.25542857142857</v>
      </c>
      <c r="H18" s="158">
        <v>1.22341176470588</v>
      </c>
      <c r="I18" s="158">
        <v>0</v>
      </c>
      <c r="J18" s="157">
        <v>1.91777777777778</v>
      </c>
      <c r="K18" s="158">
        <v>1.8088</v>
      </c>
      <c r="L18" s="159">
        <v>2.0539999999999998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6"/>
      <c r="Z18" s="136"/>
      <c r="AA18" s="136"/>
      <c r="AB18" s="136"/>
      <c r="AC18" s="156"/>
      <c r="AD18" s="156"/>
      <c r="AE18" s="156"/>
      <c r="AF18" s="156"/>
    </row>
    <row r="19" spans="1:32" ht="36" customHeight="1">
      <c r="A19" s="195" t="s">
        <v>74</v>
      </c>
      <c r="B19" s="188" t="s">
        <v>114</v>
      </c>
      <c r="C19" s="189"/>
      <c r="D19" s="189"/>
      <c r="E19" s="189"/>
      <c r="F19" s="190" t="s">
        <v>115</v>
      </c>
      <c r="G19" s="191"/>
      <c r="H19" s="191"/>
      <c r="I19" s="191"/>
      <c r="J19" s="190" t="s">
        <v>116</v>
      </c>
      <c r="K19" s="191"/>
      <c r="L19" s="192"/>
      <c r="N19" s="128"/>
      <c r="O19" s="136"/>
      <c r="P19" s="136"/>
      <c r="Q19" s="136"/>
      <c r="R19" s="136"/>
      <c r="S19" s="136"/>
      <c r="T19" s="136"/>
      <c r="U19" s="136"/>
      <c r="V19" s="136"/>
      <c r="W19" s="128"/>
      <c r="X19" s="112"/>
      <c r="Y19" s="112"/>
      <c r="Z19" s="112"/>
      <c r="AA19" s="117"/>
      <c r="AB19" s="117"/>
    </row>
    <row r="20" spans="1:32" ht="21" customHeight="1">
      <c r="A20" s="187"/>
      <c r="B20" s="49" t="s">
        <v>0</v>
      </c>
      <c r="C20" s="49" t="s">
        <v>3</v>
      </c>
      <c r="D20" s="49" t="s">
        <v>4</v>
      </c>
      <c r="E20" s="49" t="s">
        <v>5</v>
      </c>
      <c r="F20" s="49" t="s">
        <v>0</v>
      </c>
      <c r="G20" s="49" t="s">
        <v>3</v>
      </c>
      <c r="H20" s="49" t="s">
        <v>4</v>
      </c>
      <c r="I20" s="49" t="s">
        <v>5</v>
      </c>
      <c r="J20" s="49" t="s">
        <v>0</v>
      </c>
      <c r="K20" s="49" t="s">
        <v>3</v>
      </c>
      <c r="L20" s="50" t="s">
        <v>4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14"/>
      <c r="Y20" s="114"/>
      <c r="Z20" s="114"/>
      <c r="AA20" s="117"/>
      <c r="AB20" s="117"/>
    </row>
    <row r="21" spans="1:32" ht="24" customHeight="1">
      <c r="A21" s="66" t="s">
        <v>106</v>
      </c>
      <c r="B21" s="160">
        <f>IF(B5=0,0,B5/(F5+N21)*1000)</f>
        <v>3.3430542712852978</v>
      </c>
      <c r="C21" s="160">
        <f>IF(C5=0,0,C5/(G5+O21)*1000)</f>
        <v>3.6287508722958828</v>
      </c>
      <c r="D21" s="160">
        <f>IF(D5=0,0,D5/(H5+P21)*1000)</f>
        <v>3.0461270670147957</v>
      </c>
      <c r="E21" s="161" t="s">
        <v>70</v>
      </c>
      <c r="F21" s="160">
        <f>IF(F5=0,0,F5/(F5+N21)*1000)</f>
        <v>2.7028949427413047</v>
      </c>
      <c r="G21" s="160">
        <f t="shared" ref="G21:G32" si="7">IF(G5=0,0,G5/(G5+O21)*1000)</f>
        <v>2.9309141660851363</v>
      </c>
      <c r="H21" s="160">
        <f t="shared" ref="H21:H32" si="8">IF(H5=0,0,H5/(H5+P21)*1000)</f>
        <v>2.4659123875834057</v>
      </c>
      <c r="I21" s="161" t="s">
        <v>70</v>
      </c>
      <c r="J21" s="160">
        <f>IF(J5=0,0,J5/N21*1000)</f>
        <v>0.64189430140503534</v>
      </c>
      <c r="K21" s="160">
        <f t="shared" ref="K21:K32" si="9">IF(K5=0,0,K5/O21*1000)</f>
        <v>0.69988801791713329</v>
      </c>
      <c r="L21" s="162">
        <f t="shared" ref="L21:L32" si="10">IF(L5=0,0,L5/P21*1000)</f>
        <v>0.58164897484368183</v>
      </c>
      <c r="N21" s="170">
        <f>[1]出生数!G35</f>
        <v>14021</v>
      </c>
      <c r="O21" s="170">
        <f>[1]出生数!H35</f>
        <v>7144</v>
      </c>
      <c r="P21" s="170">
        <f>[1]出生数!I35</f>
        <v>6877</v>
      </c>
      <c r="Q21" s="171"/>
      <c r="R21" s="156"/>
      <c r="S21" s="156"/>
      <c r="T21" s="156"/>
      <c r="U21" s="156"/>
      <c r="V21" s="156"/>
      <c r="W21" s="156"/>
    </row>
    <row r="22" spans="1:32" s="112" customFormat="1" ht="24" customHeight="1">
      <c r="A22" s="65" t="s">
        <v>21</v>
      </c>
      <c r="B22" s="160">
        <f t="shared" ref="B22:B32" si="11">IF(B6=0,0,B6/(F6+N22)*1000)</f>
        <v>900</v>
      </c>
      <c r="C22" s="163">
        <f>IF(C6=0,0,C6/(G6+O22)*1000)</f>
        <v>800</v>
      </c>
      <c r="D22" s="163">
        <f t="shared" ref="D22:D32" si="12">IF(D6=0,0,D6/(H6+P22)*1000)</f>
        <v>1000</v>
      </c>
      <c r="E22" s="164" t="s">
        <v>73</v>
      </c>
      <c r="F22" s="160">
        <f t="shared" ref="F22:F32" si="13">IF(F6=0,0,F6/(F6+N22)*1000)</f>
        <v>800</v>
      </c>
      <c r="G22" s="163">
        <f t="shared" si="7"/>
        <v>600</v>
      </c>
      <c r="H22" s="163">
        <f t="shared" si="8"/>
        <v>1000</v>
      </c>
      <c r="I22" s="164" t="s">
        <v>73</v>
      </c>
      <c r="J22" s="160">
        <f t="shared" ref="J22:J32" si="14">IF(J6=0,0,J6/N22*1000)</f>
        <v>500</v>
      </c>
      <c r="K22" s="163">
        <f t="shared" si="9"/>
        <v>500</v>
      </c>
      <c r="L22" s="165">
        <f t="shared" si="10"/>
        <v>0</v>
      </c>
      <c r="N22" s="170">
        <f>[1]出生数!G36</f>
        <v>2</v>
      </c>
      <c r="O22" s="170">
        <f>[1]出生数!H36</f>
        <v>2</v>
      </c>
      <c r="P22" s="170">
        <f>[1]出生数!I36</f>
        <v>0</v>
      </c>
      <c r="Q22" s="171"/>
      <c r="R22" s="156"/>
      <c r="S22" s="156"/>
      <c r="T22" s="156"/>
      <c r="U22" s="156"/>
      <c r="V22" s="156"/>
      <c r="W22" s="156"/>
      <c r="X22" s="97"/>
      <c r="Y22" s="97"/>
      <c r="Z22" s="97"/>
    </row>
    <row r="23" spans="1:32" s="114" customFormat="1" ht="24" customHeight="1">
      <c r="A23" s="68" t="s">
        <v>107</v>
      </c>
      <c r="B23" s="160">
        <f t="shared" si="11"/>
        <v>319.14893617021278</v>
      </c>
      <c r="C23" s="163">
        <f>IF(C7=0,0,C7/(G7+O23)*1000)</f>
        <v>322.58064516129031</v>
      </c>
      <c r="D23" s="163">
        <f t="shared" si="12"/>
        <v>312.5</v>
      </c>
      <c r="E23" s="164" t="s">
        <v>73</v>
      </c>
      <c r="F23" s="160">
        <f t="shared" si="13"/>
        <v>297.87234042553189</v>
      </c>
      <c r="G23" s="163">
        <f t="shared" si="7"/>
        <v>290.32258064516134</v>
      </c>
      <c r="H23" s="163">
        <f t="shared" si="8"/>
        <v>312.5</v>
      </c>
      <c r="I23" s="164" t="s">
        <v>73</v>
      </c>
      <c r="J23" s="160">
        <f t="shared" si="14"/>
        <v>30.303030303030305</v>
      </c>
      <c r="K23" s="163">
        <f t="shared" si="9"/>
        <v>45.454545454545453</v>
      </c>
      <c r="L23" s="165">
        <f t="shared" si="10"/>
        <v>0</v>
      </c>
      <c r="N23" s="170">
        <f>[1]出生数!G37</f>
        <v>33</v>
      </c>
      <c r="O23" s="170">
        <f>[1]出生数!H37</f>
        <v>22</v>
      </c>
      <c r="P23" s="170">
        <f>[1]出生数!I37</f>
        <v>11</v>
      </c>
      <c r="Q23" s="171"/>
      <c r="R23" s="156"/>
      <c r="S23" s="156"/>
      <c r="T23" s="156"/>
      <c r="U23" s="156"/>
      <c r="V23" s="156"/>
      <c r="W23" s="156"/>
      <c r="X23" s="97"/>
      <c r="Y23" s="97"/>
      <c r="Z23" s="97"/>
    </row>
    <row r="24" spans="1:32" ht="24" customHeight="1">
      <c r="A24" s="65" t="s">
        <v>22</v>
      </c>
      <c r="B24" s="160">
        <f t="shared" si="11"/>
        <v>68.965517241379303</v>
      </c>
      <c r="C24" s="163">
        <f t="shared" ref="C24:C32" si="15">IF(C8=0,0,C8/(G8+O24)*1000)</f>
        <v>66.666666666666671</v>
      </c>
      <c r="D24" s="163">
        <f t="shared" si="12"/>
        <v>71.428571428571431</v>
      </c>
      <c r="E24" s="164" t="s">
        <v>73</v>
      </c>
      <c r="F24" s="160">
        <f t="shared" si="13"/>
        <v>68.965517241379303</v>
      </c>
      <c r="G24" s="163">
        <f t="shared" si="7"/>
        <v>66.666666666666671</v>
      </c>
      <c r="H24" s="163">
        <f t="shared" si="8"/>
        <v>71.428571428571431</v>
      </c>
      <c r="I24" s="164" t="s">
        <v>73</v>
      </c>
      <c r="J24" s="160">
        <f t="shared" si="14"/>
        <v>0</v>
      </c>
      <c r="K24" s="163">
        <f t="shared" si="9"/>
        <v>0</v>
      </c>
      <c r="L24" s="165">
        <f t="shared" si="10"/>
        <v>0</v>
      </c>
      <c r="N24" s="170">
        <f>[1]出生数!G38</f>
        <v>54</v>
      </c>
      <c r="O24" s="170">
        <f>[1]出生数!H38</f>
        <v>28</v>
      </c>
      <c r="P24" s="170">
        <f>[1]出生数!I38</f>
        <v>26</v>
      </c>
      <c r="Q24" s="171"/>
      <c r="R24" s="156"/>
      <c r="S24" s="156"/>
      <c r="T24" s="156"/>
      <c r="U24" s="156"/>
      <c r="V24" s="156"/>
      <c r="W24" s="156"/>
    </row>
    <row r="25" spans="1:32" ht="24" customHeight="1">
      <c r="A25" s="65" t="s">
        <v>23</v>
      </c>
      <c r="B25" s="160">
        <f t="shared" si="11"/>
        <v>42.682926829268297</v>
      </c>
      <c r="C25" s="163">
        <f>IF(C9=0,0,C9/(G9+O25)*1000)</f>
        <v>52.631578947368418</v>
      </c>
      <c r="D25" s="163">
        <f t="shared" si="12"/>
        <v>34.090909090909086</v>
      </c>
      <c r="E25" s="164" t="s">
        <v>73</v>
      </c>
      <c r="F25" s="160">
        <f t="shared" si="13"/>
        <v>24.390243902439025</v>
      </c>
      <c r="G25" s="163">
        <f t="shared" si="7"/>
        <v>39.473684210526315</v>
      </c>
      <c r="H25" s="163">
        <f t="shared" si="8"/>
        <v>11.363636363636363</v>
      </c>
      <c r="I25" s="164" t="s">
        <v>73</v>
      </c>
      <c r="J25" s="160">
        <f t="shared" si="14"/>
        <v>18.75</v>
      </c>
      <c r="K25" s="163">
        <f t="shared" si="9"/>
        <v>13.698630136986301</v>
      </c>
      <c r="L25" s="165">
        <f t="shared" si="10"/>
        <v>22.988505747126435</v>
      </c>
      <c r="N25" s="170">
        <f>[1]出生数!G39</f>
        <v>160</v>
      </c>
      <c r="O25" s="170">
        <f>[1]出生数!H39</f>
        <v>73</v>
      </c>
      <c r="P25" s="170">
        <f>[1]出生数!I39</f>
        <v>87</v>
      </c>
      <c r="Q25" s="171"/>
      <c r="R25" s="156"/>
      <c r="S25" s="156"/>
      <c r="T25" s="156"/>
      <c r="U25" s="156"/>
      <c r="V25" s="156"/>
      <c r="W25" s="156"/>
    </row>
    <row r="26" spans="1:32" ht="24" customHeight="1">
      <c r="A26" s="65" t="s">
        <v>24</v>
      </c>
      <c r="B26" s="160">
        <f t="shared" si="11"/>
        <v>3.7383177570093458</v>
      </c>
      <c r="C26" s="163">
        <f t="shared" si="15"/>
        <v>3.9603960396039604</v>
      </c>
      <c r="D26" s="163">
        <f t="shared" si="12"/>
        <v>3.5398230088495577</v>
      </c>
      <c r="E26" s="164" t="s">
        <v>73</v>
      </c>
      <c r="F26" s="160">
        <f t="shared" si="13"/>
        <v>2.8037383177570092</v>
      </c>
      <c r="G26" s="163">
        <f t="shared" si="7"/>
        <v>3.9603960396039604</v>
      </c>
      <c r="H26" s="163">
        <f t="shared" si="8"/>
        <v>1.7699115044247788</v>
      </c>
      <c r="I26" s="164" t="s">
        <v>73</v>
      </c>
      <c r="J26" s="160">
        <f t="shared" si="14"/>
        <v>0.93720712277413309</v>
      </c>
      <c r="K26" s="163">
        <f t="shared" si="9"/>
        <v>0</v>
      </c>
      <c r="L26" s="165">
        <f t="shared" si="10"/>
        <v>1.7730496453900708</v>
      </c>
      <c r="N26" s="170">
        <f>[1]出生数!G40</f>
        <v>1067</v>
      </c>
      <c r="O26" s="170">
        <f>[1]出生数!H40</f>
        <v>503</v>
      </c>
      <c r="P26" s="170">
        <f>[1]出生数!I40</f>
        <v>564</v>
      </c>
      <c r="Q26" s="171"/>
      <c r="R26" s="156"/>
      <c r="S26" s="156"/>
      <c r="T26" s="156"/>
      <c r="U26" s="156"/>
      <c r="V26" s="156"/>
      <c r="W26" s="156"/>
    </row>
    <row r="27" spans="1:32" ht="24" customHeight="1">
      <c r="A27" s="65" t="s">
        <v>25</v>
      </c>
      <c r="B27" s="160">
        <f t="shared" si="11"/>
        <v>0.93896713615023475</v>
      </c>
      <c r="C27" s="163">
        <f t="shared" si="15"/>
        <v>0.8</v>
      </c>
      <c r="D27" s="163">
        <f t="shared" si="12"/>
        <v>1.0619469026548674</v>
      </c>
      <c r="E27" s="164" t="s">
        <v>73</v>
      </c>
      <c r="F27" s="160">
        <f t="shared" si="13"/>
        <v>0.56338028169014087</v>
      </c>
      <c r="G27" s="163">
        <f t="shared" si="7"/>
        <v>0.4</v>
      </c>
      <c r="H27" s="163">
        <f t="shared" si="8"/>
        <v>0.70796460176991149</v>
      </c>
      <c r="I27" s="164" t="s">
        <v>73</v>
      </c>
      <c r="J27" s="160">
        <f t="shared" si="14"/>
        <v>0.37579857196542654</v>
      </c>
      <c r="K27" s="163">
        <f t="shared" si="9"/>
        <v>0.40016006402561027</v>
      </c>
      <c r="L27" s="165">
        <f t="shared" si="10"/>
        <v>0.35423308537017356</v>
      </c>
      <c r="N27" s="170">
        <f>[1]出生数!G41</f>
        <v>5322</v>
      </c>
      <c r="O27" s="170">
        <f>[1]出生数!H41</f>
        <v>2499</v>
      </c>
      <c r="P27" s="170">
        <f>[1]出生数!I41</f>
        <v>2823</v>
      </c>
      <c r="Q27" s="171"/>
      <c r="R27" s="156"/>
      <c r="S27" s="156"/>
      <c r="T27" s="156"/>
      <c r="U27" s="156"/>
      <c r="V27" s="156"/>
      <c r="W27" s="156"/>
    </row>
    <row r="28" spans="1:32" ht="24" customHeight="1">
      <c r="A28" s="65" t="s">
        <v>26</v>
      </c>
      <c r="B28" s="160">
        <f t="shared" si="11"/>
        <v>0.51133458326231462</v>
      </c>
      <c r="C28" s="163">
        <f t="shared" si="15"/>
        <v>0.6495615459564793</v>
      </c>
      <c r="D28" s="163">
        <f t="shared" si="12"/>
        <v>0.3586800573888092</v>
      </c>
      <c r="E28" s="164" t="s">
        <v>73</v>
      </c>
      <c r="F28" s="160">
        <f t="shared" si="13"/>
        <v>0.3408897221748764</v>
      </c>
      <c r="G28" s="163">
        <f t="shared" si="7"/>
        <v>0.32478077297823965</v>
      </c>
      <c r="H28" s="163">
        <f t="shared" si="8"/>
        <v>0.3586800573888092</v>
      </c>
      <c r="I28" s="164" t="s">
        <v>73</v>
      </c>
      <c r="J28" s="160">
        <f t="shared" si="14"/>
        <v>0.17050298380221654</v>
      </c>
      <c r="K28" s="163">
        <f t="shared" si="9"/>
        <v>0.32488628979857048</v>
      </c>
      <c r="L28" s="165">
        <f t="shared" si="10"/>
        <v>0</v>
      </c>
      <c r="N28" s="170">
        <f>[1]出生数!G42</f>
        <v>5865</v>
      </c>
      <c r="O28" s="170">
        <f>[1]出生数!H42</f>
        <v>3078</v>
      </c>
      <c r="P28" s="170">
        <f>[1]出生数!I42</f>
        <v>2787</v>
      </c>
      <c r="Q28" s="171"/>
      <c r="R28" s="156"/>
      <c r="S28" s="156"/>
      <c r="T28" s="156"/>
      <c r="U28" s="156"/>
      <c r="V28" s="156"/>
      <c r="W28" s="156"/>
    </row>
    <row r="29" spans="1:32" ht="24" customHeight="1">
      <c r="A29" s="65" t="s">
        <v>27</v>
      </c>
      <c r="B29" s="160">
        <f t="shared" si="11"/>
        <v>0</v>
      </c>
      <c r="C29" s="163">
        <f t="shared" si="15"/>
        <v>0</v>
      </c>
      <c r="D29" s="163">
        <f t="shared" si="12"/>
        <v>0</v>
      </c>
      <c r="E29" s="164" t="s">
        <v>73</v>
      </c>
      <c r="F29" s="160">
        <f t="shared" si="13"/>
        <v>0</v>
      </c>
      <c r="G29" s="163">
        <f t="shared" si="7"/>
        <v>0</v>
      </c>
      <c r="H29" s="163">
        <f t="shared" si="8"/>
        <v>0</v>
      </c>
      <c r="I29" s="164" t="s">
        <v>73</v>
      </c>
      <c r="J29" s="160">
        <f t="shared" si="14"/>
        <v>0</v>
      </c>
      <c r="K29" s="163">
        <f t="shared" si="9"/>
        <v>0</v>
      </c>
      <c r="L29" s="165">
        <f t="shared" si="10"/>
        <v>0</v>
      </c>
      <c r="N29" s="170">
        <f>[1]出生数!G43</f>
        <v>1422</v>
      </c>
      <c r="O29" s="170">
        <f>[1]出生数!H43</f>
        <v>884</v>
      </c>
      <c r="P29" s="170">
        <f>[1]出生数!I43</f>
        <v>538</v>
      </c>
      <c r="Q29" s="171"/>
      <c r="R29" s="156"/>
      <c r="S29" s="156"/>
      <c r="T29" s="156"/>
      <c r="U29" s="156"/>
      <c r="V29" s="156"/>
      <c r="W29" s="156"/>
    </row>
    <row r="30" spans="1:32" ht="24" customHeight="1">
      <c r="A30" s="65" t="s">
        <v>28</v>
      </c>
      <c r="B30" s="160">
        <f t="shared" si="11"/>
        <v>0</v>
      </c>
      <c r="C30" s="163">
        <f t="shared" si="15"/>
        <v>0</v>
      </c>
      <c r="D30" s="163">
        <f t="shared" si="12"/>
        <v>0</v>
      </c>
      <c r="E30" s="164" t="s">
        <v>73</v>
      </c>
      <c r="F30" s="160">
        <f t="shared" si="13"/>
        <v>0</v>
      </c>
      <c r="G30" s="163">
        <f t="shared" si="7"/>
        <v>0</v>
      </c>
      <c r="H30" s="163">
        <f t="shared" si="8"/>
        <v>0</v>
      </c>
      <c r="I30" s="164" t="s">
        <v>73</v>
      </c>
      <c r="J30" s="160">
        <f t="shared" si="14"/>
        <v>0</v>
      </c>
      <c r="K30" s="163">
        <f t="shared" si="9"/>
        <v>0</v>
      </c>
      <c r="L30" s="165">
        <f t="shared" si="10"/>
        <v>0</v>
      </c>
      <c r="N30" s="170">
        <f>[1]出生数!G44</f>
        <v>90</v>
      </c>
      <c r="O30" s="170">
        <f>[1]出生数!H44</f>
        <v>54</v>
      </c>
      <c r="P30" s="170">
        <f>[1]出生数!I44</f>
        <v>36</v>
      </c>
      <c r="Q30" s="171"/>
      <c r="R30" s="156"/>
      <c r="S30" s="156"/>
      <c r="T30" s="156"/>
      <c r="U30" s="156"/>
      <c r="V30" s="156"/>
      <c r="W30" s="156"/>
    </row>
    <row r="31" spans="1:32" ht="24" customHeight="1">
      <c r="A31" s="65" t="s">
        <v>108</v>
      </c>
      <c r="B31" s="160">
        <f t="shared" si="11"/>
        <v>0</v>
      </c>
      <c r="C31" s="163">
        <f t="shared" si="15"/>
        <v>0</v>
      </c>
      <c r="D31" s="163">
        <f t="shared" si="12"/>
        <v>0</v>
      </c>
      <c r="E31" s="164" t="s">
        <v>73</v>
      </c>
      <c r="F31" s="160">
        <f t="shared" si="13"/>
        <v>0</v>
      </c>
      <c r="G31" s="163">
        <f t="shared" si="7"/>
        <v>0</v>
      </c>
      <c r="H31" s="163">
        <f t="shared" si="8"/>
        <v>0</v>
      </c>
      <c r="I31" s="164" t="s">
        <v>73</v>
      </c>
      <c r="J31" s="160">
        <f t="shared" si="14"/>
        <v>0</v>
      </c>
      <c r="K31" s="163">
        <f t="shared" si="9"/>
        <v>0</v>
      </c>
      <c r="L31" s="165">
        <f t="shared" si="10"/>
        <v>0</v>
      </c>
      <c r="N31" s="170">
        <f>[1]出生数!G45</f>
        <v>4</v>
      </c>
      <c r="O31" s="170">
        <f>[1]出生数!H45</f>
        <v>1</v>
      </c>
      <c r="P31" s="170">
        <f>[1]出生数!I45</f>
        <v>3</v>
      </c>
      <c r="Q31" s="171"/>
      <c r="R31" s="156"/>
      <c r="S31" s="156"/>
      <c r="T31" s="156"/>
      <c r="U31" s="156"/>
      <c r="V31" s="156"/>
      <c r="W31" s="156"/>
    </row>
    <row r="32" spans="1:32" ht="24" customHeight="1">
      <c r="A32" s="67" t="s">
        <v>51</v>
      </c>
      <c r="B32" s="166">
        <f t="shared" si="11"/>
        <v>0</v>
      </c>
      <c r="C32" s="167">
        <f t="shared" si="15"/>
        <v>0</v>
      </c>
      <c r="D32" s="167">
        <f t="shared" si="12"/>
        <v>0</v>
      </c>
      <c r="E32" s="168" t="s">
        <v>73</v>
      </c>
      <c r="F32" s="166">
        <f t="shared" si="13"/>
        <v>0</v>
      </c>
      <c r="G32" s="167">
        <f t="shared" si="7"/>
        <v>0</v>
      </c>
      <c r="H32" s="167">
        <f t="shared" si="8"/>
        <v>0</v>
      </c>
      <c r="I32" s="168" t="s">
        <v>73</v>
      </c>
      <c r="J32" s="166">
        <f t="shared" si="14"/>
        <v>0</v>
      </c>
      <c r="K32" s="167">
        <f t="shared" si="9"/>
        <v>0</v>
      </c>
      <c r="L32" s="169">
        <f t="shared" si="10"/>
        <v>0</v>
      </c>
      <c r="N32" s="170">
        <f>[1]出生数!G46</f>
        <v>0</v>
      </c>
      <c r="O32" s="170">
        <f>[1]出生数!H46</f>
        <v>0</v>
      </c>
      <c r="P32" s="170">
        <f>[1]出生数!I46</f>
        <v>0</v>
      </c>
      <c r="Q32" s="171"/>
      <c r="R32" s="156"/>
      <c r="S32" s="156"/>
      <c r="T32" s="156"/>
      <c r="U32" s="156"/>
      <c r="V32" s="156"/>
      <c r="W32" s="156"/>
    </row>
    <row r="33" spans="14:23">
      <c r="N33" s="156"/>
      <c r="O33" s="156"/>
      <c r="P33" s="156"/>
      <c r="Q33" s="156"/>
      <c r="R33" s="156"/>
      <c r="S33" s="156"/>
      <c r="T33" s="156"/>
      <c r="U33" s="156"/>
      <c r="V33" s="156"/>
      <c r="W33" s="156"/>
    </row>
    <row r="34" spans="14:23">
      <c r="N34" s="156"/>
      <c r="O34" s="156"/>
      <c r="P34" s="156"/>
      <c r="Q34" s="156"/>
      <c r="R34" s="156"/>
      <c r="S34" s="156"/>
      <c r="T34" s="156"/>
      <c r="U34" s="156"/>
      <c r="V34" s="156"/>
      <c r="W34" s="156"/>
    </row>
    <row r="35" spans="14:23"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4:23"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4:23"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4:23">
      <c r="N38" s="156"/>
      <c r="O38" s="156"/>
      <c r="P38" s="156"/>
      <c r="Q38" s="156"/>
      <c r="R38" s="156"/>
      <c r="S38" s="156"/>
      <c r="T38" s="156"/>
      <c r="U38" s="156"/>
      <c r="V38" s="156"/>
      <c r="W38" s="156"/>
    </row>
    <row r="39" spans="14:23"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4:23">
      <c r="N40" s="156"/>
      <c r="O40" s="156"/>
      <c r="P40" s="156"/>
      <c r="Q40" s="156"/>
      <c r="R40" s="156"/>
      <c r="S40" s="156"/>
      <c r="T40" s="156"/>
      <c r="U40" s="156"/>
      <c r="V40" s="156"/>
      <c r="W40" s="156"/>
    </row>
    <row r="41" spans="14:23"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4:23">
      <c r="N42" s="156"/>
      <c r="O42" s="156"/>
      <c r="P42" s="156"/>
      <c r="Q42" s="156"/>
      <c r="R42" s="156"/>
      <c r="S42" s="156"/>
      <c r="T42" s="156"/>
      <c r="U42" s="156"/>
      <c r="V42" s="156"/>
      <c r="W42" s="156"/>
    </row>
    <row r="43" spans="14:23">
      <c r="N43" s="156"/>
      <c r="O43" s="156"/>
      <c r="P43" s="156"/>
      <c r="Q43" s="156"/>
      <c r="R43" s="156"/>
      <c r="S43" s="156"/>
      <c r="T43" s="156"/>
      <c r="U43" s="156"/>
      <c r="V43" s="156"/>
      <c r="W43" s="156"/>
    </row>
    <row r="44" spans="14:23">
      <c r="N44" s="156"/>
      <c r="O44" s="156"/>
      <c r="P44" s="156"/>
      <c r="Q44" s="156"/>
      <c r="R44" s="156"/>
      <c r="S44" s="156"/>
      <c r="T44" s="156"/>
      <c r="U44" s="156"/>
      <c r="V44" s="156"/>
      <c r="W44" s="156"/>
    </row>
    <row r="45" spans="14:23">
      <c r="N45" s="156"/>
      <c r="O45" s="156"/>
      <c r="P45" s="156"/>
      <c r="Q45" s="156"/>
      <c r="R45" s="156"/>
      <c r="S45" s="156"/>
      <c r="T45" s="156"/>
      <c r="U45" s="156"/>
      <c r="V45" s="156"/>
      <c r="W45" s="156"/>
    </row>
    <row r="46" spans="14:23">
      <c r="N46" s="156"/>
      <c r="O46" s="156"/>
      <c r="P46" s="156"/>
      <c r="Q46" s="156"/>
      <c r="R46" s="156"/>
      <c r="S46" s="156"/>
      <c r="T46" s="156"/>
      <c r="U46" s="156"/>
      <c r="V46" s="156"/>
      <c r="W46" s="156"/>
    </row>
    <row r="47" spans="14:23">
      <c r="N47" s="156"/>
      <c r="O47" s="156"/>
      <c r="P47" s="156"/>
      <c r="Q47" s="156"/>
      <c r="R47" s="156"/>
      <c r="S47" s="156"/>
      <c r="T47" s="156"/>
      <c r="U47" s="156"/>
      <c r="V47" s="156"/>
      <c r="W47" s="156"/>
    </row>
    <row r="48" spans="14:23">
      <c r="N48" s="156"/>
      <c r="O48" s="156"/>
      <c r="P48" s="156"/>
      <c r="Q48" s="156"/>
      <c r="R48" s="156"/>
      <c r="S48" s="156"/>
      <c r="T48" s="156"/>
      <c r="U48" s="156"/>
      <c r="V48" s="156"/>
      <c r="W48" s="156"/>
    </row>
    <row r="49" spans="14:23">
      <c r="N49" s="156"/>
      <c r="O49" s="156"/>
      <c r="P49" s="156"/>
      <c r="Q49" s="156"/>
      <c r="R49" s="156"/>
      <c r="S49" s="156"/>
      <c r="T49" s="156"/>
      <c r="U49" s="156"/>
      <c r="V49" s="156"/>
      <c r="W49" s="156"/>
    </row>
    <row r="50" spans="14:23"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4:23"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4:23"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4:23"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4:23">
      <c r="N54" s="156"/>
      <c r="O54" s="156"/>
      <c r="P54" s="156"/>
      <c r="Q54" s="156"/>
      <c r="R54" s="156"/>
      <c r="S54" s="156"/>
      <c r="T54" s="156"/>
      <c r="U54" s="156"/>
      <c r="V54" s="156"/>
      <c r="W54" s="156"/>
    </row>
    <row r="55" spans="14:23">
      <c r="N55" s="156"/>
      <c r="O55" s="156"/>
      <c r="P55" s="156"/>
      <c r="Q55" s="156"/>
      <c r="R55" s="156"/>
      <c r="S55" s="156"/>
      <c r="T55" s="156"/>
      <c r="U55" s="156"/>
      <c r="V55" s="156"/>
      <c r="W55" s="156"/>
    </row>
    <row r="56" spans="14:23">
      <c r="N56" s="156"/>
      <c r="O56" s="156"/>
      <c r="P56" s="156"/>
      <c r="Q56" s="156"/>
      <c r="R56" s="156"/>
      <c r="S56" s="156"/>
      <c r="T56" s="156"/>
      <c r="U56" s="156"/>
      <c r="V56" s="156"/>
      <c r="W56" s="156"/>
    </row>
    <row r="57" spans="14:23">
      <c r="N57" s="156"/>
      <c r="O57" s="156"/>
      <c r="P57" s="156"/>
      <c r="Q57" s="156"/>
      <c r="R57" s="156"/>
      <c r="S57" s="156"/>
      <c r="T57" s="156"/>
      <c r="U57" s="156"/>
      <c r="V57" s="156"/>
      <c r="W57" s="156"/>
    </row>
    <row r="58" spans="14:23">
      <c r="N58" s="156"/>
      <c r="O58" s="156"/>
      <c r="P58" s="156"/>
      <c r="Q58" s="156"/>
      <c r="R58" s="156"/>
      <c r="S58" s="156"/>
      <c r="T58" s="156"/>
      <c r="U58" s="156"/>
      <c r="V58" s="156"/>
      <c r="W58" s="156"/>
    </row>
    <row r="59" spans="14:23">
      <c r="N59" s="156"/>
      <c r="O59" s="156"/>
      <c r="P59" s="156"/>
      <c r="Q59" s="156"/>
      <c r="R59" s="156"/>
      <c r="S59" s="156"/>
      <c r="T59" s="156"/>
      <c r="U59" s="156"/>
      <c r="V59" s="156"/>
      <c r="W59" s="156"/>
    </row>
    <row r="60" spans="14:23">
      <c r="N60" s="156"/>
      <c r="O60" s="156"/>
      <c r="P60" s="156"/>
      <c r="Q60" s="156"/>
      <c r="R60" s="156"/>
      <c r="S60" s="156"/>
      <c r="T60" s="156"/>
      <c r="U60" s="156"/>
      <c r="V60" s="156"/>
      <c r="W60" s="156"/>
    </row>
    <row r="61" spans="14:23">
      <c r="N61" s="156"/>
      <c r="O61" s="156"/>
      <c r="P61" s="156"/>
      <c r="Q61" s="156"/>
      <c r="R61" s="156"/>
      <c r="S61" s="156"/>
      <c r="T61" s="156"/>
      <c r="U61" s="156"/>
      <c r="V61" s="156"/>
      <c r="W61" s="156"/>
    </row>
    <row r="62" spans="14:23">
      <c r="N62" s="156"/>
      <c r="O62" s="156"/>
      <c r="P62" s="156"/>
      <c r="Q62" s="156"/>
      <c r="R62" s="156"/>
      <c r="S62" s="156"/>
      <c r="T62" s="156"/>
      <c r="U62" s="156"/>
      <c r="V62" s="156"/>
      <c r="W62" s="156"/>
    </row>
    <row r="63" spans="14:23">
      <c r="N63" s="156"/>
      <c r="O63" s="156"/>
      <c r="P63" s="156"/>
      <c r="Q63" s="156"/>
      <c r="R63" s="156"/>
      <c r="S63" s="156"/>
      <c r="T63" s="156"/>
      <c r="U63" s="156"/>
      <c r="V63" s="156"/>
      <c r="W63" s="156"/>
    </row>
    <row r="64" spans="14:23">
      <c r="N64" s="156"/>
      <c r="O64" s="156"/>
      <c r="P64" s="156"/>
      <c r="Q64" s="156"/>
      <c r="R64" s="156"/>
      <c r="S64" s="156"/>
      <c r="T64" s="156"/>
      <c r="U64" s="156"/>
      <c r="V64" s="156"/>
      <c r="W64" s="156"/>
    </row>
    <row r="65" spans="14:23">
      <c r="N65" s="156"/>
      <c r="O65" s="156"/>
      <c r="P65" s="156"/>
      <c r="Q65" s="156"/>
      <c r="R65" s="156"/>
      <c r="S65" s="156"/>
      <c r="T65" s="156"/>
      <c r="U65" s="156"/>
      <c r="V65" s="156"/>
      <c r="W65" s="156"/>
    </row>
    <row r="66" spans="14:23">
      <c r="N66" s="156"/>
      <c r="O66" s="156"/>
      <c r="P66" s="156"/>
      <c r="Q66" s="156"/>
      <c r="R66" s="156"/>
      <c r="S66" s="156"/>
      <c r="T66" s="156"/>
      <c r="U66" s="156"/>
      <c r="V66" s="156"/>
      <c r="W66" s="156"/>
    </row>
    <row r="67" spans="14:23">
      <c r="N67" s="156"/>
      <c r="O67" s="156"/>
      <c r="P67" s="156"/>
      <c r="Q67" s="156"/>
      <c r="R67" s="156"/>
      <c r="S67" s="156"/>
      <c r="T67" s="156"/>
      <c r="U67" s="156"/>
      <c r="V67" s="156"/>
      <c r="W67" s="156"/>
    </row>
    <row r="68" spans="14:23">
      <c r="N68" s="156"/>
      <c r="O68" s="156"/>
      <c r="P68" s="156"/>
      <c r="Q68" s="156"/>
      <c r="R68" s="156"/>
      <c r="S68" s="156"/>
      <c r="T68" s="156"/>
      <c r="U68" s="156"/>
      <c r="V68" s="156"/>
      <c r="W68" s="156"/>
    </row>
    <row r="69" spans="14:23">
      <c r="N69" s="156"/>
      <c r="O69" s="156"/>
      <c r="P69" s="156"/>
      <c r="Q69" s="156"/>
      <c r="R69" s="156"/>
      <c r="S69" s="156"/>
      <c r="T69" s="156"/>
      <c r="U69" s="156"/>
      <c r="V69" s="156"/>
      <c r="W69" s="156"/>
    </row>
    <row r="70" spans="14:23">
      <c r="N70" s="156"/>
      <c r="O70" s="156"/>
      <c r="P70" s="156"/>
      <c r="Q70" s="156"/>
      <c r="R70" s="156"/>
      <c r="S70" s="156"/>
      <c r="T70" s="156"/>
      <c r="U70" s="156"/>
      <c r="V70" s="156"/>
      <c r="W70" s="156"/>
    </row>
    <row r="71" spans="14:23">
      <c r="N71" s="156"/>
      <c r="O71" s="156"/>
      <c r="P71" s="156"/>
      <c r="Q71" s="156"/>
      <c r="R71" s="156"/>
      <c r="S71" s="156"/>
      <c r="T71" s="156"/>
      <c r="U71" s="156"/>
      <c r="V71" s="156"/>
      <c r="W71" s="156"/>
    </row>
    <row r="72" spans="14:23">
      <c r="N72" s="156"/>
      <c r="O72" s="156"/>
      <c r="P72" s="156"/>
      <c r="Q72" s="156"/>
      <c r="R72" s="156"/>
      <c r="S72" s="156"/>
      <c r="T72" s="156"/>
      <c r="U72" s="156"/>
      <c r="V72" s="156"/>
      <c r="W72" s="156"/>
    </row>
    <row r="73" spans="14:23">
      <c r="N73" s="156"/>
      <c r="O73" s="156"/>
      <c r="P73" s="156"/>
      <c r="Q73" s="156"/>
      <c r="R73" s="156"/>
      <c r="S73" s="156"/>
      <c r="T73" s="156"/>
      <c r="U73" s="156"/>
      <c r="V73" s="156"/>
      <c r="W73" s="156"/>
    </row>
    <row r="74" spans="14:23">
      <c r="N74" s="156"/>
      <c r="O74" s="156"/>
      <c r="P74" s="156"/>
      <c r="Q74" s="156"/>
      <c r="R74" s="156"/>
      <c r="S74" s="156"/>
      <c r="T74" s="156"/>
      <c r="U74" s="156"/>
      <c r="V74" s="156"/>
      <c r="W74" s="156"/>
    </row>
    <row r="75" spans="14:23">
      <c r="N75" s="156"/>
      <c r="O75" s="156"/>
      <c r="P75" s="156"/>
      <c r="Q75" s="156"/>
      <c r="R75" s="156"/>
      <c r="S75" s="156"/>
      <c r="T75" s="156"/>
      <c r="U75" s="156"/>
      <c r="V75" s="156"/>
      <c r="W75" s="156"/>
    </row>
    <row r="76" spans="14:23">
      <c r="N76" s="156"/>
      <c r="O76" s="156"/>
      <c r="P76" s="156"/>
      <c r="Q76" s="156"/>
      <c r="R76" s="156"/>
      <c r="S76" s="156"/>
      <c r="T76" s="156"/>
      <c r="U76" s="156"/>
      <c r="V76" s="156"/>
      <c r="W76" s="156"/>
    </row>
    <row r="77" spans="14:23">
      <c r="N77" s="156"/>
      <c r="O77" s="156"/>
      <c r="P77" s="156"/>
      <c r="Q77" s="156"/>
      <c r="R77" s="156"/>
      <c r="S77" s="156"/>
      <c r="T77" s="156"/>
      <c r="U77" s="156"/>
      <c r="V77" s="156"/>
      <c r="W77" s="156"/>
    </row>
    <row r="78" spans="14:23">
      <c r="N78" s="156"/>
      <c r="O78" s="156"/>
      <c r="P78" s="156"/>
      <c r="Q78" s="156"/>
      <c r="R78" s="156"/>
      <c r="S78" s="156"/>
      <c r="T78" s="156"/>
      <c r="U78" s="156"/>
      <c r="V78" s="156"/>
      <c r="W78" s="156"/>
    </row>
    <row r="79" spans="14:23">
      <c r="N79" s="156"/>
      <c r="O79" s="156"/>
      <c r="P79" s="156"/>
      <c r="Q79" s="156"/>
      <c r="R79" s="156"/>
      <c r="S79" s="156"/>
      <c r="T79" s="156"/>
      <c r="U79" s="156"/>
      <c r="V79" s="156"/>
      <c r="W79" s="156"/>
    </row>
    <row r="80" spans="14:23">
      <c r="N80" s="156"/>
      <c r="O80" s="156"/>
      <c r="P80" s="156"/>
      <c r="Q80" s="156"/>
      <c r="R80" s="156"/>
      <c r="S80" s="156"/>
      <c r="T80" s="156"/>
      <c r="U80" s="156"/>
      <c r="V80" s="156"/>
      <c r="W80" s="156"/>
    </row>
    <row r="81" spans="14:23">
      <c r="N81" s="156"/>
      <c r="O81" s="156"/>
      <c r="P81" s="156"/>
      <c r="Q81" s="156"/>
      <c r="R81" s="156"/>
      <c r="S81" s="156"/>
      <c r="T81" s="156"/>
      <c r="U81" s="156"/>
      <c r="V81" s="156"/>
      <c r="W81" s="156"/>
    </row>
    <row r="82" spans="14:23"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4:23"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4:23"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4:23"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4:23">
      <c r="N86" s="156"/>
      <c r="O86" s="156"/>
      <c r="P86" s="156"/>
      <c r="Q86" s="156"/>
      <c r="R86" s="156"/>
      <c r="S86" s="156"/>
      <c r="T86" s="156"/>
      <c r="U86" s="156"/>
      <c r="V86" s="156"/>
      <c r="W86" s="156"/>
    </row>
    <row r="87" spans="14:23">
      <c r="N87" s="156"/>
      <c r="O87" s="156"/>
      <c r="P87" s="156"/>
      <c r="Q87" s="156"/>
      <c r="R87" s="156"/>
      <c r="S87" s="156"/>
      <c r="T87" s="156"/>
      <c r="U87" s="156"/>
      <c r="V87" s="156"/>
      <c r="W87" s="156"/>
    </row>
    <row r="88" spans="14:23">
      <c r="N88" s="156"/>
      <c r="O88" s="156"/>
      <c r="P88" s="156"/>
      <c r="Q88" s="156"/>
      <c r="R88" s="156"/>
      <c r="S88" s="156"/>
      <c r="T88" s="156"/>
      <c r="U88" s="156"/>
      <c r="V88" s="156"/>
      <c r="W88" s="156"/>
    </row>
    <row r="89" spans="14:23">
      <c r="N89" s="156"/>
      <c r="O89" s="156"/>
      <c r="P89" s="156"/>
      <c r="Q89" s="156"/>
      <c r="R89" s="156"/>
      <c r="S89" s="156"/>
      <c r="T89" s="156"/>
      <c r="U89" s="156"/>
      <c r="V89" s="156"/>
      <c r="W89" s="156"/>
    </row>
    <row r="90" spans="14:23">
      <c r="N90" s="156"/>
      <c r="O90" s="156"/>
      <c r="P90" s="156"/>
      <c r="Q90" s="156"/>
      <c r="R90" s="156"/>
      <c r="S90" s="156"/>
      <c r="T90" s="156"/>
      <c r="U90" s="156"/>
      <c r="V90" s="156"/>
      <c r="W90" s="156"/>
    </row>
    <row r="91" spans="14:23">
      <c r="N91" s="156"/>
      <c r="O91" s="156"/>
      <c r="P91" s="156"/>
      <c r="Q91" s="156"/>
      <c r="R91" s="156"/>
      <c r="S91" s="156"/>
      <c r="T91" s="156"/>
      <c r="U91" s="156"/>
      <c r="V91" s="156"/>
      <c r="W91" s="156"/>
    </row>
    <row r="92" spans="14:23">
      <c r="N92" s="156"/>
      <c r="O92" s="156"/>
      <c r="P92" s="156"/>
      <c r="Q92" s="156"/>
      <c r="R92" s="156"/>
      <c r="S92" s="156"/>
      <c r="T92" s="156"/>
      <c r="U92" s="156"/>
      <c r="V92" s="156"/>
      <c r="W92" s="156"/>
    </row>
    <row r="93" spans="14:23">
      <c r="N93" s="156"/>
      <c r="O93" s="156"/>
      <c r="P93" s="156"/>
      <c r="Q93" s="156"/>
      <c r="R93" s="156"/>
      <c r="S93" s="156"/>
      <c r="T93" s="156"/>
      <c r="U93" s="156"/>
      <c r="V93" s="156"/>
      <c r="W93" s="156"/>
    </row>
    <row r="94" spans="14:23">
      <c r="N94" s="156"/>
      <c r="O94" s="156"/>
      <c r="P94" s="156"/>
      <c r="Q94" s="156"/>
      <c r="R94" s="156"/>
      <c r="S94" s="156"/>
      <c r="T94" s="156"/>
      <c r="U94" s="156"/>
      <c r="V94" s="156"/>
      <c r="W94" s="156"/>
    </row>
    <row r="95" spans="14:23">
      <c r="N95" s="156"/>
      <c r="O95" s="156"/>
      <c r="P95" s="156"/>
      <c r="Q95" s="156"/>
      <c r="R95" s="156"/>
      <c r="S95" s="156"/>
      <c r="T95" s="156"/>
      <c r="U95" s="156"/>
      <c r="V95" s="156"/>
      <c r="W95" s="156"/>
    </row>
    <row r="96" spans="14:23">
      <c r="N96" s="156"/>
      <c r="O96" s="156"/>
      <c r="P96" s="156"/>
      <c r="Q96" s="156"/>
      <c r="R96" s="156"/>
      <c r="S96" s="156"/>
      <c r="T96" s="156"/>
      <c r="U96" s="156"/>
      <c r="V96" s="156"/>
      <c r="W96" s="156"/>
    </row>
    <row r="97" spans="14:23">
      <c r="N97" s="156"/>
      <c r="O97" s="156"/>
      <c r="P97" s="156"/>
      <c r="Q97" s="156"/>
      <c r="R97" s="156"/>
      <c r="S97" s="156"/>
      <c r="T97" s="156"/>
      <c r="U97" s="156"/>
      <c r="V97" s="156"/>
      <c r="W97" s="156"/>
    </row>
    <row r="98" spans="14:23">
      <c r="N98" s="156"/>
      <c r="O98" s="156"/>
      <c r="P98" s="156"/>
      <c r="Q98" s="156"/>
      <c r="R98" s="156"/>
      <c r="S98" s="156"/>
      <c r="T98" s="156"/>
      <c r="U98" s="156"/>
      <c r="V98" s="156"/>
      <c r="W98" s="156"/>
    </row>
    <row r="99" spans="14:23">
      <c r="N99" s="156"/>
      <c r="O99" s="156"/>
      <c r="P99" s="156"/>
      <c r="Q99" s="156"/>
      <c r="R99" s="156"/>
      <c r="S99" s="156"/>
      <c r="T99" s="156"/>
      <c r="U99" s="156"/>
      <c r="V99" s="156"/>
      <c r="W99" s="156"/>
    </row>
    <row r="100" spans="14:23"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</row>
    <row r="101" spans="14:23"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</row>
    <row r="102" spans="14:23"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</row>
    <row r="103" spans="14:23"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</row>
    <row r="104" spans="14:23"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</row>
    <row r="105" spans="14:23"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</row>
    <row r="106" spans="14:23"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</row>
    <row r="107" spans="14:23"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</row>
    <row r="108" spans="14:23"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</row>
    <row r="109" spans="14:23"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</row>
    <row r="110" spans="14:23"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</row>
    <row r="111" spans="14:23"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</row>
    <row r="112" spans="14:23"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</row>
    <row r="113" spans="14:23"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</row>
    <row r="114" spans="14:23"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4:23"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4:23"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4:23"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4:23"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</row>
    <row r="119" spans="14:23"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</row>
    <row r="120" spans="14:23"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</row>
    <row r="121" spans="14:23"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</row>
    <row r="122" spans="14:23"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</row>
    <row r="123" spans="14:23"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</row>
    <row r="124" spans="14:23"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</row>
    <row r="125" spans="14:23"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</row>
    <row r="126" spans="14:23"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</row>
    <row r="127" spans="14:23"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</row>
    <row r="128" spans="14:23"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</row>
    <row r="129" spans="14:23"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</row>
    <row r="130" spans="14:23"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</row>
    <row r="131" spans="14:23"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</row>
    <row r="132" spans="14:23"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</row>
    <row r="133" spans="14:23"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</row>
    <row r="134" spans="14:23"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</row>
    <row r="135" spans="14:23"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</row>
    <row r="136" spans="14:23"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</row>
    <row r="137" spans="14:23">
      <c r="U137" s="156"/>
      <c r="V137" s="156"/>
      <c r="W137" s="156"/>
    </row>
  </sheetData>
  <mergeCells count="8">
    <mergeCell ref="J3:L3"/>
    <mergeCell ref="J19:L19"/>
    <mergeCell ref="A3:A4"/>
    <mergeCell ref="A19:A20"/>
    <mergeCell ref="B3:E3"/>
    <mergeCell ref="F3:I3"/>
    <mergeCell ref="B19:E19"/>
    <mergeCell ref="F19:I19"/>
  </mergeCells>
  <phoneticPr fontId="2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39"/>
  <sheetViews>
    <sheetView workbookViewId="0"/>
  </sheetViews>
  <sheetFormatPr defaultRowHeight="13.5"/>
  <cols>
    <col min="1" max="1" width="9.625" style="1" customWidth="1"/>
    <col min="2" max="13" width="5.625" style="1" customWidth="1"/>
    <col min="14" max="14" width="5.625" style="31" customWidth="1"/>
    <col min="15" max="15" width="3.625" style="1" customWidth="1"/>
    <col min="16" max="16" width="9" style="1"/>
    <col min="17" max="17" width="11.125" style="1" customWidth="1"/>
    <col min="18" max="18" width="10.375" style="1" customWidth="1"/>
    <col min="19" max="31" width="4.75" style="1" customWidth="1"/>
    <col min="32" max="41" width="4.375" style="1" customWidth="1"/>
    <col min="42" max="42" width="6.875" style="1" customWidth="1"/>
    <col min="43" max="43" width="6.25" style="1" customWidth="1"/>
    <col min="44" max="44" width="8.75" style="1" customWidth="1"/>
    <col min="45" max="45" width="5.25" style="1" customWidth="1"/>
    <col min="46" max="16384" width="9" style="1"/>
  </cols>
  <sheetData>
    <row r="1" spans="1:45" ht="14.25">
      <c r="A1" s="2" t="s">
        <v>76</v>
      </c>
    </row>
    <row r="2" spans="1:45" ht="14.25" thickBot="1"/>
    <row r="3" spans="1:45" ht="30" customHeight="1">
      <c r="A3" s="32" t="s">
        <v>6</v>
      </c>
      <c r="B3" s="35" t="s">
        <v>7</v>
      </c>
      <c r="C3" s="35" t="s">
        <v>55</v>
      </c>
      <c r="D3" s="35" t="s">
        <v>56</v>
      </c>
      <c r="E3" s="35" t="s">
        <v>57</v>
      </c>
      <c r="F3" s="35" t="s">
        <v>58</v>
      </c>
      <c r="G3" s="35" t="s">
        <v>59</v>
      </c>
      <c r="H3" s="35" t="s">
        <v>60</v>
      </c>
      <c r="I3" s="35" t="s">
        <v>61</v>
      </c>
      <c r="J3" s="35" t="s">
        <v>62</v>
      </c>
      <c r="K3" s="35" t="s">
        <v>63</v>
      </c>
      <c r="L3" s="35" t="s">
        <v>64</v>
      </c>
      <c r="M3" s="35" t="s">
        <v>65</v>
      </c>
      <c r="N3" s="36" t="s">
        <v>66</v>
      </c>
      <c r="O3" s="6"/>
      <c r="Q3" s="10" t="s">
        <v>49</v>
      </c>
      <c r="R3" s="11"/>
      <c r="S3" s="10" t="s">
        <v>69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9.5" customHeight="1">
      <c r="A4" s="34"/>
      <c r="B4" s="196" t="s">
        <v>52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3"/>
      <c r="Q4" s="10" t="s">
        <v>32</v>
      </c>
      <c r="R4" s="10" t="s">
        <v>38</v>
      </c>
      <c r="S4" s="14">
        <v>1</v>
      </c>
      <c r="T4" s="16">
        <v>2</v>
      </c>
      <c r="U4" s="16">
        <v>3</v>
      </c>
      <c r="V4" s="16">
        <v>4</v>
      </c>
      <c r="W4" s="16">
        <v>5</v>
      </c>
      <c r="X4" s="16">
        <v>6</v>
      </c>
      <c r="Y4" s="16">
        <v>7</v>
      </c>
      <c r="Z4" s="16">
        <v>8</v>
      </c>
      <c r="AA4" s="16">
        <v>9</v>
      </c>
      <c r="AB4" s="16">
        <v>10</v>
      </c>
      <c r="AC4" s="16">
        <v>11</v>
      </c>
      <c r="AD4" s="16">
        <v>12</v>
      </c>
      <c r="AE4" s="15" t="s">
        <v>37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9.5" customHeight="1">
      <c r="A5" s="28" t="s">
        <v>7</v>
      </c>
      <c r="B5" s="37">
        <f>SUM(B17,B29)</f>
        <v>0</v>
      </c>
      <c r="C5" s="37">
        <f t="shared" ref="C5:N5" si="0">SUM(C17,C29)</f>
        <v>0</v>
      </c>
      <c r="D5" s="37">
        <f t="shared" si="0"/>
        <v>0</v>
      </c>
      <c r="E5" s="37">
        <f t="shared" si="0"/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8">
        <f t="shared" si="0"/>
        <v>0</v>
      </c>
      <c r="O5" s="4"/>
      <c r="Q5" s="14" t="s">
        <v>33</v>
      </c>
      <c r="R5" s="14" t="s">
        <v>39</v>
      </c>
      <c r="S5" s="17">
        <v>0</v>
      </c>
      <c r="T5" s="18">
        <v>1</v>
      </c>
      <c r="U5" s="18">
        <v>0</v>
      </c>
      <c r="V5" s="18">
        <v>1</v>
      </c>
      <c r="W5" s="18">
        <v>1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1</v>
      </c>
      <c r="AE5" s="19">
        <v>4</v>
      </c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9.5" customHeight="1">
      <c r="A6" s="28" t="s">
        <v>8</v>
      </c>
      <c r="B6" s="37">
        <f t="shared" ref="B6:N6" si="1">SUM(B18,B30)</f>
        <v>0</v>
      </c>
      <c r="C6" s="39">
        <f t="shared" si="1"/>
        <v>0</v>
      </c>
      <c r="D6" s="39">
        <f t="shared" si="1"/>
        <v>0</v>
      </c>
      <c r="E6" s="39">
        <f t="shared" si="1"/>
        <v>0</v>
      </c>
      <c r="F6" s="39">
        <f t="shared" si="1"/>
        <v>0</v>
      </c>
      <c r="G6" s="39">
        <f t="shared" si="1"/>
        <v>0</v>
      </c>
      <c r="H6" s="39">
        <f t="shared" si="1"/>
        <v>0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40">
        <f t="shared" si="1"/>
        <v>0</v>
      </c>
      <c r="O6" s="5"/>
      <c r="Q6" s="13"/>
      <c r="R6" s="20" t="s">
        <v>40</v>
      </c>
      <c r="S6" s="21">
        <v>1</v>
      </c>
      <c r="T6" s="22">
        <v>0</v>
      </c>
      <c r="U6" s="22">
        <v>2</v>
      </c>
      <c r="V6" s="22">
        <v>0</v>
      </c>
      <c r="W6" s="22">
        <v>0</v>
      </c>
      <c r="X6" s="22">
        <v>0</v>
      </c>
      <c r="Y6" s="22">
        <v>1</v>
      </c>
      <c r="Z6" s="22">
        <v>1</v>
      </c>
      <c r="AA6" s="22">
        <v>2</v>
      </c>
      <c r="AB6" s="22">
        <v>1</v>
      </c>
      <c r="AC6" s="22">
        <v>0</v>
      </c>
      <c r="AD6" s="22">
        <v>0</v>
      </c>
      <c r="AE6" s="23">
        <v>8</v>
      </c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9.5" customHeight="1">
      <c r="A7" s="28" t="s">
        <v>9</v>
      </c>
      <c r="B7" s="37">
        <f t="shared" ref="B7:N7" si="2">SUM(B19,B31)</f>
        <v>0</v>
      </c>
      <c r="C7" s="39">
        <f t="shared" si="2"/>
        <v>0</v>
      </c>
      <c r="D7" s="39">
        <f t="shared" si="2"/>
        <v>0</v>
      </c>
      <c r="E7" s="39">
        <f t="shared" si="2"/>
        <v>0</v>
      </c>
      <c r="F7" s="39">
        <f t="shared" si="2"/>
        <v>0</v>
      </c>
      <c r="G7" s="39">
        <f t="shared" si="2"/>
        <v>0</v>
      </c>
      <c r="H7" s="39">
        <f t="shared" si="2"/>
        <v>0</v>
      </c>
      <c r="I7" s="39">
        <f t="shared" si="2"/>
        <v>0</v>
      </c>
      <c r="J7" s="39">
        <f t="shared" si="2"/>
        <v>0</v>
      </c>
      <c r="K7" s="39">
        <f t="shared" si="2"/>
        <v>0</v>
      </c>
      <c r="L7" s="39">
        <f t="shared" si="2"/>
        <v>0</v>
      </c>
      <c r="M7" s="39">
        <f t="shared" si="2"/>
        <v>0</v>
      </c>
      <c r="N7" s="40">
        <f t="shared" si="2"/>
        <v>0</v>
      </c>
      <c r="O7" s="5"/>
      <c r="Q7" s="13"/>
      <c r="R7" s="20" t="s">
        <v>41</v>
      </c>
      <c r="S7" s="21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2</v>
      </c>
      <c r="AA7" s="22">
        <v>2</v>
      </c>
      <c r="AB7" s="22">
        <v>1</v>
      </c>
      <c r="AC7" s="22">
        <v>1</v>
      </c>
      <c r="AD7" s="22">
        <v>5</v>
      </c>
      <c r="AE7" s="23">
        <v>18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9.5" customHeight="1">
      <c r="A8" s="28" t="s">
        <v>10</v>
      </c>
      <c r="B8" s="37">
        <f t="shared" ref="B8:N8" si="3">SUM(B20,B32)</f>
        <v>0</v>
      </c>
      <c r="C8" s="39">
        <f t="shared" si="3"/>
        <v>0</v>
      </c>
      <c r="D8" s="39">
        <f t="shared" si="3"/>
        <v>0</v>
      </c>
      <c r="E8" s="39">
        <f t="shared" si="3"/>
        <v>0</v>
      </c>
      <c r="F8" s="39">
        <f t="shared" si="3"/>
        <v>0</v>
      </c>
      <c r="G8" s="39">
        <f t="shared" si="3"/>
        <v>0</v>
      </c>
      <c r="H8" s="39">
        <f t="shared" si="3"/>
        <v>0</v>
      </c>
      <c r="I8" s="39">
        <f t="shared" si="3"/>
        <v>0</v>
      </c>
      <c r="J8" s="39">
        <f t="shared" si="3"/>
        <v>0</v>
      </c>
      <c r="K8" s="39">
        <f t="shared" si="3"/>
        <v>0</v>
      </c>
      <c r="L8" s="39">
        <f t="shared" si="3"/>
        <v>0</v>
      </c>
      <c r="M8" s="39">
        <f t="shared" si="3"/>
        <v>0</v>
      </c>
      <c r="N8" s="40">
        <f t="shared" si="3"/>
        <v>0</v>
      </c>
      <c r="O8" s="5"/>
      <c r="Q8" s="13"/>
      <c r="R8" s="20" t="s">
        <v>42</v>
      </c>
      <c r="S8" s="21">
        <v>0</v>
      </c>
      <c r="T8" s="22">
        <v>0</v>
      </c>
      <c r="U8" s="22">
        <v>3</v>
      </c>
      <c r="V8" s="22">
        <v>0</v>
      </c>
      <c r="W8" s="22">
        <v>0</v>
      </c>
      <c r="X8" s="22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1</v>
      </c>
      <c r="AE8" s="23">
        <v>5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9.5" customHeight="1">
      <c r="A9" s="28" t="s">
        <v>11</v>
      </c>
      <c r="B9" s="37">
        <f t="shared" ref="B9:N9" si="4">SUM(B21,B33)</f>
        <v>0</v>
      </c>
      <c r="C9" s="39">
        <f t="shared" si="4"/>
        <v>0</v>
      </c>
      <c r="D9" s="39">
        <f t="shared" si="4"/>
        <v>0</v>
      </c>
      <c r="E9" s="39">
        <f t="shared" si="4"/>
        <v>0</v>
      </c>
      <c r="F9" s="39">
        <f t="shared" si="4"/>
        <v>0</v>
      </c>
      <c r="G9" s="39">
        <f t="shared" si="4"/>
        <v>0</v>
      </c>
      <c r="H9" s="39">
        <f t="shared" si="4"/>
        <v>0</v>
      </c>
      <c r="I9" s="39">
        <f t="shared" si="4"/>
        <v>0</v>
      </c>
      <c r="J9" s="39">
        <f t="shared" si="4"/>
        <v>0</v>
      </c>
      <c r="K9" s="39">
        <f t="shared" si="4"/>
        <v>0</v>
      </c>
      <c r="L9" s="39">
        <f t="shared" si="4"/>
        <v>0</v>
      </c>
      <c r="M9" s="39">
        <f t="shared" si="4"/>
        <v>0</v>
      </c>
      <c r="N9" s="40">
        <f t="shared" si="4"/>
        <v>0</v>
      </c>
      <c r="O9" s="5"/>
      <c r="Q9" s="13"/>
      <c r="R9" s="20" t="s">
        <v>43</v>
      </c>
      <c r="S9" s="21">
        <v>0</v>
      </c>
      <c r="T9" s="22">
        <v>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1</v>
      </c>
      <c r="AB9" s="22">
        <v>1</v>
      </c>
      <c r="AC9" s="22">
        <v>0</v>
      </c>
      <c r="AD9" s="22">
        <v>2</v>
      </c>
      <c r="AE9" s="23">
        <v>5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9.5" customHeight="1">
      <c r="A10" s="28" t="s">
        <v>12</v>
      </c>
      <c r="B10" s="37">
        <f t="shared" ref="B10:N10" si="5">SUM(B22,B34)</f>
        <v>0</v>
      </c>
      <c r="C10" s="39">
        <f t="shared" si="5"/>
        <v>0</v>
      </c>
      <c r="D10" s="39">
        <f t="shared" si="5"/>
        <v>0</v>
      </c>
      <c r="E10" s="39">
        <f t="shared" si="5"/>
        <v>0</v>
      </c>
      <c r="F10" s="39">
        <f t="shared" si="5"/>
        <v>0</v>
      </c>
      <c r="G10" s="39">
        <f t="shared" si="5"/>
        <v>0</v>
      </c>
      <c r="H10" s="39">
        <f t="shared" si="5"/>
        <v>0</v>
      </c>
      <c r="I10" s="39">
        <f t="shared" si="5"/>
        <v>0</v>
      </c>
      <c r="J10" s="39">
        <f t="shared" si="5"/>
        <v>0</v>
      </c>
      <c r="K10" s="39">
        <f t="shared" si="5"/>
        <v>0</v>
      </c>
      <c r="L10" s="39">
        <f t="shared" si="5"/>
        <v>0</v>
      </c>
      <c r="M10" s="39">
        <f t="shared" si="5"/>
        <v>0</v>
      </c>
      <c r="N10" s="40">
        <f t="shared" si="5"/>
        <v>0</v>
      </c>
      <c r="O10" s="5"/>
      <c r="Q10" s="13"/>
      <c r="R10" s="20" t="s">
        <v>44</v>
      </c>
      <c r="S10" s="21">
        <v>0</v>
      </c>
      <c r="T10" s="22">
        <v>1</v>
      </c>
      <c r="U10" s="22">
        <v>0</v>
      </c>
      <c r="V10" s="22">
        <v>0</v>
      </c>
      <c r="W10" s="22">
        <v>0</v>
      </c>
      <c r="X10" s="22">
        <v>2</v>
      </c>
      <c r="Y10" s="22">
        <v>1</v>
      </c>
      <c r="Z10" s="22">
        <v>3</v>
      </c>
      <c r="AA10" s="22">
        <v>2</v>
      </c>
      <c r="AB10" s="22">
        <v>1</v>
      </c>
      <c r="AC10" s="22">
        <v>0</v>
      </c>
      <c r="AD10" s="22">
        <v>2</v>
      </c>
      <c r="AE10" s="23">
        <v>12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9.5" customHeight="1">
      <c r="A11" s="28" t="s">
        <v>13</v>
      </c>
      <c r="B11" s="37">
        <f t="shared" ref="B11:N11" si="6">SUM(B23,B35)</f>
        <v>0</v>
      </c>
      <c r="C11" s="39">
        <f t="shared" si="6"/>
        <v>0</v>
      </c>
      <c r="D11" s="39">
        <f t="shared" si="6"/>
        <v>0</v>
      </c>
      <c r="E11" s="39">
        <f t="shared" si="6"/>
        <v>0</v>
      </c>
      <c r="F11" s="39">
        <f t="shared" si="6"/>
        <v>0</v>
      </c>
      <c r="G11" s="39">
        <f t="shared" si="6"/>
        <v>0</v>
      </c>
      <c r="H11" s="39">
        <f t="shared" si="6"/>
        <v>0</v>
      </c>
      <c r="I11" s="39">
        <f t="shared" si="6"/>
        <v>0</v>
      </c>
      <c r="J11" s="39">
        <f t="shared" si="6"/>
        <v>0</v>
      </c>
      <c r="K11" s="39">
        <f t="shared" si="6"/>
        <v>0</v>
      </c>
      <c r="L11" s="39">
        <f t="shared" si="6"/>
        <v>0</v>
      </c>
      <c r="M11" s="39">
        <f t="shared" si="6"/>
        <v>0</v>
      </c>
      <c r="N11" s="40">
        <f t="shared" si="6"/>
        <v>0</v>
      </c>
      <c r="O11" s="5"/>
      <c r="Q11" s="13"/>
      <c r="R11" s="20" t="s">
        <v>45</v>
      </c>
      <c r="S11" s="21">
        <v>2</v>
      </c>
      <c r="T11" s="22">
        <v>0</v>
      </c>
      <c r="U11" s="22">
        <v>2</v>
      </c>
      <c r="V11" s="22">
        <v>0</v>
      </c>
      <c r="W11" s="22">
        <v>0</v>
      </c>
      <c r="X11" s="22">
        <v>0</v>
      </c>
      <c r="Y11" s="22">
        <v>1</v>
      </c>
      <c r="Z11" s="22">
        <v>0</v>
      </c>
      <c r="AA11" s="22">
        <v>0</v>
      </c>
      <c r="AB11" s="22">
        <v>1</v>
      </c>
      <c r="AC11" s="22">
        <v>1</v>
      </c>
      <c r="AD11" s="22">
        <v>0</v>
      </c>
      <c r="AE11" s="23">
        <v>7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9.5" customHeight="1">
      <c r="A12" s="28" t="s">
        <v>14</v>
      </c>
      <c r="B12" s="37">
        <f t="shared" ref="B12:N12" si="7">SUM(B24,B36)</f>
        <v>0</v>
      </c>
      <c r="C12" s="39">
        <f t="shared" si="7"/>
        <v>0</v>
      </c>
      <c r="D12" s="39">
        <f t="shared" si="7"/>
        <v>0</v>
      </c>
      <c r="E12" s="39">
        <f t="shared" si="7"/>
        <v>0</v>
      </c>
      <c r="F12" s="39">
        <f t="shared" si="7"/>
        <v>0</v>
      </c>
      <c r="G12" s="39">
        <f t="shared" si="7"/>
        <v>0</v>
      </c>
      <c r="H12" s="39">
        <f t="shared" si="7"/>
        <v>0</v>
      </c>
      <c r="I12" s="39">
        <f t="shared" si="7"/>
        <v>0</v>
      </c>
      <c r="J12" s="39">
        <f t="shared" si="7"/>
        <v>0</v>
      </c>
      <c r="K12" s="39">
        <f t="shared" si="7"/>
        <v>0</v>
      </c>
      <c r="L12" s="39">
        <f t="shared" si="7"/>
        <v>0</v>
      </c>
      <c r="M12" s="39">
        <f t="shared" si="7"/>
        <v>0</v>
      </c>
      <c r="N12" s="40">
        <f t="shared" si="7"/>
        <v>0</v>
      </c>
      <c r="O12" s="5"/>
      <c r="Q12" s="13"/>
      <c r="R12" s="20" t="s">
        <v>46</v>
      </c>
      <c r="S12" s="21">
        <v>0</v>
      </c>
      <c r="T12" s="22">
        <v>0</v>
      </c>
      <c r="U12" s="22">
        <v>2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2</v>
      </c>
      <c r="AC12" s="22">
        <v>0</v>
      </c>
      <c r="AD12" s="22">
        <v>0</v>
      </c>
      <c r="AE12" s="23">
        <v>4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9.5" customHeight="1">
      <c r="A13" s="28" t="s">
        <v>15</v>
      </c>
      <c r="B13" s="37">
        <f t="shared" ref="B13:N13" si="8">SUM(B25,B37)</f>
        <v>0</v>
      </c>
      <c r="C13" s="39">
        <f t="shared" si="8"/>
        <v>0</v>
      </c>
      <c r="D13" s="39">
        <f t="shared" si="8"/>
        <v>0</v>
      </c>
      <c r="E13" s="39">
        <f t="shared" si="8"/>
        <v>0</v>
      </c>
      <c r="F13" s="39">
        <f t="shared" si="8"/>
        <v>0</v>
      </c>
      <c r="G13" s="39">
        <f t="shared" si="8"/>
        <v>0</v>
      </c>
      <c r="H13" s="39">
        <f t="shared" si="8"/>
        <v>0</v>
      </c>
      <c r="I13" s="39">
        <f t="shared" si="8"/>
        <v>0</v>
      </c>
      <c r="J13" s="39">
        <f t="shared" si="8"/>
        <v>0</v>
      </c>
      <c r="K13" s="39">
        <f t="shared" si="8"/>
        <v>0</v>
      </c>
      <c r="L13" s="39">
        <f t="shared" si="8"/>
        <v>0</v>
      </c>
      <c r="M13" s="39">
        <f t="shared" si="8"/>
        <v>0</v>
      </c>
      <c r="N13" s="40">
        <f t="shared" si="8"/>
        <v>0</v>
      </c>
      <c r="O13" s="5"/>
      <c r="Q13" s="13"/>
      <c r="R13" s="20" t="s">
        <v>47</v>
      </c>
      <c r="S13" s="21">
        <v>0</v>
      </c>
      <c r="T13" s="22">
        <v>0</v>
      </c>
      <c r="U13" s="22">
        <v>0</v>
      </c>
      <c r="V13" s="22">
        <v>0</v>
      </c>
      <c r="W13" s="22">
        <v>1</v>
      </c>
      <c r="X13" s="22">
        <v>1</v>
      </c>
      <c r="Y13" s="22">
        <v>1</v>
      </c>
      <c r="Z13" s="22">
        <v>0</v>
      </c>
      <c r="AA13" s="22">
        <v>3</v>
      </c>
      <c r="AB13" s="22">
        <v>1</v>
      </c>
      <c r="AC13" s="22">
        <v>1</v>
      </c>
      <c r="AD13" s="22">
        <v>0</v>
      </c>
      <c r="AE13" s="23">
        <v>8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9.5" customHeight="1">
      <c r="A14" s="28" t="s">
        <v>16</v>
      </c>
      <c r="B14" s="37">
        <f t="shared" ref="B14:N14" si="9">SUM(B26,B38)</f>
        <v>0</v>
      </c>
      <c r="C14" s="39">
        <f t="shared" si="9"/>
        <v>0</v>
      </c>
      <c r="D14" s="39">
        <f t="shared" si="9"/>
        <v>0</v>
      </c>
      <c r="E14" s="39">
        <f t="shared" si="9"/>
        <v>0</v>
      </c>
      <c r="F14" s="39">
        <f t="shared" si="9"/>
        <v>0</v>
      </c>
      <c r="G14" s="39">
        <f t="shared" si="9"/>
        <v>0</v>
      </c>
      <c r="H14" s="39">
        <f t="shared" si="9"/>
        <v>0</v>
      </c>
      <c r="I14" s="39">
        <f t="shared" si="9"/>
        <v>0</v>
      </c>
      <c r="J14" s="39">
        <f t="shared" si="9"/>
        <v>0</v>
      </c>
      <c r="K14" s="39">
        <f t="shared" si="9"/>
        <v>0</v>
      </c>
      <c r="L14" s="39">
        <f t="shared" si="9"/>
        <v>0</v>
      </c>
      <c r="M14" s="39">
        <f t="shared" si="9"/>
        <v>0</v>
      </c>
      <c r="N14" s="40">
        <f t="shared" si="9"/>
        <v>0</v>
      </c>
      <c r="O14" s="5"/>
      <c r="Q14" s="13"/>
      <c r="R14" s="20" t="s">
        <v>48</v>
      </c>
      <c r="S14" s="21">
        <v>1</v>
      </c>
      <c r="T14" s="22">
        <v>0</v>
      </c>
      <c r="U14" s="22">
        <v>0</v>
      </c>
      <c r="V14" s="22">
        <v>1</v>
      </c>
      <c r="W14" s="22">
        <v>1</v>
      </c>
      <c r="X14" s="22">
        <v>1</v>
      </c>
      <c r="Y14" s="22">
        <v>1</v>
      </c>
      <c r="Z14" s="22">
        <v>0</v>
      </c>
      <c r="AA14" s="22">
        <v>1</v>
      </c>
      <c r="AB14" s="22">
        <v>0</v>
      </c>
      <c r="AC14" s="22">
        <v>0</v>
      </c>
      <c r="AD14" s="22">
        <v>0</v>
      </c>
      <c r="AE14" s="23">
        <v>6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9.5" customHeight="1">
      <c r="A15" s="28" t="s">
        <v>17</v>
      </c>
      <c r="B15" s="37">
        <f t="shared" ref="B15:N15" si="10">SUM(B27,B39)</f>
        <v>0</v>
      </c>
      <c r="C15" s="39">
        <f t="shared" si="10"/>
        <v>0</v>
      </c>
      <c r="D15" s="39">
        <f t="shared" si="10"/>
        <v>0</v>
      </c>
      <c r="E15" s="39">
        <f t="shared" si="10"/>
        <v>0</v>
      </c>
      <c r="F15" s="39">
        <f t="shared" si="10"/>
        <v>0</v>
      </c>
      <c r="G15" s="39">
        <f t="shared" si="10"/>
        <v>0</v>
      </c>
      <c r="H15" s="39">
        <f t="shared" si="10"/>
        <v>0</v>
      </c>
      <c r="I15" s="39">
        <f t="shared" si="10"/>
        <v>0</v>
      </c>
      <c r="J15" s="39">
        <f t="shared" si="10"/>
        <v>0</v>
      </c>
      <c r="K15" s="39">
        <f t="shared" si="10"/>
        <v>0</v>
      </c>
      <c r="L15" s="39">
        <f t="shared" si="10"/>
        <v>0</v>
      </c>
      <c r="M15" s="39">
        <f t="shared" si="10"/>
        <v>0</v>
      </c>
      <c r="N15" s="40">
        <f t="shared" si="10"/>
        <v>0</v>
      </c>
      <c r="O15" s="5"/>
      <c r="Q15" s="14" t="s">
        <v>34</v>
      </c>
      <c r="R15" s="11"/>
      <c r="S15" s="17">
        <v>5</v>
      </c>
      <c r="T15" s="18">
        <v>4</v>
      </c>
      <c r="U15" s="18">
        <v>10</v>
      </c>
      <c r="V15" s="18">
        <v>3</v>
      </c>
      <c r="W15" s="18">
        <v>4</v>
      </c>
      <c r="X15" s="18">
        <v>5</v>
      </c>
      <c r="Y15" s="18">
        <v>7</v>
      </c>
      <c r="Z15" s="18">
        <v>6</v>
      </c>
      <c r="AA15" s="18">
        <v>11</v>
      </c>
      <c r="AB15" s="18">
        <v>8</v>
      </c>
      <c r="AC15" s="18">
        <v>3</v>
      </c>
      <c r="AD15" s="18">
        <v>11</v>
      </c>
      <c r="AE15" s="19">
        <v>77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9.5" customHeight="1">
      <c r="A16" s="7"/>
      <c r="B16" s="196" t="s">
        <v>53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Q16" s="14" t="s">
        <v>35</v>
      </c>
      <c r="R16" s="14" t="s">
        <v>39</v>
      </c>
      <c r="S16" s="17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1</v>
      </c>
      <c r="AC16" s="18">
        <v>0</v>
      </c>
      <c r="AD16" s="18">
        <v>0</v>
      </c>
      <c r="AE16" s="19">
        <v>1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9.5" customHeight="1">
      <c r="A17" s="28" t="s">
        <v>7</v>
      </c>
      <c r="B17" s="8">
        <f>SUM(C17:N17)</f>
        <v>0</v>
      </c>
      <c r="C17" s="8">
        <f>SUM(C18:C27)</f>
        <v>0</v>
      </c>
      <c r="D17" s="8">
        <f t="shared" ref="D17:N17" si="11">SUM(D18:D27)</f>
        <v>0</v>
      </c>
      <c r="E17" s="8">
        <f t="shared" si="11"/>
        <v>0</v>
      </c>
      <c r="F17" s="8">
        <f t="shared" si="11"/>
        <v>0</v>
      </c>
      <c r="G17" s="8">
        <f t="shared" si="11"/>
        <v>0</v>
      </c>
      <c r="H17" s="8">
        <f t="shared" si="11"/>
        <v>0</v>
      </c>
      <c r="I17" s="8">
        <f t="shared" si="11"/>
        <v>0</v>
      </c>
      <c r="J17" s="8">
        <f t="shared" si="11"/>
        <v>0</v>
      </c>
      <c r="K17" s="8">
        <f t="shared" si="11"/>
        <v>0</v>
      </c>
      <c r="L17" s="8">
        <f t="shared" si="11"/>
        <v>0</v>
      </c>
      <c r="M17" s="8">
        <f t="shared" si="11"/>
        <v>0</v>
      </c>
      <c r="N17" s="33">
        <f t="shared" si="11"/>
        <v>0</v>
      </c>
      <c r="Q17" s="13"/>
      <c r="R17" s="20" t="s">
        <v>40</v>
      </c>
      <c r="S17" s="21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1</v>
      </c>
      <c r="AC17" s="22">
        <v>0</v>
      </c>
      <c r="AD17" s="22">
        <v>0</v>
      </c>
      <c r="AE17" s="23">
        <v>1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9.5" customHeight="1">
      <c r="A18" s="28" t="s">
        <v>8</v>
      </c>
      <c r="B18" s="8">
        <f>SUM(C18:N18)</f>
        <v>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31"/>
      <c r="Q18" s="13"/>
      <c r="R18" s="20" t="s">
        <v>41</v>
      </c>
      <c r="S18" s="21">
        <v>0</v>
      </c>
      <c r="T18" s="22">
        <v>0</v>
      </c>
      <c r="U18" s="22">
        <v>0</v>
      </c>
      <c r="V18" s="22">
        <v>0</v>
      </c>
      <c r="W18" s="22">
        <v>0</v>
      </c>
      <c r="X18" s="22">
        <v>2</v>
      </c>
      <c r="Y18" s="22">
        <v>0</v>
      </c>
      <c r="Z18" s="22">
        <v>0</v>
      </c>
      <c r="AA18" s="22">
        <v>0</v>
      </c>
      <c r="AB18" s="22">
        <v>1</v>
      </c>
      <c r="AC18" s="22">
        <v>0</v>
      </c>
      <c r="AD18" s="22">
        <v>0</v>
      </c>
      <c r="AE18" s="23">
        <v>3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9.5" customHeight="1">
      <c r="A19" s="28" t="s">
        <v>9</v>
      </c>
      <c r="B19" s="8">
        <f t="shared" ref="B19:B27" si="12">SUM(C19:N19)</f>
        <v>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31"/>
      <c r="Q19" s="13"/>
      <c r="R19" s="20" t="s">
        <v>42</v>
      </c>
      <c r="S19" s="21">
        <v>0</v>
      </c>
      <c r="T19" s="22">
        <v>0</v>
      </c>
      <c r="U19" s="22">
        <v>0</v>
      </c>
      <c r="V19" s="22">
        <v>0</v>
      </c>
      <c r="W19" s="22">
        <v>0</v>
      </c>
      <c r="X19" s="22">
        <v>1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3">
        <v>1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9.5" customHeight="1">
      <c r="A20" s="28" t="s">
        <v>10</v>
      </c>
      <c r="B20" s="8">
        <f t="shared" si="12"/>
        <v>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31"/>
      <c r="Q20" s="13"/>
      <c r="R20" s="20" t="s">
        <v>44</v>
      </c>
      <c r="S20" s="21">
        <v>0</v>
      </c>
      <c r="T20" s="22">
        <v>1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1</v>
      </c>
      <c r="AB20" s="22">
        <v>0</v>
      </c>
      <c r="AC20" s="22">
        <v>0</v>
      </c>
      <c r="AD20" s="22">
        <v>0</v>
      </c>
      <c r="AE20" s="23">
        <v>2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9.5" customHeight="1">
      <c r="A21" s="28" t="s">
        <v>11</v>
      </c>
      <c r="B21" s="8">
        <f t="shared" si="12"/>
        <v>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31"/>
      <c r="Q21" s="13"/>
      <c r="R21" s="20" t="s">
        <v>47</v>
      </c>
      <c r="S21" s="21">
        <v>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</v>
      </c>
      <c r="AC21" s="22">
        <v>0</v>
      </c>
      <c r="AD21" s="22">
        <v>0</v>
      </c>
      <c r="AE21" s="23">
        <v>2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9.5" customHeight="1">
      <c r="A22" s="28" t="s">
        <v>12</v>
      </c>
      <c r="B22" s="8">
        <f t="shared" si="12"/>
        <v>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31"/>
      <c r="Q22" s="14" t="s">
        <v>36</v>
      </c>
      <c r="R22" s="11"/>
      <c r="S22" s="17">
        <v>1</v>
      </c>
      <c r="T22" s="18">
        <v>1</v>
      </c>
      <c r="U22" s="18">
        <v>0</v>
      </c>
      <c r="V22" s="18">
        <v>0</v>
      </c>
      <c r="W22" s="18">
        <v>0</v>
      </c>
      <c r="X22" s="18">
        <v>3</v>
      </c>
      <c r="Y22" s="18">
        <v>0</v>
      </c>
      <c r="Z22" s="18">
        <v>0</v>
      </c>
      <c r="AA22" s="18">
        <v>1</v>
      </c>
      <c r="AB22" s="18">
        <v>4</v>
      </c>
      <c r="AC22" s="18">
        <v>0</v>
      </c>
      <c r="AD22" s="18">
        <v>0</v>
      </c>
      <c r="AE22" s="19">
        <v>10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9.5" customHeight="1">
      <c r="A23" s="28" t="s">
        <v>13</v>
      </c>
      <c r="B23" s="8">
        <f t="shared" si="12"/>
        <v>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31"/>
      <c r="Q23" s="24" t="s">
        <v>37</v>
      </c>
      <c r="R23" s="44"/>
      <c r="S23" s="25">
        <v>6</v>
      </c>
      <c r="T23" s="26">
        <v>5</v>
      </c>
      <c r="U23" s="26">
        <v>10</v>
      </c>
      <c r="V23" s="26">
        <v>3</v>
      </c>
      <c r="W23" s="26">
        <v>4</v>
      </c>
      <c r="X23" s="26">
        <v>8</v>
      </c>
      <c r="Y23" s="26">
        <v>7</v>
      </c>
      <c r="Z23" s="26">
        <v>6</v>
      </c>
      <c r="AA23" s="26">
        <v>12</v>
      </c>
      <c r="AB23" s="26">
        <v>12</v>
      </c>
      <c r="AC23" s="26">
        <v>3</v>
      </c>
      <c r="AD23" s="26">
        <v>11</v>
      </c>
      <c r="AE23" s="27">
        <v>87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9.5" customHeight="1">
      <c r="A24" s="28" t="s">
        <v>14</v>
      </c>
      <c r="B24" s="8">
        <f t="shared" si="12"/>
        <v>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1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9.5" customHeight="1">
      <c r="A25" s="28" t="s">
        <v>15</v>
      </c>
      <c r="B25" s="8">
        <f t="shared" si="12"/>
        <v>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31"/>
      <c r="Q25"/>
      <c r="R25"/>
      <c r="S25"/>
      <c r="T25"/>
      <c r="U25"/>
      <c r="V25"/>
    </row>
    <row r="26" spans="1:45" ht="19.5" customHeight="1">
      <c r="A26" s="28" t="s">
        <v>16</v>
      </c>
      <c r="B26" s="8">
        <f t="shared" si="12"/>
        <v>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31"/>
      <c r="Q26"/>
      <c r="R26"/>
      <c r="S26"/>
      <c r="T26"/>
      <c r="U26"/>
      <c r="V26"/>
    </row>
    <row r="27" spans="1:45" ht="19.5" customHeight="1">
      <c r="A27" s="28" t="s">
        <v>17</v>
      </c>
      <c r="B27" s="8">
        <f t="shared" si="12"/>
        <v>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  <c r="O27" s="31"/>
      <c r="Q27"/>
      <c r="R27"/>
      <c r="S27"/>
      <c r="T27"/>
      <c r="U27"/>
      <c r="V27"/>
    </row>
    <row r="28" spans="1:45" ht="19.5" customHeight="1">
      <c r="A28" s="7"/>
      <c r="B28" s="196" t="s">
        <v>54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Q28"/>
      <c r="R28"/>
      <c r="S28"/>
      <c r="T28"/>
      <c r="U28"/>
      <c r="V28"/>
    </row>
    <row r="29" spans="1:45" ht="19.5" customHeight="1">
      <c r="A29" s="28" t="s">
        <v>7</v>
      </c>
      <c r="B29" s="8">
        <f>SUM(C29:N29)</f>
        <v>0</v>
      </c>
      <c r="C29" s="8">
        <f t="shared" ref="C29:N29" si="13">SUM(C30:C39)</f>
        <v>0</v>
      </c>
      <c r="D29" s="8">
        <f t="shared" si="13"/>
        <v>0</v>
      </c>
      <c r="E29" s="8">
        <f t="shared" si="13"/>
        <v>0</v>
      </c>
      <c r="F29" s="8">
        <f t="shared" si="13"/>
        <v>0</v>
      </c>
      <c r="G29" s="8">
        <f t="shared" si="13"/>
        <v>0</v>
      </c>
      <c r="H29" s="8">
        <f t="shared" si="13"/>
        <v>0</v>
      </c>
      <c r="I29" s="8">
        <f t="shared" si="13"/>
        <v>0</v>
      </c>
      <c r="J29" s="8">
        <f t="shared" si="13"/>
        <v>0</v>
      </c>
      <c r="K29" s="8">
        <f t="shared" si="13"/>
        <v>0</v>
      </c>
      <c r="L29" s="8">
        <f t="shared" si="13"/>
        <v>0</v>
      </c>
      <c r="M29" s="8">
        <f t="shared" si="13"/>
        <v>0</v>
      </c>
      <c r="N29" s="33">
        <f t="shared" si="13"/>
        <v>0</v>
      </c>
      <c r="Q29"/>
      <c r="R29"/>
      <c r="S29"/>
      <c r="T29"/>
      <c r="U29"/>
      <c r="V29"/>
    </row>
    <row r="30" spans="1:45" ht="19.5" customHeight="1">
      <c r="A30" s="28" t="s">
        <v>8</v>
      </c>
      <c r="B30" s="8">
        <f>SUM(C30:N30)</f>
        <v>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31"/>
      <c r="Q30"/>
      <c r="R30"/>
      <c r="S30"/>
      <c r="T30"/>
      <c r="U30"/>
      <c r="V30"/>
    </row>
    <row r="31" spans="1:45" ht="19.5" customHeight="1">
      <c r="A31" s="28" t="s">
        <v>9</v>
      </c>
      <c r="B31" s="8">
        <f t="shared" ref="B31:B39" si="14">SUM(C31:N31)</f>
        <v>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31"/>
      <c r="Q31"/>
      <c r="R31"/>
      <c r="S31"/>
      <c r="T31"/>
      <c r="U31"/>
      <c r="V31"/>
    </row>
    <row r="32" spans="1:45" ht="19.5" customHeight="1">
      <c r="A32" s="28" t="s">
        <v>10</v>
      </c>
      <c r="B32" s="8">
        <f t="shared" si="14"/>
        <v>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1"/>
    </row>
    <row r="33" spans="1:15" ht="19.5" customHeight="1">
      <c r="A33" s="28" t="s">
        <v>11</v>
      </c>
      <c r="B33" s="8">
        <f t="shared" si="14"/>
        <v>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31"/>
    </row>
    <row r="34" spans="1:15" ht="19.5" customHeight="1">
      <c r="A34" s="28" t="s">
        <v>12</v>
      </c>
      <c r="B34" s="8">
        <f t="shared" si="14"/>
        <v>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1"/>
    </row>
    <row r="35" spans="1:15" ht="19.5" customHeight="1">
      <c r="A35" s="28" t="s">
        <v>13</v>
      </c>
      <c r="B35" s="8">
        <f t="shared" si="14"/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31"/>
    </row>
    <row r="36" spans="1:15" ht="19.5" customHeight="1">
      <c r="A36" s="28" t="s">
        <v>14</v>
      </c>
      <c r="B36" s="8">
        <f t="shared" si="14"/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31"/>
    </row>
    <row r="37" spans="1:15" ht="19.5" customHeight="1">
      <c r="A37" s="28" t="s">
        <v>15</v>
      </c>
      <c r="B37" s="8">
        <f t="shared" si="14"/>
        <v>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31"/>
    </row>
    <row r="38" spans="1:15" ht="19.5" customHeight="1">
      <c r="A38" s="28" t="s">
        <v>16</v>
      </c>
      <c r="B38" s="8">
        <f t="shared" si="14"/>
        <v>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31"/>
    </row>
    <row r="39" spans="1:15" ht="19.5" customHeight="1" thickBot="1">
      <c r="A39" s="29" t="s">
        <v>17</v>
      </c>
      <c r="B39" s="9">
        <f t="shared" si="14"/>
        <v>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31"/>
    </row>
  </sheetData>
  <mergeCells count="3">
    <mergeCell ref="B4:N4"/>
    <mergeCell ref="B16:N16"/>
    <mergeCell ref="B28:N28"/>
  </mergeCells>
  <phoneticPr fontId="2"/>
  <pageMargins left="0.78740157480314965" right="0.53" top="0.98" bottom="0.17" header="0.24" footer="0.33"/>
  <pageSetup paperSize="9" orientation="portrait" horizontalDpi="98" verticalDpi="98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9"/>
  <sheetViews>
    <sheetView workbookViewId="0"/>
  </sheetViews>
  <sheetFormatPr defaultRowHeight="13.5"/>
  <cols>
    <col min="1" max="1" width="9.625" style="1" customWidth="1"/>
    <col min="2" max="13" width="6.125" style="1" customWidth="1"/>
    <col min="14" max="14" width="6.125" style="31" customWidth="1"/>
    <col min="15" max="15" width="3.625" style="1" customWidth="1"/>
    <col min="16" max="16" width="9" style="1"/>
    <col min="17" max="17" width="7.375" style="1" bestFit="1" customWidth="1"/>
    <col min="18" max="18" width="7.375" style="1" customWidth="1"/>
    <col min="19" max="30" width="6.375" style="1" bestFit="1" customWidth="1"/>
    <col min="31" max="16384" width="9" style="1"/>
  </cols>
  <sheetData>
    <row r="1" spans="1:33" ht="14.25">
      <c r="A1" s="2" t="s">
        <v>77</v>
      </c>
    </row>
    <row r="2" spans="1:33" ht="14.25" thickBot="1"/>
    <row r="3" spans="1:33" ht="30" customHeight="1">
      <c r="A3" s="32" t="s">
        <v>6</v>
      </c>
      <c r="B3" s="35" t="s">
        <v>7</v>
      </c>
      <c r="C3" s="35" t="s">
        <v>55</v>
      </c>
      <c r="D3" s="35" t="s">
        <v>56</v>
      </c>
      <c r="E3" s="35" t="s">
        <v>57</v>
      </c>
      <c r="F3" s="35" t="s">
        <v>58</v>
      </c>
      <c r="G3" s="35" t="s">
        <v>59</v>
      </c>
      <c r="H3" s="35" t="s">
        <v>60</v>
      </c>
      <c r="I3" s="35" t="s">
        <v>61</v>
      </c>
      <c r="J3" s="35" t="s">
        <v>62</v>
      </c>
      <c r="K3" s="35" t="s">
        <v>63</v>
      </c>
      <c r="L3" s="35" t="s">
        <v>64</v>
      </c>
      <c r="M3" s="35" t="s">
        <v>65</v>
      </c>
      <c r="N3" s="36" t="s">
        <v>66</v>
      </c>
      <c r="O3" s="6"/>
    </row>
    <row r="4" spans="1:33" ht="16.5" customHeight="1">
      <c r="A4" s="34"/>
      <c r="B4" s="196" t="s">
        <v>67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3"/>
      <c r="Q4" s="47" t="str">
        <f>[1]出生数!G3</f>
        <v>総数</v>
      </c>
      <c r="R4" s="47" t="str">
        <f>[1]出生数!U3</f>
        <v>１２月</v>
      </c>
      <c r="S4" s="47" t="str">
        <f>[1]出生数!V3</f>
        <v>１月</v>
      </c>
      <c r="T4" s="47" t="str">
        <f>[1]出生数!W3</f>
        <v>２月</v>
      </c>
      <c r="U4" s="47" t="str">
        <f>[1]出生数!X3</f>
        <v>３月</v>
      </c>
      <c r="V4" s="47" t="str">
        <f>[1]出生数!Y3</f>
        <v>４月</v>
      </c>
      <c r="W4" s="47" t="str">
        <f>[1]出生数!Z3</f>
        <v>５月</v>
      </c>
      <c r="X4" s="47" t="str">
        <f>[1]出生数!AA3</f>
        <v>６月</v>
      </c>
      <c r="Y4" s="47" t="str">
        <f>[1]出生数!AB3</f>
        <v>７月</v>
      </c>
      <c r="Z4" s="47" t="str">
        <f>[1]出生数!AC3</f>
        <v>８月</v>
      </c>
      <c r="AA4" s="47" t="str">
        <f>[1]出生数!AD3</f>
        <v>９月</v>
      </c>
      <c r="AB4" s="47" t="str">
        <f>[1]出生数!AE3</f>
        <v>１０月</v>
      </c>
      <c r="AC4" s="47" t="str">
        <f>[1]出生数!AF3</f>
        <v>１１月</v>
      </c>
      <c r="AD4" s="47" t="str">
        <f>[1]出生数!AG3</f>
        <v>１２月</v>
      </c>
      <c r="AE4" s="46"/>
      <c r="AF4" s="46"/>
      <c r="AG4" s="46"/>
    </row>
    <row r="5" spans="1:33" ht="19.5" customHeight="1">
      <c r="A5" s="28" t="s">
        <v>7</v>
      </c>
      <c r="B5" s="41">
        <f>'月・区別，22週以後－早期新生児別周産期死亡数'!B5/('月・区別，22週以後－早期新生児別周産期死亡数'!B17+'月・区別，22週以後－早期新生児別周産期死亡率'!Q5)*1000</f>
        <v>0</v>
      </c>
      <c r="C5" s="41">
        <f>'月・区別，22週以後－早期新生児別周産期死亡数'!C5/('月・区別，22週以後－早期新生児別周産期死亡数'!C17+'月・区別，22週以後－早期新生児別周産期死亡率'!R5)*1000</f>
        <v>0</v>
      </c>
      <c r="D5" s="41">
        <f>'月・区別，22週以後－早期新生児別周産期死亡数'!D5/('月・区別，22週以後－早期新生児別周産期死亡数'!D17+'月・区別，22週以後－早期新生児別周産期死亡率'!S5)*1000</f>
        <v>0</v>
      </c>
      <c r="E5" s="41">
        <f>'月・区別，22週以後－早期新生児別周産期死亡数'!E5/('月・区別，22週以後－早期新生児別周産期死亡数'!E17+'月・区別，22週以後－早期新生児別周産期死亡率'!T5)*1000</f>
        <v>0</v>
      </c>
      <c r="F5" s="41">
        <f>'月・区別，22週以後－早期新生児別周産期死亡数'!F5/('月・区別，22週以後－早期新生児別周産期死亡数'!F17+'月・区別，22週以後－早期新生児別周産期死亡率'!U5)*1000</f>
        <v>0</v>
      </c>
      <c r="G5" s="41">
        <f>'月・区別，22週以後－早期新生児別周産期死亡数'!G5/('月・区別，22週以後－早期新生児別周産期死亡数'!G17+'月・区別，22週以後－早期新生児別周産期死亡率'!V5)*1000</f>
        <v>0</v>
      </c>
      <c r="H5" s="41">
        <f>'月・区別，22週以後－早期新生児別周産期死亡数'!H5/('月・区別，22週以後－早期新生児別周産期死亡数'!H17+'月・区別，22週以後－早期新生児別周産期死亡率'!W5)*1000</f>
        <v>0</v>
      </c>
      <c r="I5" s="41">
        <f>'月・区別，22週以後－早期新生児別周産期死亡数'!I5/('月・区別，22週以後－早期新生児別周産期死亡数'!I17+'月・区別，22週以後－早期新生児別周産期死亡率'!X5)*1000</f>
        <v>0</v>
      </c>
      <c r="J5" s="41">
        <f>'月・区別，22週以後－早期新生児別周産期死亡数'!J5/('月・区別，22週以後－早期新生児別周産期死亡数'!J17+'月・区別，22週以後－早期新生児別周産期死亡率'!Y5)*1000</f>
        <v>0</v>
      </c>
      <c r="K5" s="41">
        <f>'月・区別，22週以後－早期新生児別周産期死亡数'!K5/('月・区別，22週以後－早期新生児別周産期死亡数'!K17+'月・区別，22週以後－早期新生児別周産期死亡率'!Z5)*1000</f>
        <v>0</v>
      </c>
      <c r="L5" s="41">
        <f>'月・区別，22週以後－早期新生児別周産期死亡数'!L5/('月・区別，22週以後－早期新生児別周産期死亡数'!L17+'月・区別，22週以後－早期新生児別周産期死亡率'!AA5)*1000</f>
        <v>0</v>
      </c>
      <c r="M5" s="41">
        <f>'月・区別，22週以後－早期新生児別周産期死亡数'!M5/('月・区別，22週以後－早期新生児別周産期死亡数'!M17+'月・区別，22週以後－早期新生児別周産期死亡率'!AB5)*1000</f>
        <v>0</v>
      </c>
      <c r="N5" s="42">
        <f>'月・区別，22週以後－早期新生児別周産期死亡数'!N5/('月・区別，22週以後－早期新生児別周産期死亡数'!N17+'月・区別，22週以後－早期新生児別周産期死亡率'!AC5)*1000</f>
        <v>0</v>
      </c>
      <c r="O5" s="4"/>
      <c r="Q5" s="45">
        <f>[1]出生数!G4</f>
        <v>14021</v>
      </c>
      <c r="R5" s="45">
        <f>[1]出生数!U4</f>
        <v>1244</v>
      </c>
      <c r="S5" s="45">
        <f>[1]出生数!V4</f>
        <v>1203</v>
      </c>
      <c r="T5" s="45">
        <f>[1]出生数!W4</f>
        <v>1111</v>
      </c>
      <c r="U5" s="45">
        <f>[1]出生数!X4</f>
        <v>1158</v>
      </c>
      <c r="V5" s="45">
        <f>[1]出生数!Y4</f>
        <v>1181</v>
      </c>
      <c r="W5" s="45">
        <f>[1]出生数!Z4</f>
        <v>1179</v>
      </c>
      <c r="X5" s="45">
        <f>[1]出生数!AA4</f>
        <v>1164</v>
      </c>
      <c r="Y5" s="45">
        <f>[1]出生数!AB4</f>
        <v>1199</v>
      </c>
      <c r="Z5" s="45">
        <f>[1]出生数!AC4</f>
        <v>1230</v>
      </c>
      <c r="AA5" s="45">
        <f>[1]出生数!AD4</f>
        <v>1263</v>
      </c>
      <c r="AB5" s="45">
        <f>[1]出生数!AE4</f>
        <v>1181</v>
      </c>
      <c r="AC5" s="45">
        <f>[1]出生数!AF4</f>
        <v>1072</v>
      </c>
      <c r="AD5" s="45">
        <f>[1]出生数!AG4</f>
        <v>1080</v>
      </c>
    </row>
    <row r="6" spans="1:33" ht="19.5" customHeight="1">
      <c r="A6" s="28" t="s">
        <v>8</v>
      </c>
      <c r="B6" s="41">
        <f>'月・区別，22週以後－早期新生児別周産期死亡数'!B6/('月・区別，22週以後－早期新生児別周産期死亡数'!B18+'月・区別，22週以後－早期新生児別周産期死亡率'!Q6)*1000</f>
        <v>0</v>
      </c>
      <c r="C6" s="43">
        <f>'月・区別，22週以後－早期新生児別周産期死亡数'!C6/('月・区別，22週以後－早期新生児別周産期死亡数'!C18+'月・区別，22週以後－早期新生児別周産期死亡率'!R6)*1000</f>
        <v>0</v>
      </c>
      <c r="D6" s="43">
        <f>'月・区別，22週以後－早期新生児別周産期死亡数'!D6/('月・区別，22週以後－早期新生児別周産期死亡数'!D18+'月・区別，22週以後－早期新生児別周産期死亡率'!S6)*1000</f>
        <v>0</v>
      </c>
      <c r="E6" s="43">
        <f>'月・区別，22週以後－早期新生児別周産期死亡数'!E6/('月・区別，22週以後－早期新生児別周産期死亡数'!E18+'月・区別，22週以後－早期新生児別周産期死亡率'!T6)*1000</f>
        <v>0</v>
      </c>
      <c r="F6" s="43">
        <f>'月・区別，22週以後－早期新生児別周産期死亡数'!F6/('月・区別，22週以後－早期新生児別周産期死亡数'!F18+'月・区別，22週以後－早期新生児別周産期死亡率'!U6)*1000</f>
        <v>0</v>
      </c>
      <c r="G6" s="43">
        <f>'月・区別，22週以後－早期新生児別周産期死亡数'!G6/('月・区別，22週以後－早期新生児別周産期死亡数'!G18+'月・区別，22週以後－早期新生児別周産期死亡率'!V6)*1000</f>
        <v>0</v>
      </c>
      <c r="H6" s="43">
        <f>'月・区別，22週以後－早期新生児別周産期死亡数'!H6/('月・区別，22週以後－早期新生児別周産期死亡数'!H18+'月・区別，22週以後－早期新生児別周産期死亡率'!W6)*1000</f>
        <v>0</v>
      </c>
      <c r="I6" s="43">
        <f>'月・区別，22週以後－早期新生児別周産期死亡数'!I6/('月・区別，22週以後－早期新生児別周産期死亡数'!I18+'月・区別，22週以後－早期新生児別周産期死亡率'!X6)*1000</f>
        <v>0</v>
      </c>
      <c r="J6" s="43">
        <f>'月・区別，22週以後－早期新生児別周産期死亡数'!J6/('月・区別，22週以後－早期新生児別周産期死亡数'!J18+'月・区別，22週以後－早期新生児別周産期死亡率'!Y6)*1000</f>
        <v>0</v>
      </c>
      <c r="K6" s="43">
        <f>'月・区別，22週以後－早期新生児別周産期死亡数'!K6/('月・区別，22週以後－早期新生児別周産期死亡数'!K18+'月・区別，22週以後－早期新生児別周産期死亡率'!Z6)*1000</f>
        <v>0</v>
      </c>
      <c r="L6" s="43">
        <f>'月・区別，22週以後－早期新生児別周産期死亡数'!L6/('月・区別，22週以後－早期新生児別周産期死亡数'!L18+'月・区別，22週以後－早期新生児別周産期死亡率'!AA6)*1000</f>
        <v>0</v>
      </c>
      <c r="M6" s="43">
        <f>'月・区別，22週以後－早期新生児別周産期死亡数'!M6/('月・区別，22週以後－早期新生児別周産期死亡数'!M18+'月・区別，22週以後－早期新生児別周産期死亡率'!AB6)*1000</f>
        <v>0</v>
      </c>
      <c r="N6" s="48">
        <f>'月・区別，22週以後－早期新生児別周産期死亡数'!N6/('月・区別，22週以後－早期新生児別周産期死亡数'!N18+'月・区別，22週以後－早期新生児別周産期死亡率'!AC6)*1000</f>
        <v>0</v>
      </c>
      <c r="O6" s="5"/>
      <c r="Q6" s="45">
        <f>[1]出生数!G5</f>
        <v>1722</v>
      </c>
      <c r="R6" s="45">
        <f>[1]出生数!U5</f>
        <v>159</v>
      </c>
      <c r="S6" s="45">
        <f>[1]出生数!V5</f>
        <v>149</v>
      </c>
      <c r="T6" s="45">
        <f>[1]出生数!W5</f>
        <v>135</v>
      </c>
      <c r="U6" s="45">
        <f>[1]出生数!X5</f>
        <v>138</v>
      </c>
      <c r="V6" s="45">
        <f>[1]出生数!Y5</f>
        <v>155</v>
      </c>
      <c r="W6" s="45">
        <f>[1]出生数!Z5</f>
        <v>145</v>
      </c>
      <c r="X6" s="45">
        <f>[1]出生数!AA5</f>
        <v>136</v>
      </c>
      <c r="Y6" s="45">
        <f>[1]出生数!AB5</f>
        <v>170</v>
      </c>
      <c r="Z6" s="45">
        <f>[1]出生数!AC5</f>
        <v>136</v>
      </c>
      <c r="AA6" s="45">
        <f>[1]出生数!AD5</f>
        <v>144</v>
      </c>
      <c r="AB6" s="45">
        <f>[1]出生数!AE5</f>
        <v>154</v>
      </c>
      <c r="AC6" s="45">
        <f>[1]出生数!AF5</f>
        <v>122</v>
      </c>
      <c r="AD6" s="45">
        <f>[1]出生数!AG5</f>
        <v>138</v>
      </c>
    </row>
    <row r="7" spans="1:33" ht="19.5" customHeight="1">
      <c r="A7" s="28" t="s">
        <v>9</v>
      </c>
      <c r="B7" s="41">
        <f>'月・区別，22週以後－早期新生児別周産期死亡数'!B7/('月・区別，22週以後－早期新生児別周産期死亡数'!B19+'月・区別，22週以後－早期新生児別周産期死亡率'!Q7)*1000</f>
        <v>0</v>
      </c>
      <c r="C7" s="43">
        <f>'月・区別，22週以後－早期新生児別周産期死亡数'!C7/('月・区別，22週以後－早期新生児別周産期死亡数'!C19+'月・区別，22週以後－早期新生児別周産期死亡率'!R7)*1000</f>
        <v>0</v>
      </c>
      <c r="D7" s="43">
        <f>'月・区別，22週以後－早期新生児別周産期死亡数'!D7/('月・区別，22週以後－早期新生児別周産期死亡数'!D19+'月・区別，22週以後－早期新生児別周産期死亡率'!S7)*1000</f>
        <v>0</v>
      </c>
      <c r="E7" s="43">
        <f>'月・区別，22週以後－早期新生児別周産期死亡数'!E7/('月・区別，22週以後－早期新生児別周産期死亡数'!E19+'月・区別，22週以後－早期新生児別周産期死亡率'!T7)*1000</f>
        <v>0</v>
      </c>
      <c r="F7" s="43">
        <f>'月・区別，22週以後－早期新生児別周産期死亡数'!F7/('月・区別，22週以後－早期新生児別周産期死亡数'!F19+'月・区別，22週以後－早期新生児別周産期死亡率'!U7)*1000</f>
        <v>0</v>
      </c>
      <c r="G7" s="43">
        <f>'月・区別，22週以後－早期新生児別周産期死亡数'!G7/('月・区別，22週以後－早期新生児別周産期死亡数'!G19+'月・区別，22週以後－早期新生児別周産期死亡率'!V7)*1000</f>
        <v>0</v>
      </c>
      <c r="H7" s="43">
        <f>'月・区別，22週以後－早期新生児別周産期死亡数'!H7/('月・区別，22週以後－早期新生児別周産期死亡数'!H19+'月・区別，22週以後－早期新生児別周産期死亡率'!W7)*1000</f>
        <v>0</v>
      </c>
      <c r="I7" s="43">
        <f>'月・区別，22週以後－早期新生児別周産期死亡数'!I7/('月・区別，22週以後－早期新生児別周産期死亡数'!I19+'月・区別，22週以後－早期新生児別周産期死亡率'!X7)*1000</f>
        <v>0</v>
      </c>
      <c r="J7" s="43">
        <f>'月・区別，22週以後－早期新生児別周産期死亡数'!J7/('月・区別，22週以後－早期新生児別周産期死亡数'!J19+'月・区別，22週以後－早期新生児別周産期死亡率'!Y7)*1000</f>
        <v>0</v>
      </c>
      <c r="K7" s="43">
        <f>'月・区別，22週以後－早期新生児別周産期死亡数'!K7/('月・区別，22週以後－早期新生児別周産期死亡数'!K19+'月・区別，22週以後－早期新生児別周産期死亡率'!Z7)*1000</f>
        <v>0</v>
      </c>
      <c r="L7" s="43">
        <f>'月・区別，22週以後－早期新生児別周産期死亡数'!L7/('月・区別，22週以後－早期新生児別周産期死亡数'!L19+'月・区別，22週以後－早期新生児別周産期死亡率'!AA7)*1000</f>
        <v>0</v>
      </c>
      <c r="M7" s="43">
        <f>'月・区別，22週以後－早期新生児別周産期死亡数'!M7/('月・区別，22週以後－早期新生児別周産期死亡数'!M19+'月・区別，22週以後－早期新生児別周産期死亡率'!AB7)*1000</f>
        <v>0</v>
      </c>
      <c r="N7" s="48">
        <f>'月・区別，22週以後－早期新生児別周産期死亡数'!N7/('月・区別，22週以後－早期新生児別周産期死亡数'!N19+'月・区別，22週以後－早期新生児別周産期死亡率'!AC7)*1000</f>
        <v>0</v>
      </c>
      <c r="O7" s="5"/>
      <c r="Q7" s="45">
        <f>[1]出生数!G6</f>
        <v>1848</v>
      </c>
      <c r="R7" s="45">
        <f>[1]出生数!U6</f>
        <v>153</v>
      </c>
      <c r="S7" s="45">
        <f>[1]出生数!V6</f>
        <v>162</v>
      </c>
      <c r="T7" s="45">
        <f>[1]出生数!W6</f>
        <v>134</v>
      </c>
      <c r="U7" s="45">
        <f>[1]出生数!X6</f>
        <v>141</v>
      </c>
      <c r="V7" s="45">
        <f>[1]出生数!Y6</f>
        <v>161</v>
      </c>
      <c r="W7" s="45">
        <f>[1]出生数!Z6</f>
        <v>153</v>
      </c>
      <c r="X7" s="45">
        <f>[1]出生数!AA6</f>
        <v>169</v>
      </c>
      <c r="Y7" s="45">
        <f>[1]出生数!AB6</f>
        <v>153</v>
      </c>
      <c r="Z7" s="45">
        <f>[1]出生数!AC6</f>
        <v>174</v>
      </c>
      <c r="AA7" s="45">
        <f>[1]出生数!AD6</f>
        <v>166</v>
      </c>
      <c r="AB7" s="45">
        <f>[1]出生数!AE6</f>
        <v>162</v>
      </c>
      <c r="AC7" s="45">
        <f>[1]出生数!AF6</f>
        <v>134</v>
      </c>
      <c r="AD7" s="45">
        <f>[1]出生数!AG6</f>
        <v>139</v>
      </c>
    </row>
    <row r="8" spans="1:33" ht="19.5" customHeight="1">
      <c r="A8" s="28" t="s">
        <v>10</v>
      </c>
      <c r="B8" s="41">
        <f>'月・区別，22週以後－早期新生児別周産期死亡数'!B8/('月・区別，22週以後－早期新生児別周産期死亡数'!B20+'月・区別，22週以後－早期新生児別周産期死亡率'!Q8)*1000</f>
        <v>0</v>
      </c>
      <c r="C8" s="43">
        <f>'月・区別，22週以後－早期新生児別周産期死亡数'!C8/('月・区別，22週以後－早期新生児別周産期死亡数'!C20+'月・区別，22週以後－早期新生児別周産期死亡率'!R8)*1000</f>
        <v>0</v>
      </c>
      <c r="D8" s="43">
        <f>'月・区別，22週以後－早期新生児別周産期死亡数'!D8/('月・区別，22週以後－早期新生児別周産期死亡数'!D20+'月・区別，22週以後－早期新生児別周産期死亡率'!S8)*1000</f>
        <v>0</v>
      </c>
      <c r="E8" s="43">
        <f>'月・区別，22週以後－早期新生児別周産期死亡数'!E8/('月・区別，22週以後－早期新生児別周産期死亡数'!E20+'月・区別，22週以後－早期新生児別周産期死亡率'!T8)*1000</f>
        <v>0</v>
      </c>
      <c r="F8" s="43">
        <f>'月・区別，22週以後－早期新生児別周産期死亡数'!F8/('月・区別，22週以後－早期新生児別周産期死亡数'!F20+'月・区別，22週以後－早期新生児別周産期死亡率'!U8)*1000</f>
        <v>0</v>
      </c>
      <c r="G8" s="43">
        <f>'月・区別，22週以後－早期新生児別周産期死亡数'!G8/('月・区別，22週以後－早期新生児別周産期死亡数'!G20+'月・区別，22週以後－早期新生児別周産期死亡率'!V8)*1000</f>
        <v>0</v>
      </c>
      <c r="H8" s="43">
        <f>'月・区別，22週以後－早期新生児別周産期死亡数'!H8/('月・区別，22週以後－早期新生児別周産期死亡数'!H20+'月・区別，22週以後－早期新生児別周産期死亡率'!W8)*1000</f>
        <v>0</v>
      </c>
      <c r="I8" s="43">
        <f>'月・区別，22週以後－早期新生児別周産期死亡数'!I8/('月・区別，22週以後－早期新生児別周産期死亡数'!I20+'月・区別，22週以後－早期新生児別周産期死亡率'!X8)*1000</f>
        <v>0</v>
      </c>
      <c r="J8" s="43">
        <f>'月・区別，22週以後－早期新生児別周産期死亡数'!J8/('月・区別，22週以後－早期新生児別周産期死亡数'!J20+'月・区別，22週以後－早期新生児別周産期死亡率'!Y8)*1000</f>
        <v>0</v>
      </c>
      <c r="K8" s="43">
        <f>'月・区別，22週以後－早期新生児別周産期死亡数'!K8/('月・区別，22週以後－早期新生児別周産期死亡数'!K20+'月・区別，22週以後－早期新生児別周産期死亡率'!Z8)*1000</f>
        <v>0</v>
      </c>
      <c r="L8" s="43">
        <f>'月・区別，22週以後－早期新生児別周産期死亡数'!L8/('月・区別，22週以後－早期新生児別周産期死亡数'!L20+'月・区別，22週以後－早期新生児別周産期死亡率'!AA8)*1000</f>
        <v>0</v>
      </c>
      <c r="M8" s="43">
        <f>'月・区別，22週以後－早期新生児別周産期死亡数'!M8/('月・区別，22週以後－早期新生児別周産期死亡数'!M20+'月・区別，22週以後－早期新生児別周産期死亡率'!AB8)*1000</f>
        <v>0</v>
      </c>
      <c r="N8" s="48">
        <f>'月・区別，22週以後－早期新生児別周産期死亡数'!N8/('月・区別，22週以後－早期新生児別周産期死亡数'!N20+'月・区別，22週以後－早期新生児別周産期死亡率'!AC8)*1000</f>
        <v>0</v>
      </c>
      <c r="O8" s="5"/>
      <c r="Q8" s="45">
        <f>[1]出生数!G7</f>
        <v>2204</v>
      </c>
      <c r="R8" s="45">
        <f>[1]出生数!U7</f>
        <v>169</v>
      </c>
      <c r="S8" s="45">
        <f>[1]出生数!V7</f>
        <v>192</v>
      </c>
      <c r="T8" s="45">
        <f>[1]出生数!W7</f>
        <v>191</v>
      </c>
      <c r="U8" s="45">
        <f>[1]出生数!X7</f>
        <v>203</v>
      </c>
      <c r="V8" s="45">
        <f>[1]出生数!Y7</f>
        <v>183</v>
      </c>
      <c r="W8" s="45">
        <f>[1]出生数!Z7</f>
        <v>187</v>
      </c>
      <c r="X8" s="45">
        <f>[1]出生数!AA7</f>
        <v>167</v>
      </c>
      <c r="Y8" s="45">
        <f>[1]出生数!AB7</f>
        <v>180</v>
      </c>
      <c r="Z8" s="45">
        <f>[1]出生数!AC7</f>
        <v>201</v>
      </c>
      <c r="AA8" s="45">
        <f>[1]出生数!AD7</f>
        <v>174</v>
      </c>
      <c r="AB8" s="45">
        <f>[1]出生数!AE7</f>
        <v>167</v>
      </c>
      <c r="AC8" s="45">
        <f>[1]出生数!AF7</f>
        <v>169</v>
      </c>
      <c r="AD8" s="45">
        <f>[1]出生数!AG7</f>
        <v>190</v>
      </c>
    </row>
    <row r="9" spans="1:33" ht="19.5" customHeight="1">
      <c r="A9" s="28" t="s">
        <v>11</v>
      </c>
      <c r="B9" s="41">
        <f>'月・区別，22週以後－早期新生児別周産期死亡数'!B9/('月・区別，22週以後－早期新生児別周産期死亡数'!B21+'月・区別，22週以後－早期新生児別周産期死亡率'!Q9)*1000</f>
        <v>0</v>
      </c>
      <c r="C9" s="43">
        <f>'月・区別，22週以後－早期新生児別周産期死亡数'!C9/('月・区別，22週以後－早期新生児別周産期死亡数'!C21+'月・区別，22週以後－早期新生児別周産期死亡率'!R9)*1000</f>
        <v>0</v>
      </c>
      <c r="D9" s="43">
        <f>'月・区別，22週以後－早期新生児別周産期死亡数'!D9/('月・区別，22週以後－早期新生児別周産期死亡数'!D21+'月・区別，22週以後－早期新生児別周産期死亡率'!S9)*1000</f>
        <v>0</v>
      </c>
      <c r="E9" s="43">
        <f>'月・区別，22週以後－早期新生児別周産期死亡数'!E9/('月・区別，22週以後－早期新生児別周産期死亡数'!E21+'月・区別，22週以後－早期新生児別周産期死亡率'!T9)*1000</f>
        <v>0</v>
      </c>
      <c r="F9" s="43">
        <f>'月・区別，22週以後－早期新生児別周産期死亡数'!F9/('月・区別，22週以後－早期新生児別周産期死亡数'!F21+'月・区別，22週以後－早期新生児別周産期死亡率'!U9)*1000</f>
        <v>0</v>
      </c>
      <c r="G9" s="43">
        <f>'月・区別，22週以後－早期新生児別周産期死亡数'!G9/('月・区別，22週以後－早期新生児別周産期死亡数'!G21+'月・区別，22週以後－早期新生児別周産期死亡率'!V9)*1000</f>
        <v>0</v>
      </c>
      <c r="H9" s="43">
        <f>'月・区別，22週以後－早期新生児別周産期死亡数'!H9/('月・区別，22週以後－早期新生児別周産期死亡数'!H21+'月・区別，22週以後－早期新生児別周産期死亡率'!W9)*1000</f>
        <v>0</v>
      </c>
      <c r="I9" s="43">
        <f>'月・区別，22週以後－早期新生児別周産期死亡数'!I9/('月・区別，22週以後－早期新生児別周産期死亡数'!I21+'月・区別，22週以後－早期新生児別周産期死亡率'!X9)*1000</f>
        <v>0</v>
      </c>
      <c r="J9" s="43">
        <f>'月・区別，22週以後－早期新生児別周産期死亡数'!J9/('月・区別，22週以後－早期新生児別周産期死亡数'!J21+'月・区別，22週以後－早期新生児別周産期死亡率'!Y9)*1000</f>
        <v>0</v>
      </c>
      <c r="K9" s="43">
        <f>'月・区別，22週以後－早期新生児別周産期死亡数'!K9/('月・区別，22週以後－早期新生児別周産期死亡数'!K21+'月・区別，22週以後－早期新生児別周産期死亡率'!Z9)*1000</f>
        <v>0</v>
      </c>
      <c r="L9" s="43">
        <f>'月・区別，22週以後－早期新生児別周産期死亡数'!L9/('月・区別，22週以後－早期新生児別周産期死亡数'!L21+'月・区別，22週以後－早期新生児別周産期死亡率'!AA9)*1000</f>
        <v>0</v>
      </c>
      <c r="M9" s="43">
        <f>'月・区別，22週以後－早期新生児別周産期死亡数'!M9/('月・区別，22週以後－早期新生児別周産期死亡数'!M21+'月・区別，22週以後－早期新生児別周産期死亡率'!AB9)*1000</f>
        <v>0</v>
      </c>
      <c r="N9" s="48">
        <f>'月・区別，22週以後－早期新生児別周産期死亡数'!N9/('月・区別，22週以後－早期新生児別周産期死亡数'!N21+'月・区別，22週以後－早期新生児別周産期死亡率'!AC9)*1000</f>
        <v>0</v>
      </c>
      <c r="O9" s="5"/>
      <c r="Q9" s="45">
        <f>[1]出生数!G8</f>
        <v>1849</v>
      </c>
      <c r="R9" s="45">
        <f>[1]出生数!U8</f>
        <v>171</v>
      </c>
      <c r="S9" s="45">
        <f>[1]出生数!V8</f>
        <v>180</v>
      </c>
      <c r="T9" s="45">
        <f>[1]出生数!W8</f>
        <v>136</v>
      </c>
      <c r="U9" s="45">
        <f>[1]出生数!X8</f>
        <v>139</v>
      </c>
      <c r="V9" s="45">
        <f>[1]出生数!Y8</f>
        <v>159</v>
      </c>
      <c r="W9" s="45">
        <f>[1]出生数!Z8</f>
        <v>167</v>
      </c>
      <c r="X9" s="45">
        <f>[1]出生数!AA8</f>
        <v>154</v>
      </c>
      <c r="Y9" s="45">
        <f>[1]出生数!AB8</f>
        <v>137</v>
      </c>
      <c r="Z9" s="45">
        <f>[1]出生数!AC8</f>
        <v>178</v>
      </c>
      <c r="AA9" s="45">
        <f>[1]出生数!AD8</f>
        <v>167</v>
      </c>
      <c r="AB9" s="45">
        <f>[1]出生数!AE8</f>
        <v>142</v>
      </c>
      <c r="AC9" s="45">
        <f>[1]出生数!AF8</f>
        <v>156</v>
      </c>
      <c r="AD9" s="45">
        <f>[1]出生数!AG8</f>
        <v>134</v>
      </c>
    </row>
    <row r="10" spans="1:33" ht="19.5" customHeight="1">
      <c r="A10" s="28" t="s">
        <v>12</v>
      </c>
      <c r="B10" s="41">
        <f>'月・区別，22週以後－早期新生児別周産期死亡数'!B10/('月・区別，22週以後－早期新生児別周産期死亡数'!B22+'月・区別，22週以後－早期新生児別周産期死亡率'!Q10)*1000</f>
        <v>0</v>
      </c>
      <c r="C10" s="43">
        <f>'月・区別，22週以後－早期新生児別周産期死亡数'!C10/('月・区別，22週以後－早期新生児別周産期死亡数'!C22+'月・区別，22週以後－早期新生児別周産期死亡率'!R10)*1000</f>
        <v>0</v>
      </c>
      <c r="D10" s="43">
        <f>'月・区別，22週以後－早期新生児別周産期死亡数'!D10/('月・区別，22週以後－早期新生児別周産期死亡数'!D22+'月・区別，22週以後－早期新生児別周産期死亡率'!S10)*1000</f>
        <v>0</v>
      </c>
      <c r="E10" s="43">
        <f>'月・区別，22週以後－早期新生児別周産期死亡数'!E10/('月・区別，22週以後－早期新生児別周産期死亡数'!E22+'月・区別，22週以後－早期新生児別周産期死亡率'!T10)*1000</f>
        <v>0</v>
      </c>
      <c r="F10" s="43">
        <f>'月・区別，22週以後－早期新生児別周産期死亡数'!F10/('月・区別，22週以後－早期新生児別周産期死亡数'!F22+'月・区別，22週以後－早期新生児別周産期死亡率'!U10)*1000</f>
        <v>0</v>
      </c>
      <c r="G10" s="43">
        <f>'月・区別，22週以後－早期新生児別周産期死亡数'!G10/('月・区別，22週以後－早期新生児別周産期死亡数'!G22+'月・区別，22週以後－早期新生児別周産期死亡率'!V10)*1000</f>
        <v>0</v>
      </c>
      <c r="H10" s="43">
        <f>'月・区別，22週以後－早期新生児別周産期死亡数'!H10/('月・区別，22週以後－早期新生児別周産期死亡数'!H22+'月・区別，22週以後－早期新生児別周産期死亡率'!W10)*1000</f>
        <v>0</v>
      </c>
      <c r="I10" s="43">
        <f>'月・区別，22週以後－早期新生児別周産期死亡数'!I10/('月・区別，22週以後－早期新生児別周産期死亡数'!I22+'月・区別，22週以後－早期新生児別周産期死亡率'!X10)*1000</f>
        <v>0</v>
      </c>
      <c r="J10" s="43">
        <f>'月・区別，22週以後－早期新生児別周産期死亡数'!J10/('月・区別，22週以後－早期新生児別周産期死亡数'!J22+'月・区別，22週以後－早期新生児別周産期死亡率'!Y10)*1000</f>
        <v>0</v>
      </c>
      <c r="K10" s="43">
        <f>'月・区別，22週以後－早期新生児別周産期死亡数'!K10/('月・区別，22週以後－早期新生児別周産期死亡数'!K22+'月・区別，22週以後－早期新生児別周産期死亡率'!Z10)*1000</f>
        <v>0</v>
      </c>
      <c r="L10" s="43">
        <f>'月・区別，22週以後－早期新生児別周産期死亡数'!L10/('月・区別，22週以後－早期新生児別周産期死亡数'!L22+'月・区別，22週以後－早期新生児別周産期死亡率'!AA10)*1000</f>
        <v>0</v>
      </c>
      <c r="M10" s="43">
        <f>'月・区別，22週以後－早期新生児別周産期死亡数'!M10/('月・区別，22週以後－早期新生児別周産期死亡数'!M22+'月・区別，22週以後－早期新生児別周産期死亡率'!AB10)*1000</f>
        <v>0</v>
      </c>
      <c r="N10" s="48">
        <f>'月・区別，22週以後－早期新生児別周産期死亡数'!N10/('月・区別，22週以後－早期新生児別周産期死亡数'!N22+'月・区別，22週以後－早期新生児別周産期死亡率'!AC10)*1000</f>
        <v>0</v>
      </c>
      <c r="O10" s="5"/>
      <c r="Q10" s="45">
        <f>[1]出生数!G9</f>
        <v>713</v>
      </c>
      <c r="R10" s="45">
        <f>[1]出生数!U9</f>
        <v>62</v>
      </c>
      <c r="S10" s="45">
        <f>[1]出生数!V9</f>
        <v>52</v>
      </c>
      <c r="T10" s="45">
        <f>[1]出生数!W9</f>
        <v>52</v>
      </c>
      <c r="U10" s="45">
        <f>[1]出生数!X9</f>
        <v>49</v>
      </c>
      <c r="V10" s="45">
        <f>[1]出生数!Y9</f>
        <v>64</v>
      </c>
      <c r="W10" s="45">
        <f>[1]出生数!Z9</f>
        <v>66</v>
      </c>
      <c r="X10" s="45">
        <f>[1]出生数!AA9</f>
        <v>67</v>
      </c>
      <c r="Y10" s="45">
        <f>[1]出生数!AB9</f>
        <v>64</v>
      </c>
      <c r="Z10" s="45">
        <f>[1]出生数!AC9</f>
        <v>52</v>
      </c>
      <c r="AA10" s="45">
        <f>[1]出生数!AD9</f>
        <v>67</v>
      </c>
      <c r="AB10" s="45">
        <f>[1]出生数!AE9</f>
        <v>69</v>
      </c>
      <c r="AC10" s="45">
        <f>[1]出生数!AF9</f>
        <v>52</v>
      </c>
      <c r="AD10" s="45">
        <f>[1]出生数!AG9</f>
        <v>59</v>
      </c>
    </row>
    <row r="11" spans="1:33" ht="19.5" customHeight="1">
      <c r="A11" s="28" t="s">
        <v>13</v>
      </c>
      <c r="B11" s="41">
        <f>'月・区別，22週以後－早期新生児別周産期死亡数'!B11/('月・区別，22週以後－早期新生児別周産期死亡数'!B23+'月・区別，22週以後－早期新生児別周産期死亡率'!Q11)*1000</f>
        <v>0</v>
      </c>
      <c r="C11" s="43">
        <f>'月・区別，22週以後－早期新生児別周産期死亡数'!C11/('月・区別，22週以後－早期新生児別周産期死亡数'!C23+'月・区別，22週以後－早期新生児別周産期死亡率'!R11)*1000</f>
        <v>0</v>
      </c>
      <c r="D11" s="43">
        <f>'月・区別，22週以後－早期新生児別周産期死亡数'!D11/('月・区別，22週以後－早期新生児別周産期死亡数'!D23+'月・区別，22週以後－早期新生児別周産期死亡率'!S11)*1000</f>
        <v>0</v>
      </c>
      <c r="E11" s="43">
        <f>'月・区別，22週以後－早期新生児別周産期死亡数'!E11/('月・区別，22週以後－早期新生児別周産期死亡数'!E23+'月・区別，22週以後－早期新生児別周産期死亡率'!T11)*1000</f>
        <v>0</v>
      </c>
      <c r="F11" s="43">
        <f>'月・区別，22週以後－早期新生児別周産期死亡数'!F11/('月・区別，22週以後－早期新生児別周産期死亡数'!F23+'月・区別，22週以後－早期新生児別周産期死亡率'!U11)*1000</f>
        <v>0</v>
      </c>
      <c r="G11" s="43">
        <f>'月・区別，22週以後－早期新生児別周産期死亡数'!G11/('月・区別，22週以後－早期新生児別周産期死亡数'!G23+'月・区別，22週以後－早期新生児別周産期死亡率'!V11)*1000</f>
        <v>0</v>
      </c>
      <c r="H11" s="43">
        <f>'月・区別，22週以後－早期新生児別周産期死亡数'!H11/('月・区別，22週以後－早期新生児別周産期死亡数'!H23+'月・区別，22週以後－早期新生児別周産期死亡率'!W11)*1000</f>
        <v>0</v>
      </c>
      <c r="I11" s="43">
        <f>'月・区別，22週以後－早期新生児別周産期死亡数'!I11/('月・区別，22週以後－早期新生児別周産期死亡数'!I23+'月・区別，22週以後－早期新生児別周産期死亡率'!X11)*1000</f>
        <v>0</v>
      </c>
      <c r="J11" s="43">
        <f>'月・区別，22週以後－早期新生児別周産期死亡数'!J11/('月・区別，22週以後－早期新生児別周産期死亡数'!J23+'月・区別，22週以後－早期新生児別周産期死亡率'!Y11)*1000</f>
        <v>0</v>
      </c>
      <c r="K11" s="43">
        <f>'月・区別，22週以後－早期新生児別周産期死亡数'!K11/('月・区別，22週以後－早期新生児別周産期死亡数'!K23+'月・区別，22週以後－早期新生児別周産期死亡率'!Z11)*1000</f>
        <v>0</v>
      </c>
      <c r="L11" s="43">
        <f>'月・区別，22週以後－早期新生児別周産期死亡数'!L11/('月・区別，22週以後－早期新生児別周産期死亡数'!L23+'月・区別，22週以後－早期新生児別周産期死亡率'!AA11)*1000</f>
        <v>0</v>
      </c>
      <c r="M11" s="43">
        <f>'月・区別，22週以後－早期新生児別周産期死亡数'!M11/('月・区別，22週以後－早期新生児別周産期死亡数'!M23+'月・区別，22週以後－早期新生児別周産期死亡率'!AB11)*1000</f>
        <v>0</v>
      </c>
      <c r="N11" s="48">
        <f>'月・区別，22週以後－早期新生児別周産期死亡数'!N11/('月・区別，22週以後－早期新生児別周産期死亡数'!N23+'月・区別，22週以後－早期新生児別周産期死亡率'!AC11)*1000</f>
        <v>0</v>
      </c>
      <c r="O11" s="5"/>
      <c r="Q11" s="45">
        <f>[1]出生数!G10</f>
        <v>1837</v>
      </c>
      <c r="R11" s="45">
        <f>[1]出生数!U10</f>
        <v>170</v>
      </c>
      <c r="S11" s="45">
        <f>[1]出生数!V10</f>
        <v>146</v>
      </c>
      <c r="T11" s="45">
        <f>[1]出生数!W10</f>
        <v>149</v>
      </c>
      <c r="U11" s="45">
        <f>[1]出生数!X10</f>
        <v>157</v>
      </c>
      <c r="V11" s="45">
        <f>[1]出生数!Y10</f>
        <v>154</v>
      </c>
      <c r="W11" s="45">
        <f>[1]出生数!Z10</f>
        <v>123</v>
      </c>
      <c r="X11" s="45">
        <f>[1]出生数!AA10</f>
        <v>145</v>
      </c>
      <c r="Y11" s="45">
        <f>[1]出生数!AB10</f>
        <v>169</v>
      </c>
      <c r="Z11" s="45">
        <f>[1]出生数!AC10</f>
        <v>173</v>
      </c>
      <c r="AA11" s="45">
        <f>[1]出生数!AD10</f>
        <v>166</v>
      </c>
      <c r="AB11" s="45">
        <f>[1]出生数!AE10</f>
        <v>187</v>
      </c>
      <c r="AC11" s="45">
        <f>[1]出生数!AF10</f>
        <v>134</v>
      </c>
      <c r="AD11" s="45">
        <f>[1]出生数!AG10</f>
        <v>134</v>
      </c>
    </row>
    <row r="12" spans="1:33" ht="19.5" customHeight="1">
      <c r="A12" s="28" t="s">
        <v>14</v>
      </c>
      <c r="B12" s="41">
        <f>'月・区別，22週以後－早期新生児別周産期死亡数'!B12/('月・区別，22週以後－早期新生児別周産期死亡数'!B24+'月・区別，22週以後－早期新生児別周産期死亡率'!Q12)*1000</f>
        <v>0</v>
      </c>
      <c r="C12" s="43">
        <f>'月・区別，22週以後－早期新生児別周産期死亡数'!C12/('月・区別，22週以後－早期新生児別周産期死亡数'!C24+'月・区別，22週以後－早期新生児別周産期死亡率'!R12)*1000</f>
        <v>0</v>
      </c>
      <c r="D12" s="43">
        <f>'月・区別，22週以後－早期新生児別周産期死亡数'!D12/('月・区別，22週以後－早期新生児別周産期死亡数'!D24+'月・区別，22週以後－早期新生児別周産期死亡率'!S12)*1000</f>
        <v>0</v>
      </c>
      <c r="E12" s="43">
        <f>'月・区別，22週以後－早期新生児別周産期死亡数'!E12/('月・区別，22週以後－早期新生児別周産期死亡数'!E24+'月・区別，22週以後－早期新生児別周産期死亡率'!T12)*1000</f>
        <v>0</v>
      </c>
      <c r="F12" s="43">
        <f>'月・区別，22週以後－早期新生児別周産期死亡数'!F12/('月・区別，22週以後－早期新生児別周産期死亡数'!F24+'月・区別，22週以後－早期新生児別周産期死亡率'!U12)*1000</f>
        <v>0</v>
      </c>
      <c r="G12" s="43">
        <f>'月・区別，22週以後－早期新生児別周産期死亡数'!G12/('月・区別，22週以後－早期新生児別周産期死亡数'!G24+'月・区別，22週以後－早期新生児別周産期死亡率'!V12)*1000</f>
        <v>0</v>
      </c>
      <c r="H12" s="43">
        <f>'月・区別，22週以後－早期新生児別周産期死亡数'!H12/('月・区別，22週以後－早期新生児別周産期死亡数'!H24+'月・区別，22週以後－早期新生児別周産期死亡率'!W12)*1000</f>
        <v>0</v>
      </c>
      <c r="I12" s="43">
        <f>'月・区別，22週以後－早期新生児別周産期死亡数'!I12/('月・区別，22週以後－早期新生児別周産期死亡数'!I24+'月・区別，22週以後－早期新生児別周産期死亡率'!X12)*1000</f>
        <v>0</v>
      </c>
      <c r="J12" s="43">
        <f>'月・区別，22週以後－早期新生児別周産期死亡数'!J12/('月・区別，22週以後－早期新生児別周産期死亡数'!J24+'月・区別，22週以後－早期新生児別周産期死亡率'!Y12)*1000</f>
        <v>0</v>
      </c>
      <c r="K12" s="43">
        <f>'月・区別，22週以後－早期新生児別周産期死亡数'!K12/('月・区別，22週以後－早期新生児別周産期死亡数'!K24+'月・区別，22週以後－早期新生児別周産期死亡率'!Z12)*1000</f>
        <v>0</v>
      </c>
      <c r="L12" s="43">
        <f>'月・区別，22週以後－早期新生児別周産期死亡数'!L12/('月・区別，22週以後－早期新生児別周産期死亡数'!L24+'月・区別，22週以後－早期新生児別周産期死亡率'!AA12)*1000</f>
        <v>0</v>
      </c>
      <c r="M12" s="43">
        <f>'月・区別，22週以後－早期新生児別周産期死亡数'!M12/('月・区別，22週以後－早期新生児別周産期死亡数'!M24+'月・区別，22週以後－早期新生児別周産期死亡率'!AB12)*1000</f>
        <v>0</v>
      </c>
      <c r="N12" s="48">
        <f>'月・区別，22週以後－早期新生児別周産期死亡数'!N12/('月・区別，22週以後－早期新生児別周産期死亡数'!N24+'月・区別，22週以後－早期新生児別周産期死亡率'!AC12)*1000</f>
        <v>0</v>
      </c>
      <c r="O12" s="5"/>
      <c r="Q12" s="45">
        <f>[1]出生数!G11</f>
        <v>655</v>
      </c>
      <c r="R12" s="45">
        <f>[1]出生数!U11</f>
        <v>65</v>
      </c>
      <c r="S12" s="45">
        <f>[1]出生数!V11</f>
        <v>58</v>
      </c>
      <c r="T12" s="45">
        <f>[1]出生数!W11</f>
        <v>55</v>
      </c>
      <c r="U12" s="45">
        <f>[1]出生数!X11</f>
        <v>50</v>
      </c>
      <c r="V12" s="45">
        <f>[1]出生数!Y11</f>
        <v>45</v>
      </c>
      <c r="W12" s="45">
        <f>[1]出生数!Z11</f>
        <v>56</v>
      </c>
      <c r="X12" s="45">
        <f>[1]出生数!AA11</f>
        <v>43</v>
      </c>
      <c r="Y12" s="45">
        <f>[1]出生数!AB11</f>
        <v>59</v>
      </c>
      <c r="Z12" s="45">
        <f>[1]出生数!AC11</f>
        <v>57</v>
      </c>
      <c r="AA12" s="45">
        <f>[1]出生数!AD11</f>
        <v>76</v>
      </c>
      <c r="AB12" s="45">
        <f>[1]出生数!AE11</f>
        <v>59</v>
      </c>
      <c r="AC12" s="45">
        <f>[1]出生数!AF11</f>
        <v>50</v>
      </c>
      <c r="AD12" s="45">
        <f>[1]出生数!AG11</f>
        <v>47</v>
      </c>
    </row>
    <row r="13" spans="1:33" ht="19.5" customHeight="1">
      <c r="A13" s="28" t="s">
        <v>15</v>
      </c>
      <c r="B13" s="41">
        <f>'月・区別，22週以後－早期新生児別周産期死亡数'!B13/('月・区別，22週以後－早期新生児別周産期死亡数'!B25+'月・区別，22週以後－早期新生児別周産期死亡率'!Q13)*1000</f>
        <v>0</v>
      </c>
      <c r="C13" s="43">
        <f>'月・区別，22週以後－早期新生児別周産期死亡数'!C13/('月・区別，22週以後－早期新生児別周産期死亡数'!C25+'月・区別，22週以後－早期新生児別周産期死亡率'!R13)*1000</f>
        <v>0</v>
      </c>
      <c r="D13" s="43">
        <f>'月・区別，22週以後－早期新生児別周産期死亡数'!D13/('月・区別，22週以後－早期新生児別周産期死亡数'!D25+'月・区別，22週以後－早期新生児別周産期死亡率'!S13)*1000</f>
        <v>0</v>
      </c>
      <c r="E13" s="43">
        <f>'月・区別，22週以後－早期新生児別周産期死亡数'!E13/('月・区別，22週以後－早期新生児別周産期死亡数'!E25+'月・区別，22週以後－早期新生児別周産期死亡率'!T13)*1000</f>
        <v>0</v>
      </c>
      <c r="F13" s="43">
        <f>'月・区別，22週以後－早期新生児別周産期死亡数'!F13/('月・区別，22週以後－早期新生児別周産期死亡数'!F25+'月・区別，22週以後－早期新生児別周産期死亡率'!U13)*1000</f>
        <v>0</v>
      </c>
      <c r="G13" s="43">
        <f>'月・区別，22週以後－早期新生児別周産期死亡数'!G13/('月・区別，22週以後－早期新生児別周産期死亡数'!G25+'月・区別，22週以後－早期新生児別周産期死亡率'!V13)*1000</f>
        <v>0</v>
      </c>
      <c r="H13" s="43">
        <f>'月・区別，22週以後－早期新生児別周産期死亡数'!H13/('月・区別，22週以後－早期新生児別周産期死亡数'!H25+'月・区別，22週以後－早期新生児別周産期死亡率'!W13)*1000</f>
        <v>0</v>
      </c>
      <c r="I13" s="43">
        <f>'月・区別，22週以後－早期新生児別周産期死亡数'!I13/('月・区別，22週以後－早期新生児別周産期死亡数'!I25+'月・区別，22週以後－早期新生児別周産期死亡率'!X13)*1000</f>
        <v>0</v>
      </c>
      <c r="J13" s="43">
        <f>'月・区別，22週以後－早期新生児別周産期死亡数'!J13/('月・区別，22週以後－早期新生児別周産期死亡数'!J25+'月・区別，22週以後－早期新生児別周産期死亡率'!Y13)*1000</f>
        <v>0</v>
      </c>
      <c r="K13" s="43">
        <f>'月・区別，22週以後－早期新生児別周産期死亡数'!K13/('月・区別，22週以後－早期新生児別周産期死亡数'!K25+'月・区別，22週以後－早期新生児別周産期死亡率'!Z13)*1000</f>
        <v>0</v>
      </c>
      <c r="L13" s="43">
        <f>'月・区別，22週以後－早期新生児別周産期死亡数'!L13/('月・区別，22週以後－早期新生児別周産期死亡数'!L25+'月・区別，22週以後－早期新生児別周産期死亡率'!AA13)*1000</f>
        <v>0</v>
      </c>
      <c r="M13" s="43">
        <f>'月・区別，22週以後－早期新生児別周産期死亡数'!M13/('月・区別，22週以後－早期新生児別周産期死亡数'!M25+'月・区別，22週以後－早期新生児別周産期死亡率'!AB13)*1000</f>
        <v>0</v>
      </c>
      <c r="N13" s="48">
        <f>'月・区別，22週以後－早期新生児別周産期死亡数'!N13/('月・区別，22週以後－早期新生児別周産期死亡数'!N25+'月・区別，22週以後－早期新生児別周産期死亡率'!AC13)*1000</f>
        <v>0</v>
      </c>
      <c r="O13" s="5"/>
      <c r="Q13" s="45">
        <f>[1]出生数!G12</f>
        <v>727</v>
      </c>
      <c r="R13" s="45">
        <f>[1]出生数!U12</f>
        <v>65</v>
      </c>
      <c r="S13" s="45">
        <f>[1]出生数!V12</f>
        <v>69</v>
      </c>
      <c r="T13" s="45">
        <f>[1]出生数!W12</f>
        <v>63</v>
      </c>
      <c r="U13" s="45">
        <f>[1]出生数!X12</f>
        <v>59</v>
      </c>
      <c r="V13" s="45">
        <f>[1]出生数!Y12</f>
        <v>62</v>
      </c>
      <c r="W13" s="45">
        <f>[1]出生数!Z12</f>
        <v>53</v>
      </c>
      <c r="X13" s="45">
        <f>[1]出生数!AA12</f>
        <v>67</v>
      </c>
      <c r="Y13" s="45">
        <f>[1]出生数!AB12</f>
        <v>63</v>
      </c>
      <c r="Z13" s="45">
        <f>[1]出生数!AC12</f>
        <v>63</v>
      </c>
      <c r="AA13" s="45">
        <f>[1]出生数!AD12</f>
        <v>57</v>
      </c>
      <c r="AB13" s="45">
        <f>[1]出生数!AE12</f>
        <v>54</v>
      </c>
      <c r="AC13" s="45">
        <f>[1]出生数!AF12</f>
        <v>64</v>
      </c>
      <c r="AD13" s="45">
        <f>[1]出生数!AG12</f>
        <v>53</v>
      </c>
    </row>
    <row r="14" spans="1:33" ht="19.5" customHeight="1">
      <c r="A14" s="28" t="s">
        <v>16</v>
      </c>
      <c r="B14" s="41">
        <f>'月・区別，22週以後－早期新生児別周産期死亡数'!B14/('月・区別，22週以後－早期新生児別周産期死亡数'!B26+'月・区別，22週以後－早期新生児別周産期死亡率'!Q14)*1000</f>
        <v>0</v>
      </c>
      <c r="C14" s="43">
        <f>'月・区別，22週以後－早期新生児別周産期死亡数'!C14/('月・区別，22週以後－早期新生児別周産期死亡数'!C26+'月・区別，22週以後－早期新生児別周産期死亡率'!R14)*1000</f>
        <v>0</v>
      </c>
      <c r="D14" s="43">
        <f>'月・区別，22週以後－早期新生児別周産期死亡数'!D14/('月・区別，22週以後－早期新生児別周産期死亡数'!D26+'月・区別，22週以後－早期新生児別周産期死亡率'!S14)*1000</f>
        <v>0</v>
      </c>
      <c r="E14" s="43">
        <f>'月・区別，22週以後－早期新生児別周産期死亡数'!E14/('月・区別，22週以後－早期新生児別周産期死亡数'!E26+'月・区別，22週以後－早期新生児別周産期死亡率'!T14)*1000</f>
        <v>0</v>
      </c>
      <c r="F14" s="43">
        <f>'月・区別，22週以後－早期新生児別周産期死亡数'!F14/('月・区別，22週以後－早期新生児別周産期死亡数'!F26+'月・区別，22週以後－早期新生児別周産期死亡率'!U14)*1000</f>
        <v>0</v>
      </c>
      <c r="G14" s="43">
        <f>'月・区別，22週以後－早期新生児別周産期死亡数'!G14/('月・区別，22週以後－早期新生児別周産期死亡数'!G26+'月・区別，22週以後－早期新生児別周産期死亡率'!V14)*1000</f>
        <v>0</v>
      </c>
      <c r="H14" s="43">
        <f>'月・区別，22週以後－早期新生児別周産期死亡数'!H14/('月・区別，22週以後－早期新生児別周産期死亡数'!H26+'月・区別，22週以後－早期新生児別周産期死亡率'!W14)*1000</f>
        <v>0</v>
      </c>
      <c r="I14" s="43">
        <f>'月・区別，22週以後－早期新生児別周産期死亡数'!I14/('月・区別，22週以後－早期新生児別周産期死亡数'!I26+'月・区別，22週以後－早期新生児別周産期死亡率'!X14)*1000</f>
        <v>0</v>
      </c>
      <c r="J14" s="43">
        <f>'月・区別，22週以後－早期新生児別周産期死亡数'!J14/('月・区別，22週以後－早期新生児別周産期死亡数'!J26+'月・区別，22週以後－早期新生児別周産期死亡率'!Y14)*1000</f>
        <v>0</v>
      </c>
      <c r="K14" s="43">
        <f>'月・区別，22週以後－早期新生児別周産期死亡数'!K14/('月・区別，22週以後－早期新生児別周産期死亡数'!K26+'月・区別，22週以後－早期新生児別周産期死亡率'!Z14)*1000</f>
        <v>0</v>
      </c>
      <c r="L14" s="43">
        <f>'月・区別，22週以後－早期新生児別周産期死亡数'!L14/('月・区別，22週以後－早期新生児別周産期死亡数'!L26+'月・区別，22週以後－早期新生児別周産期死亡率'!AA14)*1000</f>
        <v>0</v>
      </c>
      <c r="M14" s="43">
        <f>'月・区別，22週以後－早期新生児別周産期死亡数'!M14/('月・区別，22週以後－早期新生児別周産期死亡数'!M26+'月・区別，22週以後－早期新生児別周産期死亡率'!AB14)*1000</f>
        <v>0</v>
      </c>
      <c r="N14" s="48">
        <f>'月・区別，22週以後－早期新生児別周産期死亡数'!N14/('月・区別，22週以後－早期新生児別周産期死亡数'!N26+'月・区別，22週以後－早期新生児別周産期死亡率'!AC14)*1000</f>
        <v>0</v>
      </c>
      <c r="O14" s="5"/>
      <c r="Q14" s="45">
        <f>[1]出生数!G13</f>
        <v>1572</v>
      </c>
      <c r="R14" s="45">
        <f>[1]出生数!U13</f>
        <v>156</v>
      </c>
      <c r="S14" s="45">
        <f>[1]出生数!V13</f>
        <v>120</v>
      </c>
      <c r="T14" s="45">
        <f>[1]出生数!W13</f>
        <v>106</v>
      </c>
      <c r="U14" s="45">
        <f>[1]出生数!X13</f>
        <v>144</v>
      </c>
      <c r="V14" s="45">
        <f>[1]出生数!Y13</f>
        <v>128</v>
      </c>
      <c r="W14" s="45">
        <f>[1]出生数!Z13</f>
        <v>139</v>
      </c>
      <c r="X14" s="45">
        <f>[1]出生数!AA13</f>
        <v>148</v>
      </c>
      <c r="Y14" s="45">
        <f>[1]出生数!AB13</f>
        <v>128</v>
      </c>
      <c r="Z14" s="45">
        <f>[1]出生数!AC13</f>
        <v>132</v>
      </c>
      <c r="AA14" s="45">
        <f>[1]出生数!AD13</f>
        <v>163</v>
      </c>
      <c r="AB14" s="45">
        <f>[1]出生数!AE13</f>
        <v>122</v>
      </c>
      <c r="AC14" s="45">
        <f>[1]出生数!AF13</f>
        <v>127</v>
      </c>
      <c r="AD14" s="45">
        <f>[1]出生数!AG13</f>
        <v>115</v>
      </c>
    </row>
    <row r="15" spans="1:33" ht="19.5" customHeight="1">
      <c r="A15" s="28" t="s">
        <v>17</v>
      </c>
      <c r="B15" s="41">
        <f>'月・区別，22週以後－早期新生児別周産期死亡数'!B15/('月・区別，22週以後－早期新生児別周産期死亡数'!B27+'月・区別，22週以後－早期新生児別周産期死亡率'!Q15)*1000</f>
        <v>0</v>
      </c>
      <c r="C15" s="43">
        <f>'月・区別，22週以後－早期新生児別周産期死亡数'!C15/('月・区別，22週以後－早期新生児別周産期死亡数'!C27+'月・区別，22週以後－早期新生児別周産期死亡率'!R15)*1000</f>
        <v>0</v>
      </c>
      <c r="D15" s="43">
        <f>'月・区別，22週以後－早期新生児別周産期死亡数'!D15/('月・区別，22週以後－早期新生児別周産期死亡数'!D27+'月・区別，22週以後－早期新生児別周産期死亡率'!S15)*1000</f>
        <v>0</v>
      </c>
      <c r="E15" s="43">
        <f>'月・区別，22週以後－早期新生児別周産期死亡数'!E15/('月・区別，22週以後－早期新生児別周産期死亡数'!E27+'月・区別，22週以後－早期新生児別周産期死亡率'!T15)*1000</f>
        <v>0</v>
      </c>
      <c r="F15" s="43">
        <f>'月・区別，22週以後－早期新生児別周産期死亡数'!F15/('月・区別，22週以後－早期新生児別周産期死亡数'!F27+'月・区別，22週以後－早期新生児別周産期死亡率'!U15)*1000</f>
        <v>0</v>
      </c>
      <c r="G15" s="43">
        <f>'月・区別，22週以後－早期新生児別周産期死亡数'!G15/('月・区別，22週以後－早期新生児別周産期死亡数'!G27+'月・区別，22週以後－早期新生児別周産期死亡率'!V15)*1000</f>
        <v>0</v>
      </c>
      <c r="H15" s="43">
        <f>'月・区別，22週以後－早期新生児別周産期死亡数'!H15/('月・区別，22週以後－早期新生児別周産期死亡数'!H27+'月・区別，22週以後－早期新生児別周産期死亡率'!W15)*1000</f>
        <v>0</v>
      </c>
      <c r="I15" s="43">
        <f>'月・区別，22週以後－早期新生児別周産期死亡数'!I15/('月・区別，22週以後－早期新生児別周産期死亡数'!I27+'月・区別，22週以後－早期新生児別周産期死亡率'!X15)*1000</f>
        <v>0</v>
      </c>
      <c r="J15" s="43">
        <f>'月・区別，22週以後－早期新生児別周産期死亡数'!J15/('月・区別，22週以後－早期新生児別周産期死亡数'!J27+'月・区別，22週以後－早期新生児別周産期死亡率'!Y15)*1000</f>
        <v>0</v>
      </c>
      <c r="K15" s="43">
        <f>'月・区別，22週以後－早期新生児別周産期死亡数'!K15/('月・区別，22週以後－早期新生児別周産期死亡数'!K27+'月・区別，22週以後－早期新生児別周産期死亡率'!Z15)*1000</f>
        <v>0</v>
      </c>
      <c r="L15" s="43">
        <f>'月・区別，22週以後－早期新生児別周産期死亡数'!L15/('月・区別，22週以後－早期新生児別周産期死亡数'!L27+'月・区別，22週以後－早期新生児別周産期死亡率'!AA15)*1000</f>
        <v>0</v>
      </c>
      <c r="M15" s="43">
        <f>'月・区別，22週以後－早期新生児別周産期死亡数'!M15/('月・区別，22週以後－早期新生児別周産期死亡数'!M27+'月・区別，22週以後－早期新生児別周産期死亡率'!AB15)*1000</f>
        <v>0</v>
      </c>
      <c r="N15" s="48">
        <f>'月・区別，22週以後－早期新生児別周産期死亡数'!N15/('月・区別，22週以後－早期新生児別周産期死亡数'!N27+'月・区別，22週以後－早期新生児別周産期死亡率'!AC15)*1000</f>
        <v>0</v>
      </c>
      <c r="O15" s="5"/>
      <c r="Q15" s="45">
        <f>[1]出生数!G14</f>
        <v>894</v>
      </c>
      <c r="R15" s="45">
        <f>[1]出生数!U14</f>
        <v>74</v>
      </c>
      <c r="S15" s="45">
        <f>[1]出生数!V14</f>
        <v>75</v>
      </c>
      <c r="T15" s="45">
        <f>[1]出生数!W14</f>
        <v>90</v>
      </c>
      <c r="U15" s="45">
        <f>[1]出生数!X14</f>
        <v>78</v>
      </c>
      <c r="V15" s="45">
        <f>[1]出生数!Y14</f>
        <v>70</v>
      </c>
      <c r="W15" s="45">
        <f>[1]出生数!Z14</f>
        <v>90</v>
      </c>
      <c r="X15" s="45">
        <f>[1]出生数!AA14</f>
        <v>68</v>
      </c>
      <c r="Y15" s="45">
        <f>[1]出生数!AB14</f>
        <v>76</v>
      </c>
      <c r="Z15" s="45">
        <f>[1]出生数!AC14</f>
        <v>64</v>
      </c>
      <c r="AA15" s="45">
        <f>[1]出生数!AD14</f>
        <v>83</v>
      </c>
      <c r="AB15" s="45">
        <f>[1]出生数!AE14</f>
        <v>65</v>
      </c>
      <c r="AC15" s="45">
        <f>[1]出生数!AF14</f>
        <v>64</v>
      </c>
      <c r="AD15" s="45">
        <f>[1]出生数!AG14</f>
        <v>71</v>
      </c>
    </row>
    <row r="16" spans="1:33" ht="19.5" customHeight="1">
      <c r="A16" s="7"/>
      <c r="B16" s="196" t="s">
        <v>68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pans="1:14" ht="19.5" customHeight="1">
      <c r="A17" s="28" t="s">
        <v>7</v>
      </c>
      <c r="B17" s="41">
        <f>'月・区別，22週以後－早期新生児別周産期死亡数'!B17/('月・区別，22週以後－早期新生児別周産期死亡数'!B17+'月・区別，22週以後－早期新生児別周産期死亡率'!Q5)*1000</f>
        <v>0</v>
      </c>
      <c r="C17" s="41">
        <f>'月・区別，22週以後－早期新生児別周産期死亡数'!C17/('月・区別，22週以後－早期新生児別周産期死亡数'!C17+'月・区別，22週以後－早期新生児別周産期死亡率'!R5)*1000</f>
        <v>0</v>
      </c>
      <c r="D17" s="41">
        <f>'月・区別，22週以後－早期新生児別周産期死亡数'!D17/('月・区別，22週以後－早期新生児別周産期死亡数'!D17+'月・区別，22週以後－早期新生児別周産期死亡率'!S5)*1000</f>
        <v>0</v>
      </c>
      <c r="E17" s="41">
        <f>'月・区別，22週以後－早期新生児別周産期死亡数'!E17/('月・区別，22週以後－早期新生児別周産期死亡数'!E17+'月・区別，22週以後－早期新生児別周産期死亡率'!T5)*1000</f>
        <v>0</v>
      </c>
      <c r="F17" s="41">
        <f>'月・区別，22週以後－早期新生児別周産期死亡数'!F17/('月・区別，22週以後－早期新生児別周産期死亡数'!F17+'月・区別，22週以後－早期新生児別周産期死亡率'!U5)*1000</f>
        <v>0</v>
      </c>
      <c r="G17" s="41">
        <f>'月・区別，22週以後－早期新生児別周産期死亡数'!G17/('月・区別，22週以後－早期新生児別周産期死亡数'!G17+'月・区別，22週以後－早期新生児別周産期死亡率'!V5)*1000</f>
        <v>0</v>
      </c>
      <c r="H17" s="41">
        <f>'月・区別，22週以後－早期新生児別周産期死亡数'!H17/('月・区別，22週以後－早期新生児別周産期死亡数'!H17+'月・区別，22週以後－早期新生児別周産期死亡率'!W5)*1000</f>
        <v>0</v>
      </c>
      <c r="I17" s="41">
        <f>'月・区別，22週以後－早期新生児別周産期死亡数'!I17/('月・区別，22週以後－早期新生児別周産期死亡数'!I17+'月・区別，22週以後－早期新生児別周産期死亡率'!X5)*1000</f>
        <v>0</v>
      </c>
      <c r="J17" s="41">
        <f>'月・区別，22週以後－早期新生児別周産期死亡数'!J17/('月・区別，22週以後－早期新生児別周産期死亡数'!J17+'月・区別，22週以後－早期新生児別周産期死亡率'!Y5)*1000</f>
        <v>0</v>
      </c>
      <c r="K17" s="41">
        <f>'月・区別，22週以後－早期新生児別周産期死亡数'!K17/('月・区別，22週以後－早期新生児別周産期死亡数'!K17+'月・区別，22週以後－早期新生児別周産期死亡率'!Z5)*1000</f>
        <v>0</v>
      </c>
      <c r="L17" s="41">
        <f>'月・区別，22週以後－早期新生児別周産期死亡数'!L17/('月・区別，22週以後－早期新生児別周産期死亡数'!L17+'月・区別，22週以後－早期新生児別周産期死亡率'!AA5)*1000</f>
        <v>0</v>
      </c>
      <c r="M17" s="41">
        <f>'月・区別，22週以後－早期新生児別周産期死亡数'!M17/('月・区別，22週以後－早期新生児別周産期死亡数'!M17+'月・区別，22週以後－早期新生児別周産期死亡率'!AB5)*1000</f>
        <v>0</v>
      </c>
      <c r="N17" s="42">
        <f>'月・区別，22週以後－早期新生児別周産期死亡数'!N17/('月・区別，22週以後－早期新生児別周産期死亡数'!N17+'月・区別，22週以後－早期新生児別周産期死亡率'!AC5)*1000</f>
        <v>0</v>
      </c>
    </row>
    <row r="18" spans="1:14" ht="19.5" customHeight="1">
      <c r="A18" s="28" t="s">
        <v>8</v>
      </c>
      <c r="B18" s="41">
        <f>'月・区別，22週以後－早期新生児別周産期死亡数'!B18/('月・区別，22週以後－早期新生児別周産期死亡数'!B18+'月・区別，22週以後－早期新生児別周産期死亡率'!Q6)*1000</f>
        <v>0</v>
      </c>
      <c r="C18" s="43">
        <f>'月・区別，22週以後－早期新生児別周産期死亡数'!C18/('月・区別，22週以後－早期新生児別周産期死亡数'!C18+'月・区別，22週以後－早期新生児別周産期死亡率'!R6)*1000</f>
        <v>0</v>
      </c>
      <c r="D18" s="43">
        <f>'月・区別，22週以後－早期新生児別周産期死亡数'!D18/('月・区別，22週以後－早期新生児別周産期死亡数'!D18+'月・区別，22週以後－早期新生児別周産期死亡率'!S6)*1000</f>
        <v>0</v>
      </c>
      <c r="E18" s="43">
        <f>'月・区別，22週以後－早期新生児別周産期死亡数'!E18/('月・区別，22週以後－早期新生児別周産期死亡数'!E18+'月・区別，22週以後－早期新生児別周産期死亡率'!T6)*1000</f>
        <v>0</v>
      </c>
      <c r="F18" s="43">
        <f>'月・区別，22週以後－早期新生児別周産期死亡数'!F18/('月・区別，22週以後－早期新生児別周産期死亡数'!F18+'月・区別，22週以後－早期新生児別周産期死亡率'!U6)*1000</f>
        <v>0</v>
      </c>
      <c r="G18" s="43">
        <f>'月・区別，22週以後－早期新生児別周産期死亡数'!G18/('月・区別，22週以後－早期新生児別周産期死亡数'!G18+'月・区別，22週以後－早期新生児別周産期死亡率'!V6)*1000</f>
        <v>0</v>
      </c>
      <c r="H18" s="43">
        <f>'月・区別，22週以後－早期新生児別周産期死亡数'!H18/('月・区別，22週以後－早期新生児別周産期死亡数'!H18+'月・区別，22週以後－早期新生児別周産期死亡率'!W6)*1000</f>
        <v>0</v>
      </c>
      <c r="I18" s="43">
        <f>'月・区別，22週以後－早期新生児別周産期死亡数'!I18/('月・区別，22週以後－早期新生児別周産期死亡数'!I18+'月・区別，22週以後－早期新生児別周産期死亡率'!X6)*1000</f>
        <v>0</v>
      </c>
      <c r="J18" s="43">
        <f>'月・区別，22週以後－早期新生児別周産期死亡数'!J18/('月・区別，22週以後－早期新生児別周産期死亡数'!J18+'月・区別，22週以後－早期新生児別周産期死亡率'!Y6)*1000</f>
        <v>0</v>
      </c>
      <c r="K18" s="43">
        <f>'月・区別，22週以後－早期新生児別周産期死亡数'!K18/('月・区別，22週以後－早期新生児別周産期死亡数'!K18+'月・区別，22週以後－早期新生児別周産期死亡率'!Z6)*1000</f>
        <v>0</v>
      </c>
      <c r="L18" s="43">
        <f>'月・区別，22週以後－早期新生児別周産期死亡数'!L18/('月・区別，22週以後－早期新生児別周産期死亡数'!L18+'月・区別，22週以後－早期新生児別周産期死亡率'!AA6)*1000</f>
        <v>0</v>
      </c>
      <c r="M18" s="43">
        <f>'月・区別，22週以後－早期新生児別周産期死亡数'!M18/('月・区別，22週以後－早期新生児別周産期死亡数'!M18+'月・区別，22週以後－早期新生児別周産期死亡率'!AB6)*1000</f>
        <v>0</v>
      </c>
      <c r="N18" s="48">
        <f>'月・区別，22週以後－早期新生児別周産期死亡数'!N18/('月・区別，22週以後－早期新生児別周産期死亡数'!N18+'月・区別，22週以後－早期新生児別周産期死亡率'!AC6)*1000</f>
        <v>0</v>
      </c>
    </row>
    <row r="19" spans="1:14" ht="19.5" customHeight="1">
      <c r="A19" s="28" t="s">
        <v>9</v>
      </c>
      <c r="B19" s="41">
        <f>'月・区別，22週以後－早期新生児別周産期死亡数'!B19/('月・区別，22週以後－早期新生児別周産期死亡数'!B19+'月・区別，22週以後－早期新生児別周産期死亡率'!Q7)*1000</f>
        <v>0</v>
      </c>
      <c r="C19" s="43">
        <f>'月・区別，22週以後－早期新生児別周産期死亡数'!C19/('月・区別，22週以後－早期新生児別周産期死亡数'!C19+'月・区別，22週以後－早期新生児別周産期死亡率'!R7)*1000</f>
        <v>0</v>
      </c>
      <c r="D19" s="43">
        <f>'月・区別，22週以後－早期新生児別周産期死亡数'!D19/('月・区別，22週以後－早期新生児別周産期死亡数'!D19+'月・区別，22週以後－早期新生児別周産期死亡率'!S7)*1000</f>
        <v>0</v>
      </c>
      <c r="E19" s="43">
        <f>'月・区別，22週以後－早期新生児別周産期死亡数'!E19/('月・区別，22週以後－早期新生児別周産期死亡数'!E19+'月・区別，22週以後－早期新生児別周産期死亡率'!T7)*1000</f>
        <v>0</v>
      </c>
      <c r="F19" s="43">
        <f>'月・区別，22週以後－早期新生児別周産期死亡数'!F19/('月・区別，22週以後－早期新生児別周産期死亡数'!F19+'月・区別，22週以後－早期新生児別周産期死亡率'!U7)*1000</f>
        <v>0</v>
      </c>
      <c r="G19" s="43">
        <f>'月・区別，22週以後－早期新生児別周産期死亡数'!G19/('月・区別，22週以後－早期新生児別周産期死亡数'!G19+'月・区別，22週以後－早期新生児別周産期死亡率'!V7)*1000</f>
        <v>0</v>
      </c>
      <c r="H19" s="43">
        <f>'月・区別，22週以後－早期新生児別周産期死亡数'!H19/('月・区別，22週以後－早期新生児別周産期死亡数'!H19+'月・区別，22週以後－早期新生児別周産期死亡率'!W7)*1000</f>
        <v>0</v>
      </c>
      <c r="I19" s="43">
        <f>'月・区別，22週以後－早期新生児別周産期死亡数'!I19/('月・区別，22週以後－早期新生児別周産期死亡数'!I19+'月・区別，22週以後－早期新生児別周産期死亡率'!X7)*1000</f>
        <v>0</v>
      </c>
      <c r="J19" s="43">
        <f>'月・区別，22週以後－早期新生児別周産期死亡数'!J19/('月・区別，22週以後－早期新生児別周産期死亡数'!J19+'月・区別，22週以後－早期新生児別周産期死亡率'!Y7)*1000</f>
        <v>0</v>
      </c>
      <c r="K19" s="43">
        <f>'月・区別，22週以後－早期新生児別周産期死亡数'!K19/('月・区別，22週以後－早期新生児別周産期死亡数'!K19+'月・区別，22週以後－早期新生児別周産期死亡率'!Z7)*1000</f>
        <v>0</v>
      </c>
      <c r="L19" s="43">
        <f>'月・区別，22週以後－早期新生児別周産期死亡数'!L19/('月・区別，22週以後－早期新生児別周産期死亡数'!L19+'月・区別，22週以後－早期新生児別周産期死亡率'!AA7)*1000</f>
        <v>0</v>
      </c>
      <c r="M19" s="43">
        <f>'月・区別，22週以後－早期新生児別周産期死亡数'!M19/('月・区別，22週以後－早期新生児別周産期死亡数'!M19+'月・区別，22週以後－早期新生児別周産期死亡率'!AB7)*1000</f>
        <v>0</v>
      </c>
      <c r="N19" s="48">
        <f>'月・区別，22週以後－早期新生児別周産期死亡数'!N19/('月・区別，22週以後－早期新生児別周産期死亡数'!N19+'月・区別，22週以後－早期新生児別周産期死亡率'!AC7)*1000</f>
        <v>0</v>
      </c>
    </row>
    <row r="20" spans="1:14" ht="19.5" customHeight="1">
      <c r="A20" s="28" t="s">
        <v>10</v>
      </c>
      <c r="B20" s="41">
        <f>'月・区別，22週以後－早期新生児別周産期死亡数'!B20/('月・区別，22週以後－早期新生児別周産期死亡数'!B20+'月・区別，22週以後－早期新生児別周産期死亡率'!Q8)*1000</f>
        <v>0</v>
      </c>
      <c r="C20" s="43">
        <f>'月・区別，22週以後－早期新生児別周産期死亡数'!C20/('月・区別，22週以後－早期新生児別周産期死亡数'!C20+'月・区別，22週以後－早期新生児別周産期死亡率'!R8)*1000</f>
        <v>0</v>
      </c>
      <c r="D20" s="43">
        <f>'月・区別，22週以後－早期新生児別周産期死亡数'!D20/('月・区別，22週以後－早期新生児別周産期死亡数'!D20+'月・区別，22週以後－早期新生児別周産期死亡率'!S8)*1000</f>
        <v>0</v>
      </c>
      <c r="E20" s="43">
        <f>'月・区別，22週以後－早期新生児別周産期死亡数'!E20/('月・区別，22週以後－早期新生児別周産期死亡数'!E20+'月・区別，22週以後－早期新生児別周産期死亡率'!T8)*1000</f>
        <v>0</v>
      </c>
      <c r="F20" s="43">
        <f>'月・区別，22週以後－早期新生児別周産期死亡数'!F20/('月・区別，22週以後－早期新生児別周産期死亡数'!F20+'月・区別，22週以後－早期新生児別周産期死亡率'!U8)*1000</f>
        <v>0</v>
      </c>
      <c r="G20" s="43">
        <f>'月・区別，22週以後－早期新生児別周産期死亡数'!G20/('月・区別，22週以後－早期新生児別周産期死亡数'!G20+'月・区別，22週以後－早期新生児別周産期死亡率'!V8)*1000</f>
        <v>0</v>
      </c>
      <c r="H20" s="43">
        <f>'月・区別，22週以後－早期新生児別周産期死亡数'!H20/('月・区別，22週以後－早期新生児別周産期死亡数'!H20+'月・区別，22週以後－早期新生児別周産期死亡率'!W8)*1000</f>
        <v>0</v>
      </c>
      <c r="I20" s="43">
        <f>'月・区別，22週以後－早期新生児別周産期死亡数'!I20/('月・区別，22週以後－早期新生児別周産期死亡数'!I20+'月・区別，22週以後－早期新生児別周産期死亡率'!X8)*1000</f>
        <v>0</v>
      </c>
      <c r="J20" s="43">
        <f>'月・区別，22週以後－早期新生児別周産期死亡数'!J20/('月・区別，22週以後－早期新生児別周産期死亡数'!J20+'月・区別，22週以後－早期新生児別周産期死亡率'!Y8)*1000</f>
        <v>0</v>
      </c>
      <c r="K20" s="43">
        <f>'月・区別，22週以後－早期新生児別周産期死亡数'!K20/('月・区別，22週以後－早期新生児別周産期死亡数'!K20+'月・区別，22週以後－早期新生児別周産期死亡率'!Z8)*1000</f>
        <v>0</v>
      </c>
      <c r="L20" s="43">
        <f>'月・区別，22週以後－早期新生児別周産期死亡数'!L20/('月・区別，22週以後－早期新生児別周産期死亡数'!L20+'月・区別，22週以後－早期新生児別周産期死亡率'!AA8)*1000</f>
        <v>0</v>
      </c>
      <c r="M20" s="43">
        <f>'月・区別，22週以後－早期新生児別周産期死亡数'!M20/('月・区別，22週以後－早期新生児別周産期死亡数'!M20+'月・区別，22週以後－早期新生児別周産期死亡率'!AB8)*1000</f>
        <v>0</v>
      </c>
      <c r="N20" s="48">
        <f>'月・区別，22週以後－早期新生児別周産期死亡数'!N20/('月・区別，22週以後－早期新生児別周産期死亡数'!N20+'月・区別，22週以後－早期新生児別周産期死亡率'!AC8)*1000</f>
        <v>0</v>
      </c>
    </row>
    <row r="21" spans="1:14" ht="19.5" customHeight="1">
      <c r="A21" s="28" t="s">
        <v>11</v>
      </c>
      <c r="B21" s="41">
        <f>'月・区別，22週以後－早期新生児別周産期死亡数'!B21/('月・区別，22週以後－早期新生児別周産期死亡数'!B21+'月・区別，22週以後－早期新生児別周産期死亡率'!Q9)*1000</f>
        <v>0</v>
      </c>
      <c r="C21" s="43">
        <f>'月・区別，22週以後－早期新生児別周産期死亡数'!C21/('月・区別，22週以後－早期新生児別周産期死亡数'!C21+'月・区別，22週以後－早期新生児別周産期死亡率'!R9)*1000</f>
        <v>0</v>
      </c>
      <c r="D21" s="43">
        <f>'月・区別，22週以後－早期新生児別周産期死亡数'!D21/('月・区別，22週以後－早期新生児別周産期死亡数'!D21+'月・区別，22週以後－早期新生児別周産期死亡率'!S9)*1000</f>
        <v>0</v>
      </c>
      <c r="E21" s="43">
        <f>'月・区別，22週以後－早期新生児別周産期死亡数'!E21/('月・区別，22週以後－早期新生児別周産期死亡数'!E21+'月・区別，22週以後－早期新生児別周産期死亡率'!T9)*1000</f>
        <v>0</v>
      </c>
      <c r="F21" s="43">
        <f>'月・区別，22週以後－早期新生児別周産期死亡数'!F21/('月・区別，22週以後－早期新生児別周産期死亡数'!F21+'月・区別，22週以後－早期新生児別周産期死亡率'!U9)*1000</f>
        <v>0</v>
      </c>
      <c r="G21" s="43">
        <f>'月・区別，22週以後－早期新生児別周産期死亡数'!G21/('月・区別，22週以後－早期新生児別周産期死亡数'!G21+'月・区別，22週以後－早期新生児別周産期死亡率'!V9)*1000</f>
        <v>0</v>
      </c>
      <c r="H21" s="43">
        <f>'月・区別，22週以後－早期新生児別周産期死亡数'!H21/('月・区別，22週以後－早期新生児別周産期死亡数'!H21+'月・区別，22週以後－早期新生児別周産期死亡率'!W9)*1000</f>
        <v>0</v>
      </c>
      <c r="I21" s="43">
        <f>'月・区別，22週以後－早期新生児別周産期死亡数'!I21/('月・区別，22週以後－早期新生児別周産期死亡数'!I21+'月・区別，22週以後－早期新生児別周産期死亡率'!X9)*1000</f>
        <v>0</v>
      </c>
      <c r="J21" s="43">
        <f>'月・区別，22週以後－早期新生児別周産期死亡数'!J21/('月・区別，22週以後－早期新生児別周産期死亡数'!J21+'月・区別，22週以後－早期新生児別周産期死亡率'!Y9)*1000</f>
        <v>0</v>
      </c>
      <c r="K21" s="43">
        <f>'月・区別，22週以後－早期新生児別周産期死亡数'!K21/('月・区別，22週以後－早期新生児別周産期死亡数'!K21+'月・区別，22週以後－早期新生児別周産期死亡率'!Z9)*1000</f>
        <v>0</v>
      </c>
      <c r="L21" s="43">
        <f>'月・区別，22週以後－早期新生児別周産期死亡数'!L21/('月・区別，22週以後－早期新生児別周産期死亡数'!L21+'月・区別，22週以後－早期新生児別周産期死亡率'!AA9)*1000</f>
        <v>0</v>
      </c>
      <c r="M21" s="43">
        <f>'月・区別，22週以後－早期新生児別周産期死亡数'!M21/('月・区別，22週以後－早期新生児別周産期死亡数'!M21+'月・区別，22週以後－早期新生児別周産期死亡率'!AB9)*1000</f>
        <v>0</v>
      </c>
      <c r="N21" s="48">
        <f>'月・区別，22週以後－早期新生児別周産期死亡数'!N21/('月・区別，22週以後－早期新生児別周産期死亡数'!N21+'月・区別，22週以後－早期新生児別周産期死亡率'!AC9)*1000</f>
        <v>0</v>
      </c>
    </row>
    <row r="22" spans="1:14" ht="19.5" customHeight="1">
      <c r="A22" s="28" t="s">
        <v>12</v>
      </c>
      <c r="B22" s="41">
        <f>'月・区別，22週以後－早期新生児別周産期死亡数'!B22/('月・区別，22週以後－早期新生児別周産期死亡数'!B22+'月・区別，22週以後－早期新生児別周産期死亡率'!Q10)*1000</f>
        <v>0</v>
      </c>
      <c r="C22" s="43">
        <f>'月・区別，22週以後－早期新生児別周産期死亡数'!C22/('月・区別，22週以後－早期新生児別周産期死亡数'!C22+'月・区別，22週以後－早期新生児別周産期死亡率'!R10)*1000</f>
        <v>0</v>
      </c>
      <c r="D22" s="43">
        <f>'月・区別，22週以後－早期新生児別周産期死亡数'!D22/('月・区別，22週以後－早期新生児別周産期死亡数'!D22+'月・区別，22週以後－早期新生児別周産期死亡率'!S10)*1000</f>
        <v>0</v>
      </c>
      <c r="E22" s="43">
        <f>'月・区別，22週以後－早期新生児別周産期死亡数'!E22/('月・区別，22週以後－早期新生児別周産期死亡数'!E22+'月・区別，22週以後－早期新生児別周産期死亡率'!T10)*1000</f>
        <v>0</v>
      </c>
      <c r="F22" s="43">
        <f>'月・区別，22週以後－早期新生児別周産期死亡数'!F22/('月・区別，22週以後－早期新生児別周産期死亡数'!F22+'月・区別，22週以後－早期新生児別周産期死亡率'!U10)*1000</f>
        <v>0</v>
      </c>
      <c r="G22" s="43">
        <f>'月・区別，22週以後－早期新生児別周産期死亡数'!G22/('月・区別，22週以後－早期新生児別周産期死亡数'!G22+'月・区別，22週以後－早期新生児別周産期死亡率'!V10)*1000</f>
        <v>0</v>
      </c>
      <c r="H22" s="43">
        <f>'月・区別，22週以後－早期新生児別周産期死亡数'!H22/('月・区別，22週以後－早期新生児別周産期死亡数'!H22+'月・区別，22週以後－早期新生児別周産期死亡率'!W10)*1000</f>
        <v>0</v>
      </c>
      <c r="I22" s="43">
        <f>'月・区別，22週以後－早期新生児別周産期死亡数'!I22/('月・区別，22週以後－早期新生児別周産期死亡数'!I22+'月・区別，22週以後－早期新生児別周産期死亡率'!X10)*1000</f>
        <v>0</v>
      </c>
      <c r="J22" s="43">
        <f>'月・区別，22週以後－早期新生児別周産期死亡数'!J22/('月・区別，22週以後－早期新生児別周産期死亡数'!J22+'月・区別，22週以後－早期新生児別周産期死亡率'!Y10)*1000</f>
        <v>0</v>
      </c>
      <c r="K22" s="43">
        <f>'月・区別，22週以後－早期新生児別周産期死亡数'!K22/('月・区別，22週以後－早期新生児別周産期死亡数'!K22+'月・区別，22週以後－早期新生児別周産期死亡率'!Z10)*1000</f>
        <v>0</v>
      </c>
      <c r="L22" s="43">
        <f>'月・区別，22週以後－早期新生児別周産期死亡数'!L22/('月・区別，22週以後－早期新生児別周産期死亡数'!L22+'月・区別，22週以後－早期新生児別周産期死亡率'!AA10)*1000</f>
        <v>0</v>
      </c>
      <c r="M22" s="43">
        <f>'月・区別，22週以後－早期新生児別周産期死亡数'!M22/('月・区別，22週以後－早期新生児別周産期死亡数'!M22+'月・区別，22週以後－早期新生児別周産期死亡率'!AB10)*1000</f>
        <v>0</v>
      </c>
      <c r="N22" s="48">
        <f>'月・区別，22週以後－早期新生児別周産期死亡数'!N22/('月・区別，22週以後－早期新生児別周産期死亡数'!N22+'月・区別，22週以後－早期新生児別周産期死亡率'!AC10)*1000</f>
        <v>0</v>
      </c>
    </row>
    <row r="23" spans="1:14" ht="19.5" customHeight="1">
      <c r="A23" s="28" t="s">
        <v>13</v>
      </c>
      <c r="B23" s="41">
        <f>'月・区別，22週以後－早期新生児別周産期死亡数'!B23/('月・区別，22週以後－早期新生児別周産期死亡数'!B23+'月・区別，22週以後－早期新生児別周産期死亡率'!Q11)*1000</f>
        <v>0</v>
      </c>
      <c r="C23" s="43">
        <f>'月・区別，22週以後－早期新生児別周産期死亡数'!C23/('月・区別，22週以後－早期新生児別周産期死亡数'!C23+'月・区別，22週以後－早期新生児別周産期死亡率'!R11)*1000</f>
        <v>0</v>
      </c>
      <c r="D23" s="43">
        <f>'月・区別，22週以後－早期新生児別周産期死亡数'!D23/('月・区別，22週以後－早期新生児別周産期死亡数'!D23+'月・区別，22週以後－早期新生児別周産期死亡率'!S11)*1000</f>
        <v>0</v>
      </c>
      <c r="E23" s="43">
        <f>'月・区別，22週以後－早期新生児別周産期死亡数'!E23/('月・区別，22週以後－早期新生児別周産期死亡数'!E23+'月・区別，22週以後－早期新生児別周産期死亡率'!T11)*1000</f>
        <v>0</v>
      </c>
      <c r="F23" s="43">
        <f>'月・区別，22週以後－早期新生児別周産期死亡数'!F23/('月・区別，22週以後－早期新生児別周産期死亡数'!F23+'月・区別，22週以後－早期新生児別周産期死亡率'!U11)*1000</f>
        <v>0</v>
      </c>
      <c r="G23" s="43">
        <f>'月・区別，22週以後－早期新生児別周産期死亡数'!G23/('月・区別，22週以後－早期新生児別周産期死亡数'!G23+'月・区別，22週以後－早期新生児別周産期死亡率'!V11)*1000</f>
        <v>0</v>
      </c>
      <c r="H23" s="43">
        <f>'月・区別，22週以後－早期新生児別周産期死亡数'!H23/('月・区別，22週以後－早期新生児別周産期死亡数'!H23+'月・区別，22週以後－早期新生児別周産期死亡率'!W11)*1000</f>
        <v>0</v>
      </c>
      <c r="I23" s="43">
        <f>'月・区別，22週以後－早期新生児別周産期死亡数'!I23/('月・区別，22週以後－早期新生児別周産期死亡数'!I23+'月・区別，22週以後－早期新生児別周産期死亡率'!X11)*1000</f>
        <v>0</v>
      </c>
      <c r="J23" s="43">
        <f>'月・区別，22週以後－早期新生児別周産期死亡数'!J23/('月・区別，22週以後－早期新生児別周産期死亡数'!J23+'月・区別，22週以後－早期新生児別周産期死亡率'!Y11)*1000</f>
        <v>0</v>
      </c>
      <c r="K23" s="43">
        <f>'月・区別，22週以後－早期新生児別周産期死亡数'!K23/('月・区別，22週以後－早期新生児別周産期死亡数'!K23+'月・区別，22週以後－早期新生児別周産期死亡率'!Z11)*1000</f>
        <v>0</v>
      </c>
      <c r="L23" s="43">
        <f>'月・区別，22週以後－早期新生児別周産期死亡数'!L23/('月・区別，22週以後－早期新生児別周産期死亡数'!L23+'月・区別，22週以後－早期新生児別周産期死亡率'!AA11)*1000</f>
        <v>0</v>
      </c>
      <c r="M23" s="43">
        <f>'月・区別，22週以後－早期新生児別周産期死亡数'!M23/('月・区別，22週以後－早期新生児別周産期死亡数'!M23+'月・区別，22週以後－早期新生児別周産期死亡率'!AB11)*1000</f>
        <v>0</v>
      </c>
      <c r="N23" s="48">
        <f>'月・区別，22週以後－早期新生児別周産期死亡数'!N23/('月・区別，22週以後－早期新生児別周産期死亡数'!N23+'月・区別，22週以後－早期新生児別周産期死亡率'!AC11)*1000</f>
        <v>0</v>
      </c>
    </row>
    <row r="24" spans="1:14" ht="19.5" customHeight="1">
      <c r="A24" s="28" t="s">
        <v>14</v>
      </c>
      <c r="B24" s="41">
        <f>'月・区別，22週以後－早期新生児別周産期死亡数'!B24/('月・区別，22週以後－早期新生児別周産期死亡数'!B24+'月・区別，22週以後－早期新生児別周産期死亡率'!Q12)*1000</f>
        <v>0</v>
      </c>
      <c r="C24" s="43">
        <f>'月・区別，22週以後－早期新生児別周産期死亡数'!C24/('月・区別，22週以後－早期新生児別周産期死亡数'!C24+'月・区別，22週以後－早期新生児別周産期死亡率'!R12)*1000</f>
        <v>0</v>
      </c>
      <c r="D24" s="43">
        <f>'月・区別，22週以後－早期新生児別周産期死亡数'!D24/('月・区別，22週以後－早期新生児別周産期死亡数'!D24+'月・区別，22週以後－早期新生児別周産期死亡率'!S12)*1000</f>
        <v>0</v>
      </c>
      <c r="E24" s="43">
        <f>'月・区別，22週以後－早期新生児別周産期死亡数'!E24/('月・区別，22週以後－早期新生児別周産期死亡数'!E24+'月・区別，22週以後－早期新生児別周産期死亡率'!T12)*1000</f>
        <v>0</v>
      </c>
      <c r="F24" s="43">
        <f>'月・区別，22週以後－早期新生児別周産期死亡数'!F24/('月・区別，22週以後－早期新生児別周産期死亡数'!F24+'月・区別，22週以後－早期新生児別周産期死亡率'!U12)*1000</f>
        <v>0</v>
      </c>
      <c r="G24" s="43">
        <f>'月・区別，22週以後－早期新生児別周産期死亡数'!G24/('月・区別，22週以後－早期新生児別周産期死亡数'!G24+'月・区別，22週以後－早期新生児別周産期死亡率'!V12)*1000</f>
        <v>0</v>
      </c>
      <c r="H24" s="43">
        <f>'月・区別，22週以後－早期新生児別周産期死亡数'!H24/('月・区別，22週以後－早期新生児別周産期死亡数'!H24+'月・区別，22週以後－早期新生児別周産期死亡率'!W12)*1000</f>
        <v>0</v>
      </c>
      <c r="I24" s="43">
        <f>'月・区別，22週以後－早期新生児別周産期死亡数'!I24/('月・区別，22週以後－早期新生児別周産期死亡数'!I24+'月・区別，22週以後－早期新生児別周産期死亡率'!X12)*1000</f>
        <v>0</v>
      </c>
      <c r="J24" s="43">
        <f>'月・区別，22週以後－早期新生児別周産期死亡数'!J24/('月・区別，22週以後－早期新生児別周産期死亡数'!J24+'月・区別，22週以後－早期新生児別周産期死亡率'!Y12)*1000</f>
        <v>0</v>
      </c>
      <c r="K24" s="43">
        <f>'月・区別，22週以後－早期新生児別周産期死亡数'!K24/('月・区別，22週以後－早期新生児別周産期死亡数'!K24+'月・区別，22週以後－早期新生児別周産期死亡率'!Z12)*1000</f>
        <v>0</v>
      </c>
      <c r="L24" s="43">
        <f>'月・区別，22週以後－早期新生児別周産期死亡数'!L24/('月・区別，22週以後－早期新生児別周産期死亡数'!L24+'月・区別，22週以後－早期新生児別周産期死亡率'!AA12)*1000</f>
        <v>0</v>
      </c>
      <c r="M24" s="43">
        <f>'月・区別，22週以後－早期新生児別周産期死亡数'!M24/('月・区別，22週以後－早期新生児別周産期死亡数'!M24+'月・区別，22週以後－早期新生児別周産期死亡率'!AB12)*1000</f>
        <v>0</v>
      </c>
      <c r="N24" s="48">
        <f>'月・区別，22週以後－早期新生児別周産期死亡数'!N24/('月・区別，22週以後－早期新生児別周産期死亡数'!N24+'月・区別，22週以後－早期新生児別周産期死亡率'!AC12)*1000</f>
        <v>0</v>
      </c>
    </row>
    <row r="25" spans="1:14" ht="19.5" customHeight="1">
      <c r="A25" s="28" t="s">
        <v>15</v>
      </c>
      <c r="B25" s="41">
        <f>'月・区別，22週以後－早期新生児別周産期死亡数'!B25/('月・区別，22週以後－早期新生児別周産期死亡数'!B25+'月・区別，22週以後－早期新生児別周産期死亡率'!Q13)*1000</f>
        <v>0</v>
      </c>
      <c r="C25" s="43">
        <f>'月・区別，22週以後－早期新生児別周産期死亡数'!C25/('月・区別，22週以後－早期新生児別周産期死亡数'!C25+'月・区別，22週以後－早期新生児別周産期死亡率'!R13)*1000</f>
        <v>0</v>
      </c>
      <c r="D25" s="43">
        <f>'月・区別，22週以後－早期新生児別周産期死亡数'!D25/('月・区別，22週以後－早期新生児別周産期死亡数'!D25+'月・区別，22週以後－早期新生児別周産期死亡率'!S13)*1000</f>
        <v>0</v>
      </c>
      <c r="E25" s="43">
        <f>'月・区別，22週以後－早期新生児別周産期死亡数'!E25/('月・区別，22週以後－早期新生児別周産期死亡数'!E25+'月・区別，22週以後－早期新生児別周産期死亡率'!T13)*1000</f>
        <v>0</v>
      </c>
      <c r="F25" s="43">
        <f>'月・区別，22週以後－早期新生児別周産期死亡数'!F25/('月・区別，22週以後－早期新生児別周産期死亡数'!F25+'月・区別，22週以後－早期新生児別周産期死亡率'!U13)*1000</f>
        <v>0</v>
      </c>
      <c r="G25" s="43">
        <f>'月・区別，22週以後－早期新生児別周産期死亡数'!G25/('月・区別，22週以後－早期新生児別周産期死亡数'!G25+'月・区別，22週以後－早期新生児別周産期死亡率'!V13)*1000</f>
        <v>0</v>
      </c>
      <c r="H25" s="43">
        <f>'月・区別，22週以後－早期新生児別周産期死亡数'!H25/('月・区別，22週以後－早期新生児別周産期死亡数'!H25+'月・区別，22週以後－早期新生児別周産期死亡率'!W13)*1000</f>
        <v>0</v>
      </c>
      <c r="I25" s="43">
        <f>'月・区別，22週以後－早期新生児別周産期死亡数'!I25/('月・区別，22週以後－早期新生児別周産期死亡数'!I25+'月・区別，22週以後－早期新生児別周産期死亡率'!X13)*1000</f>
        <v>0</v>
      </c>
      <c r="J25" s="43">
        <f>'月・区別，22週以後－早期新生児別周産期死亡数'!J25/('月・区別，22週以後－早期新生児別周産期死亡数'!J25+'月・区別，22週以後－早期新生児別周産期死亡率'!Y13)*1000</f>
        <v>0</v>
      </c>
      <c r="K25" s="43">
        <f>'月・区別，22週以後－早期新生児別周産期死亡数'!K25/('月・区別，22週以後－早期新生児別周産期死亡数'!K25+'月・区別，22週以後－早期新生児別周産期死亡率'!Z13)*1000</f>
        <v>0</v>
      </c>
      <c r="L25" s="43">
        <f>'月・区別，22週以後－早期新生児別周産期死亡数'!L25/('月・区別，22週以後－早期新生児別周産期死亡数'!L25+'月・区別，22週以後－早期新生児別周産期死亡率'!AA13)*1000</f>
        <v>0</v>
      </c>
      <c r="M25" s="43">
        <f>'月・区別，22週以後－早期新生児別周産期死亡数'!M25/('月・区別，22週以後－早期新生児別周産期死亡数'!M25+'月・区別，22週以後－早期新生児別周産期死亡率'!AB13)*1000</f>
        <v>0</v>
      </c>
      <c r="N25" s="48">
        <f>'月・区別，22週以後－早期新生児別周産期死亡数'!N25/('月・区別，22週以後－早期新生児別周産期死亡数'!N25+'月・区別，22週以後－早期新生児別周産期死亡率'!AC13)*1000</f>
        <v>0</v>
      </c>
    </row>
    <row r="26" spans="1:14" ht="19.5" customHeight="1">
      <c r="A26" s="28" t="s">
        <v>16</v>
      </c>
      <c r="B26" s="41">
        <f>'月・区別，22週以後－早期新生児別周産期死亡数'!B26/('月・区別，22週以後－早期新生児別周産期死亡数'!B26+'月・区別，22週以後－早期新生児別周産期死亡率'!Q14)*1000</f>
        <v>0</v>
      </c>
      <c r="C26" s="43">
        <f>'月・区別，22週以後－早期新生児別周産期死亡数'!C26/('月・区別，22週以後－早期新生児別周産期死亡数'!C26+'月・区別，22週以後－早期新生児別周産期死亡率'!R14)*1000</f>
        <v>0</v>
      </c>
      <c r="D26" s="43">
        <f>'月・区別，22週以後－早期新生児別周産期死亡数'!D26/('月・区別，22週以後－早期新生児別周産期死亡数'!D26+'月・区別，22週以後－早期新生児別周産期死亡率'!S14)*1000</f>
        <v>0</v>
      </c>
      <c r="E26" s="43">
        <f>'月・区別，22週以後－早期新生児別周産期死亡数'!E26/('月・区別，22週以後－早期新生児別周産期死亡数'!E26+'月・区別，22週以後－早期新生児別周産期死亡率'!T14)*1000</f>
        <v>0</v>
      </c>
      <c r="F26" s="43">
        <f>'月・区別，22週以後－早期新生児別周産期死亡数'!F26/('月・区別，22週以後－早期新生児別周産期死亡数'!F26+'月・区別，22週以後－早期新生児別周産期死亡率'!U14)*1000</f>
        <v>0</v>
      </c>
      <c r="G26" s="43">
        <f>'月・区別，22週以後－早期新生児別周産期死亡数'!G26/('月・区別，22週以後－早期新生児別周産期死亡数'!G26+'月・区別，22週以後－早期新生児別周産期死亡率'!V14)*1000</f>
        <v>0</v>
      </c>
      <c r="H26" s="43">
        <f>'月・区別，22週以後－早期新生児別周産期死亡数'!H26/('月・区別，22週以後－早期新生児別周産期死亡数'!H26+'月・区別，22週以後－早期新生児別周産期死亡率'!W14)*1000</f>
        <v>0</v>
      </c>
      <c r="I26" s="43">
        <f>'月・区別，22週以後－早期新生児別周産期死亡数'!I26/('月・区別，22週以後－早期新生児別周産期死亡数'!I26+'月・区別，22週以後－早期新生児別周産期死亡率'!X14)*1000</f>
        <v>0</v>
      </c>
      <c r="J26" s="43">
        <f>'月・区別，22週以後－早期新生児別周産期死亡数'!J26/('月・区別，22週以後－早期新生児別周産期死亡数'!J26+'月・区別，22週以後－早期新生児別周産期死亡率'!Y14)*1000</f>
        <v>0</v>
      </c>
      <c r="K26" s="43">
        <f>'月・区別，22週以後－早期新生児別周産期死亡数'!K26/('月・区別，22週以後－早期新生児別周産期死亡数'!K26+'月・区別，22週以後－早期新生児別周産期死亡率'!Z14)*1000</f>
        <v>0</v>
      </c>
      <c r="L26" s="43">
        <f>'月・区別，22週以後－早期新生児別周産期死亡数'!L26/('月・区別，22週以後－早期新生児別周産期死亡数'!L26+'月・区別，22週以後－早期新生児別周産期死亡率'!AA14)*1000</f>
        <v>0</v>
      </c>
      <c r="M26" s="43">
        <f>'月・区別，22週以後－早期新生児別周産期死亡数'!M26/('月・区別，22週以後－早期新生児別周産期死亡数'!M26+'月・区別，22週以後－早期新生児別周産期死亡率'!AB14)*1000</f>
        <v>0</v>
      </c>
      <c r="N26" s="48">
        <f>'月・区別，22週以後－早期新生児別周産期死亡数'!N26/('月・区別，22週以後－早期新生児別周産期死亡数'!N26+'月・区別，22週以後－早期新生児別周産期死亡率'!AC14)*1000</f>
        <v>0</v>
      </c>
    </row>
    <row r="27" spans="1:14" ht="19.5" customHeight="1">
      <c r="A27" s="28" t="s">
        <v>17</v>
      </c>
      <c r="B27" s="41">
        <f>'月・区別，22週以後－早期新生児別周産期死亡数'!B27/('月・区別，22週以後－早期新生児別周産期死亡数'!B27+'月・区別，22週以後－早期新生児別周産期死亡率'!Q15)*1000</f>
        <v>0</v>
      </c>
      <c r="C27" s="43">
        <f>'月・区別，22週以後－早期新生児別周産期死亡数'!C27/('月・区別，22週以後－早期新生児別周産期死亡数'!C27+'月・区別，22週以後－早期新生児別周産期死亡率'!R15)*1000</f>
        <v>0</v>
      </c>
      <c r="D27" s="43">
        <f>'月・区別，22週以後－早期新生児別周産期死亡数'!D27/('月・区別，22週以後－早期新生児別周産期死亡数'!D27+'月・区別，22週以後－早期新生児別周産期死亡率'!S15)*1000</f>
        <v>0</v>
      </c>
      <c r="E27" s="43">
        <f>'月・区別，22週以後－早期新生児別周産期死亡数'!E27/('月・区別，22週以後－早期新生児別周産期死亡数'!E27+'月・区別，22週以後－早期新生児別周産期死亡率'!T15)*1000</f>
        <v>0</v>
      </c>
      <c r="F27" s="43">
        <f>'月・区別，22週以後－早期新生児別周産期死亡数'!F27/('月・区別，22週以後－早期新生児別周産期死亡数'!F27+'月・区別，22週以後－早期新生児別周産期死亡率'!U15)*1000</f>
        <v>0</v>
      </c>
      <c r="G27" s="43">
        <f>'月・区別，22週以後－早期新生児別周産期死亡数'!G27/('月・区別，22週以後－早期新生児別周産期死亡数'!G27+'月・区別，22週以後－早期新生児別周産期死亡率'!V15)*1000</f>
        <v>0</v>
      </c>
      <c r="H27" s="43">
        <f>'月・区別，22週以後－早期新生児別周産期死亡数'!H27/('月・区別，22週以後－早期新生児別周産期死亡数'!H27+'月・区別，22週以後－早期新生児別周産期死亡率'!W15)*1000</f>
        <v>0</v>
      </c>
      <c r="I27" s="43">
        <f>'月・区別，22週以後－早期新生児別周産期死亡数'!I27/('月・区別，22週以後－早期新生児別周産期死亡数'!I27+'月・区別，22週以後－早期新生児別周産期死亡率'!X15)*1000</f>
        <v>0</v>
      </c>
      <c r="J27" s="43">
        <f>'月・区別，22週以後－早期新生児別周産期死亡数'!J27/('月・区別，22週以後－早期新生児別周産期死亡数'!J27+'月・区別，22週以後－早期新生児別周産期死亡率'!Y15)*1000</f>
        <v>0</v>
      </c>
      <c r="K27" s="43">
        <f>'月・区別，22週以後－早期新生児別周産期死亡数'!K27/('月・区別，22週以後－早期新生児別周産期死亡数'!K27+'月・区別，22週以後－早期新生児別周産期死亡率'!Z15)*1000</f>
        <v>0</v>
      </c>
      <c r="L27" s="43">
        <f>'月・区別，22週以後－早期新生児別周産期死亡数'!L27/('月・区別，22週以後－早期新生児別周産期死亡数'!L27+'月・区別，22週以後－早期新生児別周産期死亡率'!AA15)*1000</f>
        <v>0</v>
      </c>
      <c r="M27" s="43">
        <f>'月・区別，22週以後－早期新生児別周産期死亡数'!M27/('月・区別，22週以後－早期新生児別周産期死亡数'!M27+'月・区別，22週以後－早期新生児別周産期死亡率'!AB15)*1000</f>
        <v>0</v>
      </c>
      <c r="N27" s="48">
        <f>'月・区別，22週以後－早期新生児別周産期死亡数'!N27/('月・区別，22週以後－早期新生児別周産期死亡数'!N27+'月・区別，22週以後－早期新生児別周産期死亡率'!AC15)*1000</f>
        <v>0</v>
      </c>
    </row>
    <row r="28" spans="1:14" ht="19.5" customHeight="1">
      <c r="A28" s="7"/>
      <c r="B28" s="196" t="s">
        <v>118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</row>
    <row r="29" spans="1:14" ht="19.5" customHeight="1">
      <c r="A29" s="28" t="s">
        <v>7</v>
      </c>
      <c r="B29" s="41">
        <f>'月・区別，22週以後－早期新生児別周産期死亡数'!B29/'月・区別，22週以後－早期新生児別周産期死亡率'!Q5*1000</f>
        <v>0</v>
      </c>
      <c r="C29" s="41">
        <f>'月・区別，22週以後－早期新生児別周産期死亡数'!C29/'月・区別，22週以後－早期新生児別周産期死亡率'!R5*1000</f>
        <v>0</v>
      </c>
      <c r="D29" s="41">
        <f>'月・区別，22週以後－早期新生児別周産期死亡数'!D29/'月・区別，22週以後－早期新生児別周産期死亡率'!S5*1000</f>
        <v>0</v>
      </c>
      <c r="E29" s="41">
        <f>'月・区別，22週以後－早期新生児別周産期死亡数'!E29/'月・区別，22週以後－早期新生児別周産期死亡率'!T5*1000</f>
        <v>0</v>
      </c>
      <c r="F29" s="41">
        <f>'月・区別，22週以後－早期新生児別周産期死亡数'!F29/'月・区別，22週以後－早期新生児別周産期死亡率'!U5*1000</f>
        <v>0</v>
      </c>
      <c r="G29" s="41">
        <f>'月・区別，22週以後－早期新生児別周産期死亡数'!G29/'月・区別，22週以後－早期新生児別周産期死亡率'!V5*1000</f>
        <v>0</v>
      </c>
      <c r="H29" s="41">
        <f>'月・区別，22週以後－早期新生児別周産期死亡数'!H29/'月・区別，22週以後－早期新生児別周産期死亡率'!W5*1000</f>
        <v>0</v>
      </c>
      <c r="I29" s="41">
        <f>'月・区別，22週以後－早期新生児別周産期死亡数'!I29/'月・区別，22週以後－早期新生児別周産期死亡率'!X5*1000</f>
        <v>0</v>
      </c>
      <c r="J29" s="41">
        <f>'月・区別，22週以後－早期新生児別周産期死亡数'!J29/'月・区別，22週以後－早期新生児別周産期死亡率'!Y5*1000</f>
        <v>0</v>
      </c>
      <c r="K29" s="41">
        <f>'月・区別，22週以後－早期新生児別周産期死亡数'!K29/'月・区別，22週以後－早期新生児別周産期死亡率'!Z5*1000</f>
        <v>0</v>
      </c>
      <c r="L29" s="41">
        <f>'月・区別，22週以後－早期新生児別周産期死亡数'!L29/'月・区別，22週以後－早期新生児別周産期死亡率'!AA5*1000</f>
        <v>0</v>
      </c>
      <c r="M29" s="41">
        <f>'月・区別，22週以後－早期新生児別周産期死亡数'!M29/'月・区別，22週以後－早期新生児別周産期死亡率'!AB5*1000</f>
        <v>0</v>
      </c>
      <c r="N29" s="38">
        <f>'月・区別，22週以後－早期新生児別周産期死亡数'!N29/'月・区別，22週以後－早期新生児別周産期死亡率'!AC5*1000</f>
        <v>0</v>
      </c>
    </row>
    <row r="30" spans="1:14" ht="19.5" customHeight="1">
      <c r="A30" s="28" t="s">
        <v>8</v>
      </c>
      <c r="B30" s="41">
        <f>'月・区別，22週以後－早期新生児別周産期死亡数'!B30/'月・区別，22週以後－早期新生児別周産期死亡率'!Q6*1000</f>
        <v>0</v>
      </c>
      <c r="C30" s="41">
        <f>'月・区別，22週以後－早期新生児別周産期死亡数'!C30/'月・区別，22週以後－早期新生児別周産期死亡率'!R6*1000</f>
        <v>0</v>
      </c>
      <c r="D30" s="41">
        <f>'月・区別，22週以後－早期新生児別周産期死亡数'!D30/'月・区別，22週以後－早期新生児別周産期死亡率'!S6*1000</f>
        <v>0</v>
      </c>
      <c r="E30" s="41">
        <f>'月・区別，22週以後－早期新生児別周産期死亡数'!E30/'月・区別，22週以後－早期新生児別周産期死亡率'!T6*1000</f>
        <v>0</v>
      </c>
      <c r="F30" s="41">
        <f>'月・区別，22週以後－早期新生児別周産期死亡数'!F30/'月・区別，22週以後－早期新生児別周産期死亡率'!U6*1000</f>
        <v>0</v>
      </c>
      <c r="G30" s="41">
        <f>'月・区別，22週以後－早期新生児別周産期死亡数'!G30/'月・区別，22週以後－早期新生児別周産期死亡率'!V6*1000</f>
        <v>0</v>
      </c>
      <c r="H30" s="41">
        <f>'月・区別，22週以後－早期新生児別周産期死亡数'!H30/'月・区別，22週以後－早期新生児別周産期死亡率'!W6*1000</f>
        <v>0</v>
      </c>
      <c r="I30" s="41">
        <f>'月・区別，22週以後－早期新生児別周産期死亡数'!I30/'月・区別，22週以後－早期新生児別周産期死亡率'!X6*1000</f>
        <v>0</v>
      </c>
      <c r="J30" s="41">
        <f>'月・区別，22週以後－早期新生児別周産期死亡数'!J30/'月・区別，22週以後－早期新生児別周産期死亡率'!Y6*1000</f>
        <v>0</v>
      </c>
      <c r="K30" s="41">
        <f>'月・区別，22週以後－早期新生児別周産期死亡数'!K30/'月・区別，22週以後－早期新生児別周産期死亡率'!Z6*1000</f>
        <v>0</v>
      </c>
      <c r="L30" s="41">
        <f>'月・区別，22週以後－早期新生児別周産期死亡数'!L30/'月・区別，22週以後－早期新生児別周産期死亡率'!AA6*1000</f>
        <v>0</v>
      </c>
      <c r="M30" s="41">
        <f>'月・区別，22週以後－早期新生児別周産期死亡数'!M30/'月・区別，22週以後－早期新生児別周産期死亡率'!AB6*1000</f>
        <v>0</v>
      </c>
      <c r="N30" s="38">
        <f>'月・区別，22週以後－早期新生児別周産期死亡数'!N30/'月・区別，22週以後－早期新生児別周産期死亡率'!AC6*1000</f>
        <v>0</v>
      </c>
    </row>
    <row r="31" spans="1:14" ht="19.5" customHeight="1">
      <c r="A31" s="28" t="s">
        <v>9</v>
      </c>
      <c r="B31" s="41">
        <f>'月・区別，22週以後－早期新生児別周産期死亡数'!B31/'月・区別，22週以後－早期新生児別周産期死亡率'!Q7*1000</f>
        <v>0</v>
      </c>
      <c r="C31" s="41">
        <f>'月・区別，22週以後－早期新生児別周産期死亡数'!C31/'月・区別，22週以後－早期新生児別周産期死亡率'!R7*1000</f>
        <v>0</v>
      </c>
      <c r="D31" s="41">
        <f>'月・区別，22週以後－早期新生児別周産期死亡数'!D31/'月・区別，22週以後－早期新生児別周産期死亡率'!S7*1000</f>
        <v>0</v>
      </c>
      <c r="E31" s="41">
        <f>'月・区別，22週以後－早期新生児別周産期死亡数'!E31/'月・区別，22週以後－早期新生児別周産期死亡率'!T7*1000</f>
        <v>0</v>
      </c>
      <c r="F31" s="41">
        <f>'月・区別，22週以後－早期新生児別周産期死亡数'!F31/'月・区別，22週以後－早期新生児別周産期死亡率'!U7*1000</f>
        <v>0</v>
      </c>
      <c r="G31" s="41">
        <f>'月・区別，22週以後－早期新生児別周産期死亡数'!G31/'月・区別，22週以後－早期新生児別周産期死亡率'!V7*1000</f>
        <v>0</v>
      </c>
      <c r="H31" s="41">
        <f>'月・区別，22週以後－早期新生児別周産期死亡数'!H31/'月・区別，22週以後－早期新生児別周産期死亡率'!W7*1000</f>
        <v>0</v>
      </c>
      <c r="I31" s="41">
        <f>'月・区別，22週以後－早期新生児別周産期死亡数'!I31/'月・区別，22週以後－早期新生児別周産期死亡率'!X7*1000</f>
        <v>0</v>
      </c>
      <c r="J31" s="41">
        <f>'月・区別，22週以後－早期新生児別周産期死亡数'!J31/'月・区別，22週以後－早期新生児別周産期死亡率'!Y7*1000</f>
        <v>0</v>
      </c>
      <c r="K31" s="41">
        <f>'月・区別，22週以後－早期新生児別周産期死亡数'!K31/'月・区別，22週以後－早期新生児別周産期死亡率'!Z7*1000</f>
        <v>0</v>
      </c>
      <c r="L31" s="41">
        <f>'月・区別，22週以後－早期新生児別周産期死亡数'!L31/'月・区別，22週以後－早期新生児別周産期死亡率'!AA7*1000</f>
        <v>0</v>
      </c>
      <c r="M31" s="41">
        <f>'月・区別，22週以後－早期新生児別周産期死亡数'!M31/'月・区別，22週以後－早期新生児別周産期死亡率'!AB7*1000</f>
        <v>0</v>
      </c>
      <c r="N31" s="38">
        <f>'月・区別，22週以後－早期新生児別周産期死亡数'!N31/'月・区別，22週以後－早期新生児別周産期死亡率'!AC7*1000</f>
        <v>0</v>
      </c>
    </row>
    <row r="32" spans="1:14" ht="19.5" customHeight="1">
      <c r="A32" s="28" t="s">
        <v>10</v>
      </c>
      <c r="B32" s="41">
        <f>'月・区別，22週以後－早期新生児別周産期死亡数'!B32/'月・区別，22週以後－早期新生児別周産期死亡率'!Q8*1000</f>
        <v>0</v>
      </c>
      <c r="C32" s="41">
        <f>'月・区別，22週以後－早期新生児別周産期死亡数'!C32/'月・区別，22週以後－早期新生児別周産期死亡率'!R8*1000</f>
        <v>0</v>
      </c>
      <c r="D32" s="41">
        <f>'月・区別，22週以後－早期新生児別周産期死亡数'!D32/'月・区別，22週以後－早期新生児別周産期死亡率'!S8*1000</f>
        <v>0</v>
      </c>
      <c r="E32" s="41">
        <f>'月・区別，22週以後－早期新生児別周産期死亡数'!E32/'月・区別，22週以後－早期新生児別周産期死亡率'!T8*1000</f>
        <v>0</v>
      </c>
      <c r="F32" s="41">
        <f>'月・区別，22週以後－早期新生児別周産期死亡数'!F32/'月・区別，22週以後－早期新生児別周産期死亡率'!U8*1000</f>
        <v>0</v>
      </c>
      <c r="G32" s="41">
        <f>'月・区別，22週以後－早期新生児別周産期死亡数'!G32/'月・区別，22週以後－早期新生児別周産期死亡率'!V8*1000</f>
        <v>0</v>
      </c>
      <c r="H32" s="41">
        <f>'月・区別，22週以後－早期新生児別周産期死亡数'!H32/'月・区別，22週以後－早期新生児別周産期死亡率'!W8*1000</f>
        <v>0</v>
      </c>
      <c r="I32" s="41">
        <f>'月・区別，22週以後－早期新生児別周産期死亡数'!I32/'月・区別，22週以後－早期新生児別周産期死亡率'!X8*1000</f>
        <v>0</v>
      </c>
      <c r="J32" s="41">
        <f>'月・区別，22週以後－早期新生児別周産期死亡数'!J32/'月・区別，22週以後－早期新生児別周産期死亡率'!Y8*1000</f>
        <v>0</v>
      </c>
      <c r="K32" s="41">
        <f>'月・区別，22週以後－早期新生児別周産期死亡数'!K32/'月・区別，22週以後－早期新生児別周産期死亡率'!Z8*1000</f>
        <v>0</v>
      </c>
      <c r="L32" s="41">
        <f>'月・区別，22週以後－早期新生児別周産期死亡数'!L32/'月・区別，22週以後－早期新生児別周産期死亡率'!AA8*1000</f>
        <v>0</v>
      </c>
      <c r="M32" s="41">
        <f>'月・区別，22週以後－早期新生児別周産期死亡数'!M32/'月・区別，22週以後－早期新生児別周産期死亡率'!AB8*1000</f>
        <v>0</v>
      </c>
      <c r="N32" s="38">
        <f>'月・区別，22週以後－早期新生児別周産期死亡数'!N32/'月・区別，22週以後－早期新生児別周産期死亡率'!AC8*1000</f>
        <v>0</v>
      </c>
    </row>
    <row r="33" spans="1:14" ht="19.5" customHeight="1">
      <c r="A33" s="28" t="s">
        <v>11</v>
      </c>
      <c r="B33" s="41">
        <f>'月・区別，22週以後－早期新生児別周産期死亡数'!B33/'月・区別，22週以後－早期新生児別周産期死亡率'!Q9*1000</f>
        <v>0</v>
      </c>
      <c r="C33" s="41">
        <f>'月・区別，22週以後－早期新生児別周産期死亡数'!C33/'月・区別，22週以後－早期新生児別周産期死亡率'!R9*1000</f>
        <v>0</v>
      </c>
      <c r="D33" s="41">
        <f>'月・区別，22週以後－早期新生児別周産期死亡数'!D33/'月・区別，22週以後－早期新生児別周産期死亡率'!S9*1000</f>
        <v>0</v>
      </c>
      <c r="E33" s="41">
        <f>'月・区別，22週以後－早期新生児別周産期死亡数'!E33/'月・区別，22週以後－早期新生児別周産期死亡率'!T9*1000</f>
        <v>0</v>
      </c>
      <c r="F33" s="41">
        <f>'月・区別，22週以後－早期新生児別周産期死亡数'!F33/'月・区別，22週以後－早期新生児別周産期死亡率'!U9*1000</f>
        <v>0</v>
      </c>
      <c r="G33" s="41">
        <f>'月・区別，22週以後－早期新生児別周産期死亡数'!G33/'月・区別，22週以後－早期新生児別周産期死亡率'!V9*1000</f>
        <v>0</v>
      </c>
      <c r="H33" s="41">
        <f>'月・区別，22週以後－早期新生児別周産期死亡数'!H33/'月・区別，22週以後－早期新生児別周産期死亡率'!W9*1000</f>
        <v>0</v>
      </c>
      <c r="I33" s="41">
        <f>'月・区別，22週以後－早期新生児別周産期死亡数'!I33/'月・区別，22週以後－早期新生児別周産期死亡率'!X9*1000</f>
        <v>0</v>
      </c>
      <c r="J33" s="41">
        <f>'月・区別，22週以後－早期新生児別周産期死亡数'!J33/'月・区別，22週以後－早期新生児別周産期死亡率'!Y9*1000</f>
        <v>0</v>
      </c>
      <c r="K33" s="41">
        <f>'月・区別，22週以後－早期新生児別周産期死亡数'!K33/'月・区別，22週以後－早期新生児別周産期死亡率'!Z9*1000</f>
        <v>0</v>
      </c>
      <c r="L33" s="41">
        <f>'月・区別，22週以後－早期新生児別周産期死亡数'!L33/'月・区別，22週以後－早期新生児別周産期死亡率'!AA9*1000</f>
        <v>0</v>
      </c>
      <c r="M33" s="41">
        <f>'月・区別，22週以後－早期新生児別周産期死亡数'!M33/'月・区別，22週以後－早期新生児別周産期死亡率'!AB9*1000</f>
        <v>0</v>
      </c>
      <c r="N33" s="38">
        <f>'月・区別，22週以後－早期新生児別周産期死亡数'!N33/'月・区別，22週以後－早期新生児別周産期死亡率'!AC9*1000</f>
        <v>0</v>
      </c>
    </row>
    <row r="34" spans="1:14" ht="19.5" customHeight="1">
      <c r="A34" s="28" t="s">
        <v>12</v>
      </c>
      <c r="B34" s="41">
        <f>'月・区別，22週以後－早期新生児別周産期死亡数'!B34/'月・区別，22週以後－早期新生児別周産期死亡率'!Q10*1000</f>
        <v>0</v>
      </c>
      <c r="C34" s="41">
        <f>'月・区別，22週以後－早期新生児別周産期死亡数'!C34/'月・区別，22週以後－早期新生児別周産期死亡率'!R10*1000</f>
        <v>0</v>
      </c>
      <c r="D34" s="41">
        <f>'月・区別，22週以後－早期新生児別周産期死亡数'!D34/'月・区別，22週以後－早期新生児別周産期死亡率'!S10*1000</f>
        <v>0</v>
      </c>
      <c r="E34" s="41">
        <f>'月・区別，22週以後－早期新生児別周産期死亡数'!E34/'月・区別，22週以後－早期新生児別周産期死亡率'!T10*1000</f>
        <v>0</v>
      </c>
      <c r="F34" s="41">
        <f>'月・区別，22週以後－早期新生児別周産期死亡数'!F34/'月・区別，22週以後－早期新生児別周産期死亡率'!U10*1000</f>
        <v>0</v>
      </c>
      <c r="G34" s="41">
        <f>'月・区別，22週以後－早期新生児別周産期死亡数'!G34/'月・区別，22週以後－早期新生児別周産期死亡率'!V10*1000</f>
        <v>0</v>
      </c>
      <c r="H34" s="41">
        <f>'月・区別，22週以後－早期新生児別周産期死亡数'!H34/'月・区別，22週以後－早期新生児別周産期死亡率'!W10*1000</f>
        <v>0</v>
      </c>
      <c r="I34" s="41">
        <f>'月・区別，22週以後－早期新生児別周産期死亡数'!I34/'月・区別，22週以後－早期新生児別周産期死亡率'!X10*1000</f>
        <v>0</v>
      </c>
      <c r="J34" s="41">
        <f>'月・区別，22週以後－早期新生児別周産期死亡数'!J34/'月・区別，22週以後－早期新生児別周産期死亡率'!Y10*1000</f>
        <v>0</v>
      </c>
      <c r="K34" s="41">
        <f>'月・区別，22週以後－早期新生児別周産期死亡数'!K34/'月・区別，22週以後－早期新生児別周産期死亡率'!Z10*1000</f>
        <v>0</v>
      </c>
      <c r="L34" s="41">
        <f>'月・区別，22週以後－早期新生児別周産期死亡数'!L34/'月・区別，22週以後－早期新生児別周産期死亡率'!AA10*1000</f>
        <v>0</v>
      </c>
      <c r="M34" s="41">
        <f>'月・区別，22週以後－早期新生児別周産期死亡数'!M34/'月・区別，22週以後－早期新生児別周産期死亡率'!AB10*1000</f>
        <v>0</v>
      </c>
      <c r="N34" s="38">
        <f>'月・区別，22週以後－早期新生児別周産期死亡数'!N34/'月・区別，22週以後－早期新生児別周産期死亡率'!AC10*1000</f>
        <v>0</v>
      </c>
    </row>
    <row r="35" spans="1:14" ht="19.5" customHeight="1">
      <c r="A35" s="28" t="s">
        <v>13</v>
      </c>
      <c r="B35" s="41">
        <f>'月・区別，22週以後－早期新生児別周産期死亡数'!B35/'月・区別，22週以後－早期新生児別周産期死亡率'!Q11*1000</f>
        <v>0</v>
      </c>
      <c r="C35" s="41">
        <f>'月・区別，22週以後－早期新生児別周産期死亡数'!C35/'月・区別，22週以後－早期新生児別周産期死亡率'!R11*1000</f>
        <v>0</v>
      </c>
      <c r="D35" s="41">
        <f>'月・区別，22週以後－早期新生児別周産期死亡数'!D35/'月・区別，22週以後－早期新生児別周産期死亡率'!S11*1000</f>
        <v>0</v>
      </c>
      <c r="E35" s="41">
        <f>'月・区別，22週以後－早期新生児別周産期死亡数'!E35/'月・区別，22週以後－早期新生児別周産期死亡率'!T11*1000</f>
        <v>0</v>
      </c>
      <c r="F35" s="41">
        <f>'月・区別，22週以後－早期新生児別周産期死亡数'!F35/'月・区別，22週以後－早期新生児別周産期死亡率'!U11*1000</f>
        <v>0</v>
      </c>
      <c r="G35" s="41">
        <f>'月・区別，22週以後－早期新生児別周産期死亡数'!G35/'月・区別，22週以後－早期新生児別周産期死亡率'!V11*1000</f>
        <v>0</v>
      </c>
      <c r="H35" s="41">
        <f>'月・区別，22週以後－早期新生児別周産期死亡数'!H35/'月・区別，22週以後－早期新生児別周産期死亡率'!W11*1000</f>
        <v>0</v>
      </c>
      <c r="I35" s="41">
        <f>'月・区別，22週以後－早期新生児別周産期死亡数'!I35/'月・区別，22週以後－早期新生児別周産期死亡率'!X11*1000</f>
        <v>0</v>
      </c>
      <c r="J35" s="41">
        <f>'月・区別，22週以後－早期新生児別周産期死亡数'!J35/'月・区別，22週以後－早期新生児別周産期死亡率'!Y11*1000</f>
        <v>0</v>
      </c>
      <c r="K35" s="41">
        <f>'月・区別，22週以後－早期新生児別周産期死亡数'!K35/'月・区別，22週以後－早期新生児別周産期死亡率'!Z11*1000</f>
        <v>0</v>
      </c>
      <c r="L35" s="41">
        <f>'月・区別，22週以後－早期新生児別周産期死亡数'!L35/'月・区別，22週以後－早期新生児別周産期死亡率'!AA11*1000</f>
        <v>0</v>
      </c>
      <c r="M35" s="41">
        <f>'月・区別，22週以後－早期新生児別周産期死亡数'!M35/'月・区別，22週以後－早期新生児別周産期死亡率'!AB11*1000</f>
        <v>0</v>
      </c>
      <c r="N35" s="38">
        <f>'月・区別，22週以後－早期新生児別周産期死亡数'!N35/'月・区別，22週以後－早期新生児別周産期死亡率'!AC11*1000</f>
        <v>0</v>
      </c>
    </row>
    <row r="36" spans="1:14" ht="19.5" customHeight="1">
      <c r="A36" s="28" t="s">
        <v>14</v>
      </c>
      <c r="B36" s="41">
        <f>'月・区別，22週以後－早期新生児別周産期死亡数'!B36/'月・区別，22週以後－早期新生児別周産期死亡率'!Q12*1000</f>
        <v>0</v>
      </c>
      <c r="C36" s="41">
        <f>'月・区別，22週以後－早期新生児別周産期死亡数'!C36/'月・区別，22週以後－早期新生児別周産期死亡率'!R12*1000</f>
        <v>0</v>
      </c>
      <c r="D36" s="41">
        <f>'月・区別，22週以後－早期新生児別周産期死亡数'!D36/'月・区別，22週以後－早期新生児別周産期死亡率'!S12*1000</f>
        <v>0</v>
      </c>
      <c r="E36" s="41">
        <f>'月・区別，22週以後－早期新生児別周産期死亡数'!E36/'月・区別，22週以後－早期新生児別周産期死亡率'!T12*1000</f>
        <v>0</v>
      </c>
      <c r="F36" s="41">
        <f>'月・区別，22週以後－早期新生児別周産期死亡数'!F36/'月・区別，22週以後－早期新生児別周産期死亡率'!U12*1000</f>
        <v>0</v>
      </c>
      <c r="G36" s="41">
        <f>'月・区別，22週以後－早期新生児別周産期死亡数'!G36/'月・区別，22週以後－早期新生児別周産期死亡率'!V12*1000</f>
        <v>0</v>
      </c>
      <c r="H36" s="41">
        <f>'月・区別，22週以後－早期新生児別周産期死亡数'!H36/'月・区別，22週以後－早期新生児別周産期死亡率'!W12*1000</f>
        <v>0</v>
      </c>
      <c r="I36" s="41">
        <f>'月・区別，22週以後－早期新生児別周産期死亡数'!I36/'月・区別，22週以後－早期新生児別周産期死亡率'!X12*1000</f>
        <v>0</v>
      </c>
      <c r="J36" s="41">
        <f>'月・区別，22週以後－早期新生児別周産期死亡数'!J36/'月・区別，22週以後－早期新生児別周産期死亡率'!Y12*1000</f>
        <v>0</v>
      </c>
      <c r="K36" s="41">
        <f>'月・区別，22週以後－早期新生児別周産期死亡数'!K36/'月・区別，22週以後－早期新生児別周産期死亡率'!Z12*1000</f>
        <v>0</v>
      </c>
      <c r="L36" s="41">
        <f>'月・区別，22週以後－早期新生児別周産期死亡数'!L36/'月・区別，22週以後－早期新生児別周産期死亡率'!AA12*1000</f>
        <v>0</v>
      </c>
      <c r="M36" s="41">
        <f>'月・区別，22週以後－早期新生児別周産期死亡数'!M36/'月・区別，22週以後－早期新生児別周産期死亡率'!AB12*1000</f>
        <v>0</v>
      </c>
      <c r="N36" s="38">
        <f>'月・区別，22週以後－早期新生児別周産期死亡数'!N36/'月・区別，22週以後－早期新生児別周産期死亡率'!AC12*1000</f>
        <v>0</v>
      </c>
    </row>
    <row r="37" spans="1:14" ht="19.5" customHeight="1">
      <c r="A37" s="28" t="s">
        <v>15</v>
      </c>
      <c r="B37" s="41">
        <f>'月・区別，22週以後－早期新生児別周産期死亡数'!B37/'月・区別，22週以後－早期新生児別周産期死亡率'!Q13*1000</f>
        <v>0</v>
      </c>
      <c r="C37" s="41">
        <f>'月・区別，22週以後－早期新生児別周産期死亡数'!C37/'月・区別，22週以後－早期新生児別周産期死亡率'!R13*1000</f>
        <v>0</v>
      </c>
      <c r="D37" s="41">
        <f>'月・区別，22週以後－早期新生児別周産期死亡数'!D37/'月・区別，22週以後－早期新生児別周産期死亡率'!S13*1000</f>
        <v>0</v>
      </c>
      <c r="E37" s="41">
        <f>'月・区別，22週以後－早期新生児別周産期死亡数'!E37/'月・区別，22週以後－早期新生児別周産期死亡率'!T13*1000</f>
        <v>0</v>
      </c>
      <c r="F37" s="41">
        <f>'月・区別，22週以後－早期新生児別周産期死亡数'!F37/'月・区別，22週以後－早期新生児別周産期死亡率'!U13*1000</f>
        <v>0</v>
      </c>
      <c r="G37" s="41">
        <f>'月・区別，22週以後－早期新生児別周産期死亡数'!G37/'月・区別，22週以後－早期新生児別周産期死亡率'!V13*1000</f>
        <v>0</v>
      </c>
      <c r="H37" s="41">
        <f>'月・区別，22週以後－早期新生児別周産期死亡数'!H37/'月・区別，22週以後－早期新生児別周産期死亡率'!W13*1000</f>
        <v>0</v>
      </c>
      <c r="I37" s="41">
        <f>'月・区別，22週以後－早期新生児別周産期死亡数'!I37/'月・区別，22週以後－早期新生児別周産期死亡率'!X13*1000</f>
        <v>0</v>
      </c>
      <c r="J37" s="41">
        <f>'月・区別，22週以後－早期新生児別周産期死亡数'!J37/'月・区別，22週以後－早期新生児別周産期死亡率'!Y13*1000</f>
        <v>0</v>
      </c>
      <c r="K37" s="41">
        <f>'月・区別，22週以後－早期新生児別周産期死亡数'!K37/'月・区別，22週以後－早期新生児別周産期死亡率'!Z13*1000</f>
        <v>0</v>
      </c>
      <c r="L37" s="41">
        <f>'月・区別，22週以後－早期新生児別周産期死亡数'!L37/'月・区別，22週以後－早期新生児別周産期死亡率'!AA13*1000</f>
        <v>0</v>
      </c>
      <c r="M37" s="41">
        <f>'月・区別，22週以後－早期新生児別周産期死亡数'!M37/'月・区別，22週以後－早期新生児別周産期死亡率'!AB13*1000</f>
        <v>0</v>
      </c>
      <c r="N37" s="38">
        <f>'月・区別，22週以後－早期新生児別周産期死亡数'!N37/'月・区別，22週以後－早期新生児別周産期死亡率'!AC13*1000</f>
        <v>0</v>
      </c>
    </row>
    <row r="38" spans="1:14" ht="19.5" customHeight="1">
      <c r="A38" s="28" t="s">
        <v>16</v>
      </c>
      <c r="B38" s="41">
        <f>'月・区別，22週以後－早期新生児別周産期死亡数'!B38/'月・区別，22週以後－早期新生児別周産期死亡率'!Q14*1000</f>
        <v>0</v>
      </c>
      <c r="C38" s="41">
        <f>'月・区別，22週以後－早期新生児別周産期死亡数'!C38/'月・区別，22週以後－早期新生児別周産期死亡率'!R14*1000</f>
        <v>0</v>
      </c>
      <c r="D38" s="41">
        <f>'月・区別，22週以後－早期新生児別周産期死亡数'!D38/'月・区別，22週以後－早期新生児別周産期死亡率'!S14*1000</f>
        <v>0</v>
      </c>
      <c r="E38" s="41">
        <f>'月・区別，22週以後－早期新生児別周産期死亡数'!E38/'月・区別，22週以後－早期新生児別周産期死亡率'!T14*1000</f>
        <v>0</v>
      </c>
      <c r="F38" s="41">
        <f>'月・区別，22週以後－早期新生児別周産期死亡数'!F38/'月・区別，22週以後－早期新生児別周産期死亡率'!U14*1000</f>
        <v>0</v>
      </c>
      <c r="G38" s="41">
        <f>'月・区別，22週以後－早期新生児別周産期死亡数'!G38/'月・区別，22週以後－早期新生児別周産期死亡率'!V14*1000</f>
        <v>0</v>
      </c>
      <c r="H38" s="41">
        <f>'月・区別，22週以後－早期新生児別周産期死亡数'!H38/'月・区別，22週以後－早期新生児別周産期死亡率'!W14*1000</f>
        <v>0</v>
      </c>
      <c r="I38" s="41">
        <f>'月・区別，22週以後－早期新生児別周産期死亡数'!I38/'月・区別，22週以後－早期新生児別周産期死亡率'!X14*1000</f>
        <v>0</v>
      </c>
      <c r="J38" s="41">
        <f>'月・区別，22週以後－早期新生児別周産期死亡数'!J38/'月・区別，22週以後－早期新生児別周産期死亡率'!Y14*1000</f>
        <v>0</v>
      </c>
      <c r="K38" s="41">
        <f>'月・区別，22週以後－早期新生児別周産期死亡数'!K38/'月・区別，22週以後－早期新生児別周産期死亡率'!Z14*1000</f>
        <v>0</v>
      </c>
      <c r="L38" s="41">
        <f>'月・区別，22週以後－早期新生児別周産期死亡数'!L38/'月・区別，22週以後－早期新生児別周産期死亡率'!AA14*1000</f>
        <v>0</v>
      </c>
      <c r="M38" s="41">
        <f>'月・区別，22週以後－早期新生児別周産期死亡数'!M38/'月・区別，22週以後－早期新生児別周産期死亡率'!AB14*1000</f>
        <v>0</v>
      </c>
      <c r="N38" s="38">
        <f>'月・区別，22週以後－早期新生児別周産期死亡数'!N38/'月・区別，22週以後－早期新生児別周産期死亡率'!AC14*1000</f>
        <v>0</v>
      </c>
    </row>
    <row r="39" spans="1:14" ht="19.5" customHeight="1" thickBot="1">
      <c r="A39" s="29" t="s">
        <v>17</v>
      </c>
      <c r="B39" s="30">
        <f>'月・区別，22週以後－早期新生児別周産期死亡数'!B39/'月・区別，22週以後－早期新生児別周産期死亡率'!Q15*1000</f>
        <v>0</v>
      </c>
      <c r="C39" s="30">
        <f>'月・区別，22週以後－早期新生児別周産期死亡数'!C39/'月・区別，22週以後－早期新生児別周産期死亡率'!R15*1000</f>
        <v>0</v>
      </c>
      <c r="D39" s="30">
        <f>'月・区別，22週以後－早期新生児別周産期死亡数'!D39/'月・区別，22週以後－早期新生児別周産期死亡率'!S15*1000</f>
        <v>0</v>
      </c>
      <c r="E39" s="30">
        <f>'月・区別，22週以後－早期新生児別周産期死亡数'!E39/'月・区別，22週以後－早期新生児別周産期死亡率'!T15*1000</f>
        <v>0</v>
      </c>
      <c r="F39" s="30">
        <f>'月・区別，22週以後－早期新生児別周産期死亡数'!F39/'月・区別，22週以後－早期新生児別周産期死亡率'!U15*1000</f>
        <v>0</v>
      </c>
      <c r="G39" s="30">
        <f>'月・区別，22週以後－早期新生児別周産期死亡数'!G39/'月・区別，22週以後－早期新生児別周産期死亡率'!V15*1000</f>
        <v>0</v>
      </c>
      <c r="H39" s="30">
        <f>'月・区別，22週以後－早期新生児別周産期死亡数'!H39/'月・区別，22週以後－早期新生児別周産期死亡率'!W15*1000</f>
        <v>0</v>
      </c>
      <c r="I39" s="30">
        <f>'月・区別，22週以後－早期新生児別周産期死亡数'!I39/'月・区別，22週以後－早期新生児別周産期死亡率'!X15*1000</f>
        <v>0</v>
      </c>
      <c r="J39" s="30">
        <f>'月・区別，22週以後－早期新生児別周産期死亡数'!J39/'月・区別，22週以後－早期新生児別周産期死亡率'!Y15*1000</f>
        <v>0</v>
      </c>
      <c r="K39" s="30">
        <f>'月・区別，22週以後－早期新生児別周産期死亡数'!K39/'月・区別，22週以後－早期新生児別周産期死亡率'!Z15*1000</f>
        <v>0</v>
      </c>
      <c r="L39" s="30">
        <f>'月・区別，22週以後－早期新生児別周産期死亡数'!L39/'月・区別，22週以後－早期新生児別周産期死亡率'!AA15*1000</f>
        <v>0</v>
      </c>
      <c r="M39" s="30">
        <f>'月・区別，22週以後－早期新生児別周産期死亡数'!M39/'月・区別，22週以後－早期新生児別周産期死亡率'!AB15*1000</f>
        <v>0</v>
      </c>
      <c r="N39" s="76">
        <f>'月・区別，22週以後－早期新生児別周産期死亡数'!N39/'月・区別，22週以後－早期新生児別周産期死亡率'!AC15*1000</f>
        <v>0</v>
      </c>
    </row>
  </sheetData>
  <mergeCells count="3">
    <mergeCell ref="B4:N4"/>
    <mergeCell ref="B16:N16"/>
    <mergeCell ref="B28:N28"/>
  </mergeCells>
  <phoneticPr fontId="2"/>
  <pageMargins left="0.78740157480314965" right="0.53" top="0.98" bottom="0.17" header="0.24" footer="0.33"/>
  <pageSetup paperSize="9" orientation="portrait" horizontalDpi="98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 年次別，性・22週以後－早期新生児別周産期死亡数・率</vt:lpstr>
      <vt:lpstr>2　区・性別，22週以後－早期新生児別周産期死亡数・率</vt:lpstr>
      <vt:lpstr>3 母の年齢階級別，22週以後－早期新生児別周産期死亡数・率</vt:lpstr>
      <vt:lpstr>4 性・出産時の体重別，22週以後－早期新生児別周産期死亡数</vt:lpstr>
      <vt:lpstr>月・区別，22週以後－早期新生児別周産期死亡数</vt:lpstr>
      <vt:lpstr>月・区別，22週以後－早期新生児別周産期死亡率</vt:lpstr>
      <vt:lpstr>'1 年次別，性・22週以後－早期新生児別周産期死亡数・率'!Print_Area</vt:lpstr>
      <vt:lpstr>'2　区・性別，22週以後－早期新生児別周産期死亡数・率'!Print_Area</vt:lpstr>
      <vt:lpstr>'3 母の年齢階級別，22週以後－早期新生児別周産期死亡数・率'!Print_Area</vt:lpstr>
      <vt:lpstr>'4 性・出産時の体重別，22週以後－早期新生児別周産期死亡数'!Print_Area</vt:lpstr>
      <vt:lpstr>'月・区別，22週以後－早期新生児別周産期死亡数'!Print_Area</vt:lpstr>
      <vt:lpstr>'月・区別，22週以後－早期新生児別周産期死亡率'!Print_Area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2021-11-16T04:37:01Z</dcterms:created>
  <dcterms:modified xsi:type="dcterms:W3CDTF">2021-11-16T04:37:05Z</dcterms:modified>
</cp:coreProperties>
</file>