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40" windowWidth="10035" windowHeight="7350" tabRatio="920" activeTab="1"/>
  </bookViews>
  <sheets>
    <sheet name="１　月別相談件数・２　相談方法及び相談時間" sheetId="1" r:id="rId1"/>
    <sheet name="３ 性別・年代別　４ 関係　５ 経緯　６ 対象施設" sheetId="2" r:id="rId2"/>
    <sheet name="７　主な診療科目" sheetId="3" r:id="rId3"/>
    <sheet name="８　相談内容別件数" sheetId="4" r:id="rId4"/>
    <sheet name="９　相談内容別件数の推移" sheetId="5" r:id="rId5"/>
    <sheet name="１０　対応状況　１１ 納得度" sheetId="6" r:id="rId6"/>
    <sheet name="１２　施設規模別・相談内容ー（１）病院" sheetId="7" r:id="rId7"/>
    <sheet name="１２　施設規模別・相談内容―（２）一般" sheetId="8" r:id="rId8"/>
    <sheet name="１２　施設規模別・相談内容―（３）歯科" sheetId="9" r:id="rId9"/>
    <sheet name="１３　診療科別相談内容－（１）（２）" sheetId="10" r:id="rId10"/>
    <sheet name="１３　診療科別相談内容 －（３）（４）" sheetId="11" r:id="rId11"/>
  </sheets>
  <definedNames>
    <definedName name="_xlnm.Print_Area" localSheetId="0">'１　月別相談件数・２　相談方法及び相談時間'!$A$1:$N$64</definedName>
    <definedName name="_xlnm.Print_Area" localSheetId="5">'１０　対応状況　１１ 納得度'!$A$1:$N$35</definedName>
    <definedName name="_xlnm.Print_Area" localSheetId="6">'１２　施設規模別・相談内容ー（１）病院'!$A$1:$H$35</definedName>
    <definedName name="_xlnm.Print_Area" localSheetId="7">'１２　施設規模別・相談内容―（２）一般'!$A$1:$K$35</definedName>
    <definedName name="_xlnm.Print_Area" localSheetId="8">'１２　施設規模別・相談内容―（３）歯科'!$A$1:$K$35</definedName>
    <definedName name="_xlnm.Print_Area" localSheetId="10">'１３　診療科別相談内容 －（３）（４）'!$A$1:$M$45</definedName>
    <definedName name="_xlnm.Print_Area" localSheetId="9">'１３　診療科別相談内容－（１）（２）'!$A$1:$L$42</definedName>
    <definedName name="_xlnm.Print_Area" localSheetId="1">'３ 性別・年代別　４ 関係　５ 経緯　６ 対象施設'!$A$1:$Q$46</definedName>
    <definedName name="_xlnm.Print_Area" localSheetId="2">'７　主な診療科目'!$B$1:$P$35</definedName>
    <definedName name="_xlnm.Print_Area" localSheetId="3">'８　相談内容別件数'!$A$1:$N$71</definedName>
  </definedNames>
  <calcPr fullCalcOnLoad="1"/>
</workbook>
</file>

<file path=xl/sharedStrings.xml><?xml version="1.0" encoding="utf-8"?>
<sst xmlns="http://schemas.openxmlformats.org/spreadsheetml/2006/main" count="450" uniqueCount="195">
  <si>
    <t>相談件数</t>
  </si>
  <si>
    <t>２　相談方法及び相談時間</t>
  </si>
  <si>
    <t>件数</t>
  </si>
  <si>
    <t>電話</t>
  </si>
  <si>
    <t>来所</t>
  </si>
  <si>
    <t>文書・手紙</t>
  </si>
  <si>
    <t>回送・要請</t>
  </si>
  <si>
    <t>その他</t>
  </si>
  <si>
    <t>合計</t>
  </si>
  <si>
    <t>(1)相談方法</t>
  </si>
  <si>
    <t>(1)性別</t>
  </si>
  <si>
    <t>男</t>
  </si>
  <si>
    <t>女</t>
  </si>
  <si>
    <t>(2)　年代別</t>
  </si>
  <si>
    <t>１０代</t>
  </si>
  <si>
    <t>２０代</t>
  </si>
  <si>
    <t>３０代</t>
  </si>
  <si>
    <t>４０代</t>
  </si>
  <si>
    <t>５０代</t>
  </si>
  <si>
    <t>６０代</t>
  </si>
  <si>
    <t>７０代</t>
  </si>
  <si>
    <t>４　当事者との関係</t>
  </si>
  <si>
    <t>本人</t>
  </si>
  <si>
    <t>家族</t>
  </si>
  <si>
    <t>親戚</t>
  </si>
  <si>
    <t>知人</t>
  </si>
  <si>
    <t>他機関からの紹介</t>
  </si>
  <si>
    <t>以前から知っていた</t>
  </si>
  <si>
    <t>合計件数(判明分)</t>
  </si>
  <si>
    <t>６　相談の対象となった施設</t>
  </si>
  <si>
    <t>病院</t>
  </si>
  <si>
    <t>診療所</t>
  </si>
  <si>
    <t>歯科診療所</t>
  </si>
  <si>
    <t>内科</t>
  </si>
  <si>
    <t>呼吸器科</t>
  </si>
  <si>
    <t>消化器科</t>
  </si>
  <si>
    <t>循環器科</t>
  </si>
  <si>
    <t>小児科</t>
  </si>
  <si>
    <t>外科</t>
  </si>
  <si>
    <t>整形外科・リハビリテーション科</t>
  </si>
  <si>
    <t>形成外科</t>
  </si>
  <si>
    <t>美容外科</t>
  </si>
  <si>
    <t>脳神経外科</t>
  </si>
  <si>
    <t>皮膚科・泌尿器科</t>
  </si>
  <si>
    <t>肛門科</t>
  </si>
  <si>
    <t>産婦人科</t>
  </si>
  <si>
    <t>眼科</t>
  </si>
  <si>
    <t>耳鼻咽喉科</t>
  </si>
  <si>
    <t>歯科</t>
  </si>
  <si>
    <t>診療内容に関すること</t>
  </si>
  <si>
    <t>従事者の対応・態度に関すること</t>
  </si>
  <si>
    <t>医療事故等に関すること</t>
  </si>
  <si>
    <t>情報公開に関すること</t>
  </si>
  <si>
    <t>医療従事者の資格に関すること</t>
  </si>
  <si>
    <t>健康や病気に関すること</t>
  </si>
  <si>
    <t>診療拒否に関すること</t>
  </si>
  <si>
    <t>医療機関等の問合わせに関すること</t>
  </si>
  <si>
    <t>清潔保持に関すること</t>
  </si>
  <si>
    <t>インフォームドコンセント</t>
  </si>
  <si>
    <t>院内感染に関すること</t>
  </si>
  <si>
    <t>広告事項(健康食品・医療機器等)</t>
  </si>
  <si>
    <t>医師不在に関すること</t>
  </si>
  <si>
    <t>セカンドオピニオン</t>
  </si>
  <si>
    <t>医療法等に関すること</t>
  </si>
  <si>
    <t>医薬品等に関すること</t>
  </si>
  <si>
    <t>薬事法等に関すること</t>
  </si>
  <si>
    <t>調剤過誤に関すること</t>
  </si>
  <si>
    <t>アドバイスで終了</t>
  </si>
  <si>
    <t>他機関に照会・調査依頼</t>
  </si>
  <si>
    <t>他機関を紹介</t>
  </si>
  <si>
    <t>納得した</t>
  </si>
  <si>
    <t>おおむね納得した</t>
  </si>
  <si>
    <t>あまり納得せず</t>
  </si>
  <si>
    <t>まったく納得していない</t>
  </si>
  <si>
    <t>１　月別相談件数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</si>
  <si>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</si>
  <si>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</si>
  <si>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</si>
  <si>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</si>
  <si>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</si>
  <si>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</si>
  <si>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</si>
  <si>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</si>
  <si>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</si>
  <si>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</si>
  <si>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</si>
  <si>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</si>
  <si>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</t>
  </si>
  <si>
    <t>一日平均</t>
  </si>
  <si>
    <t>割合(%)</t>
  </si>
  <si>
    <t>施設への立入調査・指導</t>
  </si>
  <si>
    <t>７　主な診療科目（判明分）</t>
  </si>
  <si>
    <t>精神科・心療内科</t>
  </si>
  <si>
    <t>施設関係者</t>
  </si>
  <si>
    <t>原因施設への要望・要請</t>
  </si>
  <si>
    <t>治療費に関すること</t>
  </si>
  <si>
    <t>不明</t>
  </si>
  <si>
    <t>９０～120分</t>
  </si>
  <si>
    <t>120分以上</t>
  </si>
  <si>
    <t>薬局等薬事関係施設</t>
  </si>
  <si>
    <t>看護体制等に関すること</t>
  </si>
  <si>
    <t>１０分未満</t>
  </si>
  <si>
    <t>その他の方法による調査・指導</t>
  </si>
  <si>
    <t>３　相談者の性別・年代別</t>
  </si>
  <si>
    <t>８０代以上</t>
  </si>
  <si>
    <t>５　相談窓口を利用した経緯</t>
  </si>
  <si>
    <t>電話帳</t>
  </si>
  <si>
    <t>テレビ・新聞</t>
  </si>
  <si>
    <t>パンフレット</t>
  </si>
  <si>
    <t>施術所</t>
  </si>
  <si>
    <t>合計件数</t>
  </si>
  <si>
    <t>１０～１９分</t>
  </si>
  <si>
    <t>２０～２９分</t>
  </si>
  <si>
    <t>３０～３９分</t>
  </si>
  <si>
    <t>６０～８９分</t>
  </si>
  <si>
    <t>４０～５９分</t>
  </si>
  <si>
    <t>(2)相談時間(電話・来所のみ)</t>
  </si>
  <si>
    <t>１２　施設規模別・相談内容（第一選択のみ；判明分）</t>
  </si>
  <si>
    <t>（１）病院</t>
  </si>
  <si>
    <t>（１）精神科・心療内科</t>
  </si>
  <si>
    <t>（２）内科</t>
  </si>
  <si>
    <t>（３）整形外科・リハビリテーション科</t>
  </si>
  <si>
    <t>（４）歯科</t>
  </si>
  <si>
    <t>医療従事者の資格に関すること</t>
  </si>
  <si>
    <t>広告事項（健康食品・医療機器等）</t>
  </si>
  <si>
    <t>相談内容</t>
  </si>
  <si>
    <t>H22年度</t>
  </si>
  <si>
    <t>H23年度</t>
  </si>
  <si>
    <t>医療機関等の問合せに関すること</t>
  </si>
  <si>
    <t>インフォームドコンセント</t>
  </si>
  <si>
    <t>院内感染に関すること</t>
  </si>
  <si>
    <t>８－１　相談内容別件数(第一選択のみ)</t>
  </si>
  <si>
    <t>セカンドオピニオン</t>
  </si>
  <si>
    <t>インフォームドコンセント</t>
  </si>
  <si>
    <t>セカンドオピニオン</t>
  </si>
  <si>
    <t>H24年度</t>
  </si>
  <si>
    <t>８－２　相談内容別件数(重複あり)</t>
  </si>
  <si>
    <t>（３）歯科診療所</t>
  </si>
  <si>
    <t>来所</t>
  </si>
  <si>
    <t>増減</t>
  </si>
  <si>
    <t>計</t>
  </si>
  <si>
    <t>１件平均(分)</t>
  </si>
  <si>
    <t>総計(件)</t>
  </si>
  <si>
    <t>平均(件)</t>
  </si>
  <si>
    <t>分散（件)</t>
  </si>
  <si>
    <t>関係</t>
  </si>
  <si>
    <t>対象施設</t>
  </si>
  <si>
    <t>診療科目</t>
  </si>
  <si>
    <t>対応</t>
  </si>
  <si>
    <t>納得度</t>
  </si>
  <si>
    <t>性別</t>
  </si>
  <si>
    <t>歯科技工所</t>
  </si>
  <si>
    <t>H25年度</t>
  </si>
  <si>
    <t>９　相談内容別件数の推移（過去５か年分；第一選択のみ)</t>
  </si>
  <si>
    <t>※増減は昨年度との比較</t>
  </si>
  <si>
    <t>１０　対応状況</t>
  </si>
  <si>
    <t>１１　相談者の納得度</t>
  </si>
  <si>
    <t>１３　診療科別・相談内容（第一選択のみ；判明分）</t>
  </si>
  <si>
    <t>相談時間</t>
  </si>
  <si>
    <t>H26年度</t>
  </si>
  <si>
    <t>診療内容に関すること</t>
  </si>
  <si>
    <t>従事者の対応・態度に関すること</t>
  </si>
  <si>
    <t>医療事故等に関すること</t>
  </si>
  <si>
    <t>診療拒否に関すること</t>
  </si>
  <si>
    <t>情報公開に関すること</t>
  </si>
  <si>
    <t>治療費に関すること</t>
  </si>
  <si>
    <t>健康や病気に関すること</t>
  </si>
  <si>
    <t>看護体制等に関すること</t>
  </si>
  <si>
    <t>その他</t>
  </si>
  <si>
    <t>特定しない相談・不明</t>
  </si>
  <si>
    <t>（２）一般診療所</t>
  </si>
  <si>
    <t>※前年度までの集計方法</t>
  </si>
  <si>
    <t>総相談時間
（各区分平均時間×件数）(分)</t>
  </si>
  <si>
    <t>総相談時間
（相談時間×件数）（分）</t>
  </si>
  <si>
    <t>増減（ポイント）</t>
  </si>
  <si>
    <t>割合（％）</t>
  </si>
  <si>
    <t>割合（%）</t>
  </si>
  <si>
    <t>増減
（ポイント）</t>
  </si>
  <si>
    <t>増減
(ポイント)</t>
  </si>
  <si>
    <t>増減
(ポイント）</t>
  </si>
  <si>
    <t>平成26年度　札幌市医療安全相談窓口相談状況 データ集</t>
  </si>
  <si>
    <t>年代別</t>
  </si>
  <si>
    <t>経緯</t>
  </si>
  <si>
    <t>医療機関等の問合せに関すること</t>
  </si>
  <si>
    <t>医療従事者の資格に関すること</t>
  </si>
  <si>
    <t>医療法等に関すること</t>
  </si>
  <si>
    <t>インフォームドコンセント</t>
  </si>
  <si>
    <t>院内感染に関すること</t>
  </si>
  <si>
    <t>医薬品等に関すること</t>
  </si>
  <si>
    <t>清潔保持に関すること</t>
  </si>
  <si>
    <t>薬事法等に関すること</t>
  </si>
  <si>
    <t>調剤過誤に関すること</t>
  </si>
  <si>
    <t>医師不在に関すること</t>
  </si>
  <si>
    <t>セカンドオピニオン</t>
  </si>
  <si>
    <t>広告事項（健康食品・医療機器等）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</si>
</sst>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00000000000000%"/>
    <numFmt numFmtId="187" formatCode="[$-411]ggge&quot;年&quot;m&quot;月&quot;"/>
    <numFmt numFmtId="188" formatCode="[$-411]ggge&quot;年&quot;mm&quot;月&quot;"/>
    <numFmt numFmtId="189" formatCode="#,##0_ "/>
    <numFmt numFmtId="190" formatCode="#,###"/>
    <numFmt numFmtId="191" formatCode="0.0"/>
    <numFmt numFmtId="192" formatCode="\P"/>
    <numFmt numFmtId="193" formatCode="0.00000000000000000%"/>
    <numFmt numFmtId="194" formatCode="#,##0.0_);[Red]\(#,##0.0\)"/>
    <numFmt numFmtId="195" formatCode="#,##0.00_);[Red]\(#,##0.00\)"/>
    <numFmt numFmtId="196" formatCode="#,##0.000_);[Red]\(#,##0.000\)"/>
    <numFmt numFmtId="197" formatCode="#,##0.0000_);[Red]\(#,##0.0000\)"/>
    <numFmt numFmtId="198" formatCode="#,##0.00000_);[Red]\(#,##0.00000\)"/>
    <numFmt numFmtId="199" formatCode="0_);[Red]\(0\)"/>
    <numFmt numFmtId="200" formatCode="0.0_);[Red]\(0.0\)"/>
    <numFmt numFmtId="201" formatCode="0.00_);[Red]\(0.00\)"/>
    <numFmt numFmtId="202" formatCode="0.00000000"/>
    <numFmt numFmtId="203" formatCode="0.0000000"/>
    <numFmt numFmtId="204" formatCode="0.00000000000000_ "/>
    <numFmt numFmtId="205" formatCode="0.0000000000000_ "/>
    <numFmt numFmtId="206" formatCode="0.000000000000_ "/>
    <numFmt numFmtId="207" formatCode="0.00000000000_ "/>
    <numFmt numFmtId="208" formatCode="0.0000000000_ "/>
    <numFmt numFmtId="209" formatCode="0.000000000_ "/>
    <numFmt numFmtId="210" formatCode="0.00000000_ 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.00_ "/>
    <numFmt numFmtId="217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7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0.75"/>
      <color indexed="8"/>
      <name val="ＭＳ Ｐゴシック"/>
      <family val="3"/>
    </font>
    <font>
      <sz val="2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indexed="22"/>
      <name val="ＭＳ Ｐゴシック"/>
      <family val="3"/>
    </font>
    <font>
      <sz val="11"/>
      <color indexed="49"/>
      <name val="ＭＳ Ｐゴシック"/>
      <family val="3"/>
    </font>
    <font>
      <sz val="11"/>
      <color indexed="4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9" fontId="0" fillId="0" borderId="55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177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7" xfId="0" applyFill="1" applyBorder="1" applyAlignment="1">
      <alignment horizontal="center" vertical="center" shrinkToFit="1"/>
    </xf>
    <xf numFmtId="177" fontId="0" fillId="0" borderId="5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3" xfId="0" applyBorder="1" applyAlignment="1">
      <alignment vertical="center"/>
    </xf>
    <xf numFmtId="0" fontId="5" fillId="0" borderId="57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2" fontId="0" fillId="0" borderId="40" xfId="0" applyNumberFormat="1" applyBorder="1" applyAlignment="1">
      <alignment horizontal="center" vertical="center"/>
    </xf>
    <xf numFmtId="10" fontId="0" fillId="0" borderId="44" xfId="0" applyNumberForma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66" xfId="0" applyNumberFormat="1" applyBorder="1" applyAlignment="1">
      <alignment vertical="center"/>
    </xf>
    <xf numFmtId="194" fontId="0" fillId="0" borderId="66" xfId="0" applyNumberFormat="1" applyBorder="1" applyAlignment="1">
      <alignment vertical="center"/>
    </xf>
    <xf numFmtId="0" fontId="0" fillId="0" borderId="23" xfId="0" applyBorder="1" applyAlignment="1">
      <alignment vertical="center" wrapText="1"/>
    </xf>
    <xf numFmtId="191" fontId="0" fillId="0" borderId="23" xfId="0" applyNumberFormat="1" applyBorder="1" applyAlignment="1">
      <alignment horizontal="center" vertical="center"/>
    </xf>
    <xf numFmtId="0" fontId="0" fillId="0" borderId="41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67" xfId="0" applyNumberFormat="1" applyFill="1" applyBorder="1" applyAlignment="1">
      <alignment vertical="center"/>
    </xf>
    <xf numFmtId="200" fontId="0" fillId="0" borderId="62" xfId="0" applyNumberFormat="1" applyBorder="1" applyAlignment="1">
      <alignment vertical="center"/>
    </xf>
    <xf numFmtId="200" fontId="0" fillId="0" borderId="68" xfId="0" applyNumberFormat="1" applyBorder="1" applyAlignment="1">
      <alignment vertical="center"/>
    </xf>
    <xf numFmtId="200" fontId="0" fillId="0" borderId="21" xfId="0" applyNumberFormat="1" applyBorder="1" applyAlignment="1">
      <alignment vertical="center"/>
    </xf>
    <xf numFmtId="199" fontId="0" fillId="0" borderId="13" xfId="0" applyNumberFormat="1" applyBorder="1" applyAlignment="1">
      <alignment vertical="center"/>
    </xf>
    <xf numFmtId="199" fontId="0" fillId="0" borderId="22" xfId="0" applyNumberFormat="1" applyBorder="1" applyAlignment="1">
      <alignment vertical="center"/>
    </xf>
    <xf numFmtId="191" fontId="0" fillId="0" borderId="26" xfId="0" applyNumberFormat="1" applyBorder="1" applyAlignment="1">
      <alignment vertical="center"/>
    </xf>
    <xf numFmtId="191" fontId="0" fillId="0" borderId="69" xfId="0" applyNumberFormat="1" applyBorder="1" applyAlignment="1">
      <alignment vertical="center"/>
    </xf>
    <xf numFmtId="1" fontId="0" fillId="0" borderId="69" xfId="0" applyNumberFormat="1" applyBorder="1" applyAlignment="1">
      <alignment vertical="center"/>
    </xf>
    <xf numFmtId="191" fontId="0" fillId="0" borderId="46" xfId="0" applyNumberFormat="1" applyBorder="1" applyAlignment="1">
      <alignment vertical="center"/>
    </xf>
    <xf numFmtId="191" fontId="0" fillId="0" borderId="47" xfId="0" applyNumberFormat="1" applyBorder="1" applyAlignment="1">
      <alignment vertical="center"/>
    </xf>
    <xf numFmtId="191" fontId="0" fillId="0" borderId="41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0" fillId="0" borderId="57" xfId="0" applyFill="1" applyBorder="1" applyAlignment="1">
      <alignment horizontal="center" vertical="center" wrapText="1"/>
    </xf>
    <xf numFmtId="191" fontId="0" fillId="0" borderId="70" xfId="0" applyNumberForma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16" xfId="0" applyNumberFormat="1" applyFill="1" applyBorder="1" applyAlignment="1">
      <alignment vertical="center"/>
    </xf>
    <xf numFmtId="191" fontId="0" fillId="0" borderId="18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191" fontId="0" fillId="0" borderId="56" xfId="0" applyNumberFormat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191" fontId="0" fillId="0" borderId="62" xfId="0" applyNumberFormat="1" applyBorder="1" applyAlignment="1">
      <alignment vertical="center"/>
    </xf>
    <xf numFmtId="191" fontId="0" fillId="0" borderId="71" xfId="0" applyNumberFormat="1" applyBorder="1" applyAlignment="1">
      <alignment vertical="center"/>
    </xf>
    <xf numFmtId="191" fontId="0" fillId="0" borderId="72" xfId="0" applyNumberFormat="1" applyBorder="1" applyAlignment="1">
      <alignment vertical="center"/>
    </xf>
    <xf numFmtId="191" fontId="0" fillId="0" borderId="14" xfId="0" applyNumberFormat="1" applyFill="1" applyBorder="1" applyAlignment="1">
      <alignment vertical="center"/>
    </xf>
    <xf numFmtId="191" fontId="0" fillId="0" borderId="22" xfId="0" applyNumberFormat="1" applyBorder="1" applyAlignment="1">
      <alignment vertical="center"/>
    </xf>
    <xf numFmtId="191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2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91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91" fontId="0" fillId="0" borderId="48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7" xfId="0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91" fontId="0" fillId="0" borderId="68" xfId="0" applyNumberForma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horizontal="right" vertical="center" wrapText="1"/>
    </xf>
    <xf numFmtId="176" fontId="0" fillId="0" borderId="16" xfId="0" applyNumberFormat="1" applyFill="1" applyBorder="1" applyAlignment="1">
      <alignment horizontal="right" vertical="center" wrapText="1"/>
    </xf>
    <xf numFmtId="176" fontId="0" fillId="0" borderId="16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33" xfId="49" applyFont="1" applyBorder="1" applyAlignment="1">
      <alignment vertical="center"/>
    </xf>
    <xf numFmtId="38" fontId="0" fillId="0" borderId="77" xfId="49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275"/>
          <c:w val="0.956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相談方法及び相談時間'!$B$5:$B$16</c:f>
              <c:strCache/>
            </c:strRef>
          </c:cat>
          <c:val>
            <c:numRef>
              <c:f>'１　月別相談件数・２　相談方法及び相談時間'!$C$5:$C$16</c:f>
              <c:numCache/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675"/>
          <c:w val="0.9595"/>
          <c:h val="0.8907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'９　相談内容別件数の推移'!$C$3</c:f>
              <c:strCache>
                <c:ptCount val="1"/>
                <c:pt idx="0">
                  <c:v>H26年度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'９　相談内容別件数の推移'!$C$4:$C$24</c:f>
              <c:numCache/>
            </c:numRef>
          </c:val>
        </c:ser>
        <c:ser>
          <c:idx val="0"/>
          <c:order val="1"/>
          <c:tx>
            <c:strRef>
              <c:f>'９　相談内容別件数の推移'!$D$3</c:f>
              <c:strCache>
                <c:ptCount val="1"/>
                <c:pt idx="0">
                  <c:v>H25年度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相談内容別件数の推移'!$D$4:$D$24</c:f>
              <c:numCache/>
            </c:numRef>
          </c:val>
        </c:ser>
        <c:ser>
          <c:idx val="1"/>
          <c:order val="2"/>
          <c:tx>
            <c:strRef>
              <c:f>'９　相談内容別件数の推移'!$E$3</c:f>
              <c:strCache>
                <c:ptCount val="1"/>
                <c:pt idx="0">
                  <c:v>H24年度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相談内容別件数の推移'!$E$4:$E$24</c:f>
              <c:numCache/>
            </c:numRef>
          </c:val>
        </c:ser>
        <c:ser>
          <c:idx val="2"/>
          <c:order val="3"/>
          <c:tx>
            <c:strRef>
              <c:f>'９　相談内容別件数の推移'!$F$3</c:f>
              <c:strCache>
                <c:ptCount val="1"/>
                <c:pt idx="0">
                  <c:v>H23年度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相談内容別件数の推移'!$F$4:$F$24</c:f>
              <c:numCache/>
            </c:numRef>
          </c:val>
        </c:ser>
        <c:ser>
          <c:idx val="3"/>
          <c:order val="4"/>
          <c:tx>
            <c:strRef>
              <c:f>'９　相談内容別件数の推移'!$G$3</c:f>
              <c:strCache>
                <c:ptCount val="1"/>
                <c:pt idx="0">
                  <c:v>H22年度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'９　相談内容別件数の推移'!$B$4:$B$24</c:f>
              <c:strCache/>
            </c:strRef>
          </c:cat>
          <c:val>
            <c:numRef>
              <c:f>'９　相談内容別件数の推移'!$G$4:$G$24</c:f>
              <c:numCache/>
            </c:numRef>
          </c:val>
        </c:ser>
        <c:axId val="5011198"/>
        <c:axId val="45100783"/>
      </c:barChart>
      <c:catAx>
        <c:axId val="5011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0783"/>
        <c:crosses val="autoZero"/>
        <c:auto val="0"/>
        <c:lblOffset val="100"/>
        <c:tickLblSkip val="1"/>
        <c:noMultiLvlLbl val="0"/>
      </c:catAx>
      <c:valAx>
        <c:axId val="4510078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９　相談内容別件数の推移!#REF!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９　相談内容別件数の推移!#REF!</c:f>
              <c:numCache>
                <c:ptCount val="1"/>
                <c:pt idx="0">
                  <c:v>1</c:v>
                </c:pt>
              </c:numCache>
            </c:numRef>
          </c:val>
        </c:ser>
        <c:axId val="3253864"/>
        <c:axId val="29284777"/>
      </c:barChart>
      <c:catAx>
        <c:axId val="32538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対応状況</a:t>
            </a:r>
          </a:p>
        </c:rich>
      </c:tx>
      <c:layout>
        <c:manualLayout>
          <c:xMode val="factor"/>
          <c:yMode val="factor"/>
          <c:x val="-0.033"/>
          <c:y val="0.87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85"/>
          <c:y val="0.318"/>
          <c:w val="0.2905"/>
          <c:h val="0.5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pattFill prst="pct5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pattFill prst="ltDnDi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pattFill prst="dashDnDi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施設への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立入調査・指導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他機関に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照会・調査依頼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'１０　対応状況　１１ 納得度'!$B$4:$B$10</c:f>
              <c:strCache/>
            </c:strRef>
          </c:cat>
          <c:val>
            <c:numRef>
              <c:f>'１０　対応状況　１１ 納得度'!$C$4:$C$10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相談者の納得度</a:t>
            </a:r>
          </a:p>
        </c:rich>
      </c:tx>
      <c:layout>
        <c:manualLayout>
          <c:xMode val="factor"/>
          <c:yMode val="factor"/>
          <c:x val="0.0305"/>
          <c:y val="0.8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075"/>
          <c:y val="0.24125"/>
          <c:w val="0.299"/>
          <c:h val="0.49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pattFill prst="pct5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pattFill prst="ltDnDi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おおむね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納得した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'１０　対応状況　１１ 納得度'!$H$4:$H$8</c:f>
              <c:strCache/>
            </c:strRef>
          </c:cat>
          <c:val>
            <c:numRef>
              <c:f>'１０　対応状況　１１ 納得度'!$I$4:$I$8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4"/>
          <c:w val="0.973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'１２　施設規模別・相談内容ー（１）病院'!$B$3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　施設規模別・相談内容ー（１）病院'!$A$4:$A$24</c:f>
              <c:strCache/>
            </c:strRef>
          </c:cat>
          <c:val>
            <c:numRef>
              <c:f>'１２　施設規模別・相談内容ー（１）病院'!$B$4:$B$24</c:f>
              <c:numCache/>
            </c:numRef>
          </c:val>
        </c:ser>
        <c:axId val="62236402"/>
        <c:axId val="23256707"/>
      </c:barChart>
      <c:catAx>
        <c:axId val="62236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6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825"/>
          <c:w val="0.95675"/>
          <c:h val="0.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'１２　施設規模別・相談内容―（２）一般'!$C$3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　施設規模別・相談内容―（２）一般'!$B$4:$B$24</c:f>
              <c:strCache/>
            </c:strRef>
          </c:cat>
          <c:val>
            <c:numRef>
              <c:f>'１２　施設規模別・相談内容―（２）一般'!$C$4:$C$24</c:f>
              <c:numCache/>
            </c:numRef>
          </c:val>
        </c:ser>
        <c:axId val="7983772"/>
        <c:axId val="4745085"/>
      </c:barChart>
      <c:catAx>
        <c:axId val="79837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65"/>
          <c:w val="0.976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'１２　施設規模別・相談内容―（３）歯科'!$C$3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'１２　施設規模別・相談内容―（３）歯科'!$B$4:$B$24</c:f>
              <c:strCache/>
            </c:strRef>
          </c:cat>
          <c:val>
            <c:numRef>
              <c:f>'１２　施設規模別・相談内容―（３）歯科'!$C$4:$C$24</c:f>
              <c:numCache/>
            </c:numRef>
          </c:val>
        </c:ser>
        <c:axId val="42705766"/>
        <c:axId val="48807575"/>
      </c:barChart>
      <c:catAx>
        <c:axId val="42705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05766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01"/>
          <c:w val="0.943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'１３　診療科別相談内容－（１）（２）'!$C$3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'１３　診療科別相談内容－（１）（２）'!$B$4:$B$24</c:f>
              <c:strCache/>
            </c:strRef>
          </c:cat>
          <c:val>
            <c:numRef>
              <c:f>'１３　診療科別相談内容－（１）（２）'!$C$4:$C$24</c:f>
              <c:numCache/>
            </c:numRef>
          </c:val>
        </c:ser>
        <c:axId val="36614992"/>
        <c:axId val="61099473"/>
      </c:barChart>
      <c:catAx>
        <c:axId val="366149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ax val="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149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1"/>
          <c:w val="0.96675"/>
          <c:h val="0.9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'１３　診療科別相談内容－（１）（２）'!$I$3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'１３　診療科別相談内容－（１）（２）'!$H$4:$H$24</c:f>
              <c:strCache/>
            </c:strRef>
          </c:cat>
          <c:val>
            <c:numRef>
              <c:f>'１３　診療科別相談内容－（１）（２）'!$I$4:$I$24</c:f>
              <c:numCache/>
            </c:numRef>
          </c:val>
        </c:ser>
        <c:axId val="13024346"/>
        <c:axId val="50110251"/>
      </c:barChart>
      <c:catAx>
        <c:axId val="13024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  <c:max val="1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24346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01"/>
          <c:w val="0.943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'１３　診療科別相談内容 －（３）（４）'!$C$2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'１３　診療科別相談内容 －（３）（４）'!$B$3:$B$23</c:f>
              <c:strCache/>
            </c:strRef>
          </c:cat>
          <c:val>
            <c:numRef>
              <c:f>'１３　診療科別相談内容 －（３）（４）'!$C$3:$C$23</c:f>
              <c:numCache/>
            </c:numRef>
          </c:val>
        </c:ser>
        <c:axId val="48339076"/>
        <c:axId val="32398501"/>
      </c:barChart>
      <c:catAx>
        <c:axId val="48339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39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相談方法</a:t>
            </a:r>
          </a:p>
        </c:rich>
      </c:tx>
      <c:layout>
        <c:manualLayout>
          <c:xMode val="factor"/>
          <c:yMode val="factor"/>
          <c:x val="-0.02"/>
          <c:y val="0.8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26425"/>
          <c:w val="0.3295"/>
          <c:h val="0.58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pattFill prst="pct5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pattFill prst="ltVert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'１　月別相談件数・２　相談方法及び相談時間'!$B$24:$B$28</c:f>
              <c:strCache/>
            </c:strRef>
          </c:cat>
          <c:val>
            <c:numRef>
              <c:f>'１　月別相談件数・２　相談方法及び相談時間'!$C$24:$C$28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1"/>
          <c:w val="0.96675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'１３　診療科別相談内容 －（３）（４）'!$I$2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'１３　診療科別相談内容 －（３）（４）'!$H$3:$H$23</c:f>
              <c:strCache/>
            </c:strRef>
          </c:cat>
          <c:val>
            <c:numRef>
              <c:f>'１３　診療科別相談内容 －（３）（４）'!$I$3:$I$23</c:f>
              <c:numCache/>
            </c:numRef>
          </c:val>
        </c:ser>
        <c:axId val="23151054"/>
        <c:axId val="7032895"/>
      </c:barChart>
      <c:catAx>
        <c:axId val="23151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1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相談時間（電話）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958"/>
          <c:h val="0.7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　月別相談件数・２　相談方法及び相談時間'!$C$35</c:f>
              <c:strCache>
                <c:ptCount val="1"/>
                <c:pt idx="0">
                  <c:v>電話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相談方法及び相談時間'!$B$36:$B$43</c:f>
              <c:strCache/>
            </c:strRef>
          </c:cat>
          <c:val>
            <c:numRef>
              <c:f>'１　月別相談件数・２　相談方法及び相談時間'!$C$36:$C$43</c:f>
              <c:numCache/>
            </c:numRef>
          </c:val>
        </c:ser>
        <c:axId val="41303244"/>
        <c:axId val="36184877"/>
      </c:barChart>
      <c:catAx>
        <c:axId val="41303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相談時間（来所）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575"/>
          <c:w val="0.95825"/>
          <c:h val="0.7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'１　月別相談件数・２　相談方法及び相談時間'!$D$35</c:f>
              <c:strCache>
                <c:ptCount val="1"/>
                <c:pt idx="0">
                  <c:v>来所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　月別相談件数・２　相談方法及び相談時間'!$B$36:$B$43</c:f>
              <c:strCache/>
            </c:strRef>
          </c:cat>
          <c:val>
            <c:numRef>
              <c:f>'１　月別相談件数・２　相談方法及び相談時間'!$D$36:$D$43</c:f>
              <c:numCache/>
            </c:numRef>
          </c:val>
        </c:ser>
        <c:axId val="57228438"/>
        <c:axId val="45293895"/>
      </c:barChart>
      <c:catAx>
        <c:axId val="57228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当事者との関係</a:t>
            </a:r>
          </a:p>
        </c:rich>
      </c:tx>
      <c:layout>
        <c:manualLayout>
          <c:xMode val="factor"/>
          <c:yMode val="factor"/>
          <c:x val="-0.0315"/>
          <c:y val="0.87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275"/>
          <c:y val="0.13175"/>
          <c:w val="0.45825"/>
          <c:h val="0.64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pattFill prst="pct5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pattFill prst="ltDnDi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pattFill prst="zigZ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本人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家族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親戚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不明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対象施設'!$B$18:$B$24</c:f>
              <c:strCache/>
            </c:strRef>
          </c:cat>
          <c:val>
            <c:numRef>
              <c:f>'３ 性別・年代別　４ 関係　５ 経緯　６ 対象施設'!$C$18:$C$24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対象施設'!$B$18:$B$24</c:f>
              <c:strCache/>
            </c:strRef>
          </c:cat>
          <c:val>
            <c:numRef>
              <c:f>'３ 性別・年代別　４ 関係　５ 経緯　６ 対象施設'!$D$18:$D$24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相談の対象となった施設</a:t>
            </a:r>
          </a:p>
        </c:rich>
      </c:tx>
      <c:layout>
        <c:manualLayout>
          <c:xMode val="factor"/>
          <c:yMode val="factor"/>
          <c:x val="-0.01575"/>
          <c:y val="0.88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525"/>
          <c:y val="0.20675"/>
          <c:w val="0.45325"/>
          <c:h val="0.6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pattFill prst="pct5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pattFill prst="ltDnDi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pattFill prst="zigZag">
                <a:fgClr>
                  <a:srgbClr val="C0504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病院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54.6%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診療所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歯科診療所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薬局等薬事関係施設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施術所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歯科技工所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'３ 性別・年代別　４ 関係　５ 経緯　６ 対象施設'!$L$18:$L$24</c:f>
              <c:strCache/>
            </c:strRef>
          </c:cat>
          <c:val>
            <c:numRef>
              <c:f>'３ 性別・年代別　４ 関係　５ 経緯　６ 対象施設'!$M$18:$M$24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96525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'７　主な診療科目'!$B$4:$B$20</c:f>
              <c:strCache/>
            </c:strRef>
          </c:cat>
          <c:val>
            <c:numRef>
              <c:f>'７　主な診療科目'!$C$4:$C$20</c:f>
              <c:numCache/>
            </c:numRef>
          </c:val>
        </c:ser>
        <c:axId val="4991872"/>
        <c:axId val="44926849"/>
      </c:barChart>
      <c:catAx>
        <c:axId val="49918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725"/>
          <c:w val="0.91675"/>
          <c:h val="0.9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'８　相談内容別件数'!$B$4:$B$24</c:f>
              <c:strCache/>
            </c:strRef>
          </c:cat>
          <c:val>
            <c:numRef>
              <c:f>'８　相談内容別件数'!$C$4:$C$24</c:f>
              <c:numCache/>
            </c:numRef>
          </c:val>
        </c:ser>
        <c:axId val="1688458"/>
        <c:axId val="15196123"/>
      </c:barChart>
      <c:catAx>
        <c:axId val="16884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 val="autoZero"/>
        <c:auto val="0"/>
        <c:lblOffset val="100"/>
        <c:tickLblSkip val="1"/>
        <c:noMultiLvlLbl val="0"/>
      </c:catAx>
      <c:valAx>
        <c:axId val="151961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8"/>
          <c:w val="0.9075"/>
          <c:h val="0.96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'８　相談内容別件数'!$B$39:$B$59</c:f>
              <c:strCache/>
            </c:strRef>
          </c:cat>
          <c:val>
            <c:numRef>
              <c:f>'８　相談内容別件数'!$C$39:$C$59</c:f>
              <c:numCache/>
            </c:numRef>
          </c:val>
        </c:ser>
        <c:axId val="2547380"/>
        <c:axId val="22926421"/>
      </c:barChart>
      <c:catAx>
        <c:axId val="2547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3</xdr:row>
      <xdr:rowOff>66675</xdr:rowOff>
    </xdr:from>
    <xdr:to>
      <xdr:col>12</xdr:col>
      <xdr:colOff>390525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648200" y="742950"/>
        <a:ext cx="44100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209550</xdr:colOff>
      <xdr:row>3</xdr:row>
      <xdr:rowOff>95250</xdr:rowOff>
    </xdr:from>
    <xdr:ext cx="209550" cy="161925"/>
    <xdr:sp>
      <xdr:nvSpPr>
        <xdr:cNvPr id="2" name="Text Box 5"/>
        <xdr:cNvSpPr txBox="1">
          <a:spLocks noChangeArrowheads="1"/>
        </xdr:cNvSpPr>
      </xdr:nvSpPr>
      <xdr:spPr>
        <a:xfrm>
          <a:off x="4762500" y="7715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6</xdr:col>
      <xdr:colOff>95250</xdr:colOff>
      <xdr:row>17</xdr:row>
      <xdr:rowOff>95250</xdr:rowOff>
    </xdr:from>
    <xdr:to>
      <xdr:col>12</xdr:col>
      <xdr:colOff>342900</xdr:colOff>
      <xdr:row>31</xdr:row>
      <xdr:rowOff>114300</xdr:rowOff>
    </xdr:to>
    <xdr:graphicFrame>
      <xdr:nvGraphicFramePr>
        <xdr:cNvPr id="3" name="グラフ 8"/>
        <xdr:cNvGraphicFramePr/>
      </xdr:nvGraphicFramePr>
      <xdr:xfrm>
        <a:off x="4648200" y="3200400"/>
        <a:ext cx="43624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32</xdr:row>
      <xdr:rowOff>104775</xdr:rowOff>
    </xdr:from>
    <xdr:to>
      <xdr:col>13</xdr:col>
      <xdr:colOff>285750</xdr:colOff>
      <xdr:row>47</xdr:row>
      <xdr:rowOff>123825</xdr:rowOff>
    </xdr:to>
    <xdr:graphicFrame>
      <xdr:nvGraphicFramePr>
        <xdr:cNvPr id="4" name="グラフ 9"/>
        <xdr:cNvGraphicFramePr/>
      </xdr:nvGraphicFramePr>
      <xdr:xfrm>
        <a:off x="5010150" y="5838825"/>
        <a:ext cx="46291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48</xdr:row>
      <xdr:rowOff>95250</xdr:rowOff>
    </xdr:from>
    <xdr:to>
      <xdr:col>13</xdr:col>
      <xdr:colOff>285750</xdr:colOff>
      <xdr:row>62</xdr:row>
      <xdr:rowOff>152400</xdr:rowOff>
    </xdr:to>
    <xdr:graphicFrame>
      <xdr:nvGraphicFramePr>
        <xdr:cNvPr id="5" name="グラフ 10"/>
        <xdr:cNvGraphicFramePr/>
      </xdr:nvGraphicFramePr>
      <xdr:xfrm>
        <a:off x="5000625" y="8991600"/>
        <a:ext cx="46386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495300</xdr:colOff>
      <xdr:row>3</xdr:row>
      <xdr:rowOff>47625</xdr:rowOff>
    </xdr:from>
    <xdr:to>
      <xdr:col>10</xdr:col>
      <xdr:colOff>304800</xdr:colOff>
      <xdr:row>4</xdr:row>
      <xdr:rowOff>104775</xdr:rowOff>
    </xdr:to>
    <xdr:sp>
      <xdr:nvSpPr>
        <xdr:cNvPr id="6" name="正方形/長方形 1"/>
        <xdr:cNvSpPr>
          <a:spLocks/>
        </xdr:cNvSpPr>
      </xdr:nvSpPr>
      <xdr:spPr>
        <a:xfrm>
          <a:off x="6419850" y="723900"/>
          <a:ext cx="1181100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月別相談件数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0.68625</cdr:x>
      <cdr:y>-0.014</cdr:y>
    </cdr:from>
    <cdr:to>
      <cdr:x>0.72975</cdr:x>
      <cdr:y>0.03325</cdr:y>
    </cdr:to>
    <cdr:sp>
      <cdr:nvSpPr>
        <cdr:cNvPr id="1" name="Text Box 3"/>
        <cdr:cNvSpPr txBox="1">
          <a:spLocks noChangeArrowheads="1"/>
        </cdr:cNvSpPr>
      </cdr:nvSpPr>
      <cdr:spPr>
        <a:xfrm>
          <a:off x="3133725" y="-47624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-0.01325</cdr:y>
    </cdr:from>
    <cdr:to>
      <cdr:x>0.71475</cdr:x>
      <cdr:y>0.0315</cdr:y>
    </cdr:to>
    <cdr:sp>
      <cdr:nvSpPr>
        <cdr:cNvPr id="1" name="Text Box 3"/>
        <cdr:cNvSpPr txBox="1">
          <a:spLocks noChangeArrowheads="1"/>
        </cdr:cNvSpPr>
      </cdr:nvSpPr>
      <cdr:spPr>
        <a:xfrm>
          <a:off x="3057525" y="-47624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25</xdr:row>
      <xdr:rowOff>28575</xdr:rowOff>
    </xdr:from>
    <xdr:to>
      <xdr:col>5</xdr:col>
      <xdr:colOff>361950</xdr:colOff>
      <xdr:row>46</xdr:row>
      <xdr:rowOff>152400</xdr:rowOff>
    </xdr:to>
    <xdr:graphicFrame>
      <xdr:nvGraphicFramePr>
        <xdr:cNvPr id="1" name="グラフ 1"/>
        <xdr:cNvGraphicFramePr/>
      </xdr:nvGraphicFramePr>
      <xdr:xfrm>
        <a:off x="438150" y="4524375"/>
        <a:ext cx="4572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25</xdr:row>
      <xdr:rowOff>28575</xdr:rowOff>
    </xdr:from>
    <xdr:to>
      <xdr:col>11</xdr:col>
      <xdr:colOff>161925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5791200" y="4524375"/>
        <a:ext cx="45720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-0.014</cdr:y>
    </cdr:from>
    <cdr:to>
      <cdr:x>0.74</cdr:x>
      <cdr:y>0.0335</cdr:y>
    </cdr:to>
    <cdr:sp>
      <cdr:nvSpPr>
        <cdr:cNvPr id="1" name="Text Box 3"/>
        <cdr:cNvSpPr txBox="1">
          <a:spLocks noChangeArrowheads="1"/>
        </cdr:cNvSpPr>
      </cdr:nvSpPr>
      <cdr:spPr>
        <a:xfrm>
          <a:off x="3181350" y="-47624"/>
          <a:ext cx="200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0.7225</cdr:x>
      <cdr:y>-0.01375</cdr:y>
    </cdr:from>
    <cdr:to>
      <cdr:x>0.7675</cdr:x>
      <cdr:y>0.03275</cdr:y>
    </cdr:to>
    <cdr:sp>
      <cdr:nvSpPr>
        <cdr:cNvPr id="1" name="Text Box 3"/>
        <cdr:cNvSpPr txBox="1">
          <a:spLocks noChangeArrowheads="1"/>
        </cdr:cNvSpPr>
      </cdr:nvSpPr>
      <cdr:spPr>
        <a:xfrm>
          <a:off x="3295650" y="-47624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85725</xdr:rowOff>
    </xdr:from>
    <xdr:to>
      <xdr:col>5</xdr:col>
      <xdr:colOff>638175</xdr:colOff>
      <xdr:row>46</xdr:row>
      <xdr:rowOff>28575</xdr:rowOff>
    </xdr:to>
    <xdr:graphicFrame>
      <xdr:nvGraphicFramePr>
        <xdr:cNvPr id="1" name="グラフ 1"/>
        <xdr:cNvGraphicFramePr/>
      </xdr:nvGraphicFramePr>
      <xdr:xfrm>
        <a:off x="695325" y="4410075"/>
        <a:ext cx="4572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24</xdr:row>
      <xdr:rowOff>57150</xdr:rowOff>
    </xdr:from>
    <xdr:to>
      <xdr:col>11</xdr:col>
      <xdr:colOff>542925</xdr:colOff>
      <xdr:row>46</xdr:row>
      <xdr:rowOff>76200</xdr:rowOff>
    </xdr:to>
    <xdr:graphicFrame>
      <xdr:nvGraphicFramePr>
        <xdr:cNvPr id="2" name="グラフ 2"/>
        <xdr:cNvGraphicFramePr/>
      </xdr:nvGraphicFramePr>
      <xdr:xfrm>
        <a:off x="6172200" y="4381500"/>
        <a:ext cx="4572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27</xdr:row>
      <xdr:rowOff>19050</xdr:rowOff>
    </xdr:from>
    <xdr:ext cx="4324350" cy="3095625"/>
    <xdr:graphicFrame>
      <xdr:nvGraphicFramePr>
        <xdr:cNvPr id="1" name="グラフ 1"/>
        <xdr:cNvGraphicFramePr/>
      </xdr:nvGraphicFramePr>
      <xdr:xfrm>
        <a:off x="295275" y="5114925"/>
        <a:ext cx="43243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10</xdr:col>
      <xdr:colOff>1085850</xdr:colOff>
      <xdr:row>27</xdr:row>
      <xdr:rowOff>38100</xdr:rowOff>
    </xdr:from>
    <xdr:to>
      <xdr:col>16</xdr:col>
      <xdr:colOff>333375</xdr:colOff>
      <xdr:row>45</xdr:row>
      <xdr:rowOff>47625</xdr:rowOff>
    </xdr:to>
    <xdr:graphicFrame>
      <xdr:nvGraphicFramePr>
        <xdr:cNvPr id="2" name="グラフ 2"/>
        <xdr:cNvGraphicFramePr/>
      </xdr:nvGraphicFramePr>
      <xdr:xfrm>
        <a:off x="7058025" y="5133975"/>
        <a:ext cx="43243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171450</xdr:rowOff>
    </xdr:from>
    <xdr:to>
      <xdr:col>15</xdr:col>
      <xdr:colOff>552450</xdr:colOff>
      <xdr:row>34</xdr:row>
      <xdr:rowOff>28575</xdr:rowOff>
    </xdr:to>
    <xdr:graphicFrame>
      <xdr:nvGraphicFramePr>
        <xdr:cNvPr id="1" name="グラフ 1"/>
        <xdr:cNvGraphicFramePr/>
      </xdr:nvGraphicFramePr>
      <xdr:xfrm>
        <a:off x="4210050" y="342900"/>
        <a:ext cx="7296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47625</xdr:colOff>
      <xdr:row>2</xdr:row>
      <xdr:rowOff>38100</xdr:rowOff>
    </xdr:from>
    <xdr:ext cx="209550" cy="161925"/>
    <xdr:sp>
      <xdr:nvSpPr>
        <xdr:cNvPr id="2" name="Text Box 2"/>
        <xdr:cNvSpPr txBox="1">
          <a:spLocks noChangeArrowheads="1"/>
        </xdr:cNvSpPr>
      </xdr:nvSpPr>
      <xdr:spPr>
        <a:xfrm>
          <a:off x="8258175" y="3905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152400</xdr:rowOff>
    </xdr:from>
    <xdr:to>
      <xdr:col>13</xdr:col>
      <xdr:colOff>628650</xdr:colOff>
      <xdr:row>34</xdr:row>
      <xdr:rowOff>76200</xdr:rowOff>
    </xdr:to>
    <xdr:graphicFrame>
      <xdr:nvGraphicFramePr>
        <xdr:cNvPr id="1" name="グラフ 1"/>
        <xdr:cNvGraphicFramePr/>
      </xdr:nvGraphicFramePr>
      <xdr:xfrm>
        <a:off x="4648200" y="152400"/>
        <a:ext cx="58197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36</xdr:row>
      <xdr:rowOff>152400</xdr:rowOff>
    </xdr:from>
    <xdr:to>
      <xdr:col>13</xdr:col>
      <xdr:colOff>600075</xdr:colOff>
      <xdr:row>70</xdr:row>
      <xdr:rowOff>95250</xdr:rowOff>
    </xdr:to>
    <xdr:graphicFrame>
      <xdr:nvGraphicFramePr>
        <xdr:cNvPr id="2" name="グラフ 2"/>
        <xdr:cNvGraphicFramePr/>
      </xdr:nvGraphicFramePr>
      <xdr:xfrm>
        <a:off x="4667250" y="6534150"/>
        <a:ext cx="57721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466725</xdr:colOff>
      <xdr:row>1</xdr:row>
      <xdr:rowOff>57150</xdr:rowOff>
    </xdr:from>
    <xdr:ext cx="257175" cy="190500"/>
    <xdr:sp>
      <xdr:nvSpPr>
        <xdr:cNvPr id="3" name="Text Box 3"/>
        <xdr:cNvSpPr txBox="1">
          <a:spLocks noChangeArrowheads="1"/>
        </xdr:cNvSpPr>
      </xdr:nvSpPr>
      <xdr:spPr>
        <a:xfrm>
          <a:off x="8248650" y="2286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10</xdr:col>
      <xdr:colOff>285750</xdr:colOff>
      <xdr:row>36</xdr:row>
      <xdr:rowOff>161925</xdr:rowOff>
    </xdr:from>
    <xdr:ext cx="257175" cy="190500"/>
    <xdr:sp>
      <xdr:nvSpPr>
        <xdr:cNvPr id="4" name="Text Box 4"/>
        <xdr:cNvSpPr txBox="1">
          <a:spLocks noChangeArrowheads="1"/>
        </xdr:cNvSpPr>
      </xdr:nvSpPr>
      <xdr:spPr>
        <a:xfrm>
          <a:off x="8067675" y="654367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0</xdr:rowOff>
    </xdr:from>
    <xdr:to>
      <xdr:col>15</xdr:col>
      <xdr:colOff>76200</xdr:colOff>
      <xdr:row>41</xdr:row>
      <xdr:rowOff>133350</xdr:rowOff>
    </xdr:to>
    <xdr:graphicFrame>
      <xdr:nvGraphicFramePr>
        <xdr:cNvPr id="1" name="グラフ 1"/>
        <xdr:cNvGraphicFramePr/>
      </xdr:nvGraphicFramePr>
      <xdr:xfrm>
        <a:off x="5695950" y="352425"/>
        <a:ext cx="69246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41</xdr:row>
      <xdr:rowOff>0</xdr:rowOff>
    </xdr:from>
    <xdr:to>
      <xdr:col>13</xdr:col>
      <xdr:colOff>476250</xdr:colOff>
      <xdr:row>41</xdr:row>
      <xdr:rowOff>0</xdr:rowOff>
    </xdr:to>
    <xdr:graphicFrame>
      <xdr:nvGraphicFramePr>
        <xdr:cNvPr id="2" name="グラフ 2"/>
        <xdr:cNvGraphicFramePr/>
      </xdr:nvGraphicFramePr>
      <xdr:xfrm>
        <a:off x="5838825" y="7067550"/>
        <a:ext cx="5810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14</xdr:col>
      <xdr:colOff>295275</xdr:colOff>
      <xdr:row>5</xdr:row>
      <xdr:rowOff>19050</xdr:rowOff>
    </xdr:from>
    <xdr:ext cx="247650" cy="200025"/>
    <xdr:sp>
      <xdr:nvSpPr>
        <xdr:cNvPr id="3" name="Text Box 3"/>
        <xdr:cNvSpPr txBox="1">
          <a:spLocks noChangeArrowheads="1"/>
        </xdr:cNvSpPr>
      </xdr:nvSpPr>
      <xdr:spPr>
        <a:xfrm>
          <a:off x="12153900" y="89535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10</xdr:col>
      <xdr:colOff>581025</xdr:colOff>
      <xdr:row>3</xdr:row>
      <xdr:rowOff>19050</xdr:rowOff>
    </xdr:from>
    <xdr:ext cx="781050" cy="219075"/>
    <xdr:sp>
      <xdr:nvSpPr>
        <xdr:cNvPr id="4" name="テキスト ボックス 1"/>
        <xdr:cNvSpPr txBox="1">
          <a:spLocks noChangeArrowheads="1"/>
        </xdr:cNvSpPr>
      </xdr:nvSpPr>
      <xdr:spPr>
        <a:xfrm>
          <a:off x="9696450" y="55245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Ｈ２４年度</a:t>
          </a:r>
        </a:p>
      </xdr:txBody>
    </xdr:sp>
    <xdr:clientData/>
  </xdr:oneCellAnchor>
  <xdr:oneCellAnchor>
    <xdr:from>
      <xdr:col>12</xdr:col>
      <xdr:colOff>85725</xdr:colOff>
      <xdr:row>3</xdr:row>
      <xdr:rowOff>19050</xdr:rowOff>
    </xdr:from>
    <xdr:ext cx="781050" cy="219075"/>
    <xdr:sp>
      <xdr:nvSpPr>
        <xdr:cNvPr id="5" name="テキスト ボックス 2"/>
        <xdr:cNvSpPr txBox="1">
          <a:spLocks noChangeArrowheads="1"/>
        </xdr:cNvSpPr>
      </xdr:nvSpPr>
      <xdr:spPr>
        <a:xfrm>
          <a:off x="10572750" y="55245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Ｈ２３年度</a:t>
          </a:r>
        </a:p>
      </xdr:txBody>
    </xdr:sp>
    <xdr:clientData/>
  </xdr:oneCellAnchor>
  <xdr:oneCellAnchor>
    <xdr:from>
      <xdr:col>13</xdr:col>
      <xdr:colOff>266700</xdr:colOff>
      <xdr:row>3</xdr:row>
      <xdr:rowOff>19050</xdr:rowOff>
    </xdr:from>
    <xdr:ext cx="781050" cy="219075"/>
    <xdr:sp>
      <xdr:nvSpPr>
        <xdr:cNvPr id="6" name="テキスト ボックス 3"/>
        <xdr:cNvSpPr txBox="1">
          <a:spLocks noChangeArrowheads="1"/>
        </xdr:cNvSpPr>
      </xdr:nvSpPr>
      <xdr:spPr>
        <a:xfrm>
          <a:off x="11439525" y="55245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Ｈ２２年度</a:t>
          </a:r>
        </a:p>
      </xdr:txBody>
    </xdr:sp>
    <xdr:clientData/>
  </xdr:oneCellAnchor>
  <xdr:oneCellAnchor>
    <xdr:from>
      <xdr:col>9</xdr:col>
      <xdr:colOff>381000</xdr:colOff>
      <xdr:row>3</xdr:row>
      <xdr:rowOff>38100</xdr:rowOff>
    </xdr:from>
    <xdr:ext cx="771525" cy="209550"/>
    <xdr:sp>
      <xdr:nvSpPr>
        <xdr:cNvPr id="7" name="テキスト ボックス 4"/>
        <xdr:cNvSpPr txBox="1">
          <a:spLocks noChangeArrowheads="1"/>
        </xdr:cNvSpPr>
      </xdr:nvSpPr>
      <xdr:spPr>
        <a:xfrm>
          <a:off x="8810625" y="5715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CC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Ｈ２５年度</a:t>
          </a:r>
        </a:p>
      </xdr:txBody>
    </xdr:sp>
    <xdr:clientData/>
  </xdr:oneCellAnchor>
  <xdr:oneCellAnchor>
    <xdr:from>
      <xdr:col>7</xdr:col>
      <xdr:colOff>2286000</xdr:colOff>
      <xdr:row>3</xdr:row>
      <xdr:rowOff>38100</xdr:rowOff>
    </xdr:from>
    <xdr:ext cx="771525" cy="209550"/>
    <xdr:sp>
      <xdr:nvSpPr>
        <xdr:cNvPr id="8" name="テキスト ボックス 5"/>
        <xdr:cNvSpPr txBox="1">
          <a:spLocks noChangeArrowheads="1"/>
        </xdr:cNvSpPr>
      </xdr:nvSpPr>
      <xdr:spPr>
        <a:xfrm>
          <a:off x="7934325" y="5715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Ｈ２６年度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13</xdr:row>
      <xdr:rowOff>133350</xdr:rowOff>
    </xdr:from>
    <xdr:to>
      <xdr:col>6</xdr:col>
      <xdr:colOff>314325</xdr:colOff>
      <xdr:row>31</xdr:row>
      <xdr:rowOff>133350</xdr:rowOff>
    </xdr:to>
    <xdr:graphicFrame>
      <xdr:nvGraphicFramePr>
        <xdr:cNvPr id="1" name="グラフ 5"/>
        <xdr:cNvGraphicFramePr/>
      </xdr:nvGraphicFramePr>
      <xdr:xfrm>
        <a:off x="438150" y="2590800"/>
        <a:ext cx="5276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13</xdr:row>
      <xdr:rowOff>123825</xdr:rowOff>
    </xdr:from>
    <xdr:to>
      <xdr:col>13</xdr:col>
      <xdr:colOff>9525</xdr:colOff>
      <xdr:row>31</xdr:row>
      <xdr:rowOff>123825</xdr:rowOff>
    </xdr:to>
    <xdr:graphicFrame>
      <xdr:nvGraphicFramePr>
        <xdr:cNvPr id="2" name="グラフ 6"/>
        <xdr:cNvGraphicFramePr/>
      </xdr:nvGraphicFramePr>
      <xdr:xfrm>
        <a:off x="5791200" y="2581275"/>
        <a:ext cx="50768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133350</xdr:rowOff>
    </xdr:from>
    <xdr:to>
      <xdr:col>7</xdr:col>
      <xdr:colOff>1314450</xdr:colOff>
      <xdr:row>27</xdr:row>
      <xdr:rowOff>28575</xdr:rowOff>
    </xdr:to>
    <xdr:graphicFrame>
      <xdr:nvGraphicFramePr>
        <xdr:cNvPr id="1" name="グラフ 1"/>
        <xdr:cNvGraphicFramePr/>
      </xdr:nvGraphicFramePr>
      <xdr:xfrm>
        <a:off x="4267200" y="133350"/>
        <a:ext cx="4076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28575</xdr:colOff>
      <xdr:row>1</xdr:row>
      <xdr:rowOff>133350</xdr:rowOff>
    </xdr:from>
    <xdr:ext cx="257175" cy="190500"/>
    <xdr:sp>
      <xdr:nvSpPr>
        <xdr:cNvPr id="2" name="Text Box 3"/>
        <xdr:cNvSpPr txBox="1">
          <a:spLocks noChangeArrowheads="1"/>
        </xdr:cNvSpPr>
      </xdr:nvSpPr>
      <xdr:spPr>
        <a:xfrm>
          <a:off x="7058025" y="3048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38100</xdr:rowOff>
    </xdr:from>
    <xdr:to>
      <xdr:col>10</xdr:col>
      <xdr:colOff>581025</xdr:colOff>
      <xdr:row>24</xdr:row>
      <xdr:rowOff>123825</xdr:rowOff>
    </xdr:to>
    <xdr:graphicFrame>
      <xdr:nvGraphicFramePr>
        <xdr:cNvPr id="1" name="グラフ 1"/>
        <xdr:cNvGraphicFramePr/>
      </xdr:nvGraphicFramePr>
      <xdr:xfrm>
        <a:off x="4857750" y="400050"/>
        <a:ext cx="4648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209550</xdr:colOff>
      <xdr:row>2</xdr:row>
      <xdr:rowOff>85725</xdr:rowOff>
    </xdr:from>
    <xdr:ext cx="209550" cy="161925"/>
    <xdr:sp>
      <xdr:nvSpPr>
        <xdr:cNvPr id="2" name="Text Box 3"/>
        <xdr:cNvSpPr txBox="1">
          <a:spLocks noChangeArrowheads="1"/>
        </xdr:cNvSpPr>
      </xdr:nvSpPr>
      <xdr:spPr>
        <a:xfrm>
          <a:off x="7934325" y="4476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47625</xdr:rowOff>
    </xdr:from>
    <xdr:to>
      <xdr:col>10</xdr:col>
      <xdr:colOff>457200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4810125" y="409575"/>
        <a:ext cx="4572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171450</xdr:colOff>
      <xdr:row>2</xdr:row>
      <xdr:rowOff>104775</xdr:rowOff>
    </xdr:from>
    <xdr:ext cx="209550" cy="161925"/>
    <xdr:sp>
      <xdr:nvSpPr>
        <xdr:cNvPr id="2" name="Text Box 3"/>
        <xdr:cNvSpPr txBox="1">
          <a:spLocks noChangeArrowheads="1"/>
        </xdr:cNvSpPr>
      </xdr:nvSpPr>
      <xdr:spPr>
        <a:xfrm>
          <a:off x="7896225" y="4667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6.875" style="0" customWidth="1"/>
    <col min="2" max="2" width="14.375" style="0" customWidth="1"/>
    <col min="3" max="3" width="9.875" style="0" bestFit="1" customWidth="1"/>
    <col min="4" max="4" width="9.50390625" style="0" customWidth="1"/>
    <col min="5" max="5" width="10.125" style="0" customWidth="1"/>
  </cols>
  <sheetData>
    <row r="1" spans="1:14" ht="19.5" customHeight="1">
      <c r="A1" s="192" t="s">
        <v>180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9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2:4" ht="14.25" thickBot="1">
      <c r="B3" s="2" t="s">
        <v>74</v>
      </c>
      <c r="C3" s="2"/>
      <c r="D3" s="2"/>
    </row>
    <row r="4" spans="1:5" ht="14.25" thickBot="1">
      <c r="A4" s="1"/>
      <c r="B4" s="3" t="s">
        <v>87</v>
      </c>
      <c r="C4" s="4" t="s">
        <v>0</v>
      </c>
      <c r="D4" s="108" t="s">
        <v>88</v>
      </c>
      <c r="E4" s="80" t="s">
        <v>139</v>
      </c>
    </row>
    <row r="5" spans="1:5" ht="13.5">
      <c r="A5" s="1"/>
      <c r="B5" s="5" t="s">
        <v>75</v>
      </c>
      <c r="C5" s="6">
        <v>137</v>
      </c>
      <c r="D5" s="78">
        <v>6.2</v>
      </c>
      <c r="E5" s="70">
        <v>13</v>
      </c>
    </row>
    <row r="6" spans="1:5" ht="13.5">
      <c r="A6" s="1"/>
      <c r="B6" s="7" t="s">
        <v>76</v>
      </c>
      <c r="C6" s="8">
        <v>150</v>
      </c>
      <c r="D6" s="78">
        <v>6.8</v>
      </c>
      <c r="E6" s="71">
        <v>3</v>
      </c>
    </row>
    <row r="7" spans="1:5" ht="13.5">
      <c r="A7" s="1"/>
      <c r="B7" s="5" t="s">
        <v>77</v>
      </c>
      <c r="C7" s="8">
        <v>136</v>
      </c>
      <c r="D7" s="78">
        <v>6.5</v>
      </c>
      <c r="E7" s="71">
        <v>11</v>
      </c>
    </row>
    <row r="8" spans="1:5" ht="13.5">
      <c r="A8" s="1"/>
      <c r="B8" s="7" t="s">
        <v>78</v>
      </c>
      <c r="C8" s="8">
        <v>164</v>
      </c>
      <c r="D8" s="78">
        <v>7.1</v>
      </c>
      <c r="E8" s="71">
        <v>5</v>
      </c>
    </row>
    <row r="9" spans="1:5" ht="13.5">
      <c r="A9" s="1"/>
      <c r="B9" s="5" t="s">
        <v>79</v>
      </c>
      <c r="C9" s="8">
        <v>146</v>
      </c>
      <c r="D9" s="78">
        <v>7</v>
      </c>
      <c r="E9" s="71">
        <v>5</v>
      </c>
    </row>
    <row r="10" spans="1:5" ht="13.5">
      <c r="A10" s="1"/>
      <c r="B10" s="7" t="s">
        <v>80</v>
      </c>
      <c r="C10" s="8">
        <v>148</v>
      </c>
      <c r="D10" s="78">
        <v>6.7</v>
      </c>
      <c r="E10" s="71">
        <v>12</v>
      </c>
    </row>
    <row r="11" spans="1:5" ht="13.5">
      <c r="A11" s="1"/>
      <c r="B11" s="5" t="s">
        <v>81</v>
      </c>
      <c r="C11" s="8">
        <v>200</v>
      </c>
      <c r="D11" s="78">
        <v>8.7</v>
      </c>
      <c r="E11" s="71">
        <v>61</v>
      </c>
    </row>
    <row r="12" spans="1:5" ht="13.5">
      <c r="A12" s="1"/>
      <c r="B12" s="7" t="s">
        <v>82</v>
      </c>
      <c r="C12" s="8">
        <v>135</v>
      </c>
      <c r="D12" s="78">
        <v>6.8</v>
      </c>
      <c r="E12" s="71">
        <v>6</v>
      </c>
    </row>
    <row r="13" spans="1:5" ht="13.5">
      <c r="A13" s="1"/>
      <c r="B13" s="5" t="s">
        <v>83</v>
      </c>
      <c r="C13" s="8">
        <v>157</v>
      </c>
      <c r="D13" s="78">
        <v>6.8</v>
      </c>
      <c r="E13" s="71">
        <v>40</v>
      </c>
    </row>
    <row r="14" spans="1:5" ht="13.5">
      <c r="A14" s="1"/>
      <c r="B14" s="7" t="s">
        <v>84</v>
      </c>
      <c r="C14" s="8">
        <v>158</v>
      </c>
      <c r="D14" s="78">
        <v>7.2</v>
      </c>
      <c r="E14" s="71">
        <v>48</v>
      </c>
    </row>
    <row r="15" spans="1:5" ht="13.5">
      <c r="A15" s="1"/>
      <c r="B15" s="5" t="s">
        <v>85</v>
      </c>
      <c r="C15" s="8">
        <v>166</v>
      </c>
      <c r="D15" s="78">
        <v>8.3</v>
      </c>
      <c r="E15" s="71">
        <v>13</v>
      </c>
    </row>
    <row r="16" spans="1:5" ht="14.25" thickBot="1">
      <c r="A16" s="26"/>
      <c r="B16" s="9" t="s">
        <v>86</v>
      </c>
      <c r="C16" s="30">
        <v>197</v>
      </c>
      <c r="D16" s="79">
        <v>9</v>
      </c>
      <c r="E16" s="66">
        <v>40</v>
      </c>
    </row>
    <row r="17" spans="1:4" ht="14.25" thickBot="1">
      <c r="A17" s="1"/>
      <c r="B17" s="10" t="s">
        <v>142</v>
      </c>
      <c r="C17" s="4">
        <f>SUM(C5:C16)</f>
        <v>1894</v>
      </c>
      <c r="D17" s="58"/>
    </row>
    <row r="18" spans="2:6" ht="14.25" thickBot="1">
      <c r="B18" s="59" t="s">
        <v>143</v>
      </c>
      <c r="C18" s="109">
        <f>SUM(C5:C16)/12</f>
        <v>157.83333333333334</v>
      </c>
      <c r="D18" s="57">
        <f>AVERAGE(D5:D16)</f>
        <v>7.258333333333333</v>
      </c>
      <c r="F18" s="11"/>
    </row>
    <row r="19" spans="2:4" ht="14.25" thickBot="1">
      <c r="B19" s="59" t="s">
        <v>144</v>
      </c>
      <c r="C19" s="105">
        <f>STDEV(C5:C16)</f>
        <v>21.632607262410573</v>
      </c>
      <c r="D19" s="58"/>
    </row>
    <row r="21" ht="13.5">
      <c r="B21" t="s">
        <v>1</v>
      </c>
    </row>
    <row r="22" spans="2:4" ht="14.25" thickBot="1">
      <c r="B22" s="2" t="s">
        <v>9</v>
      </c>
      <c r="C22" s="2"/>
      <c r="D22" s="2"/>
    </row>
    <row r="23" spans="1:5" ht="14.25" thickBot="1">
      <c r="A23" s="1"/>
      <c r="B23" s="15"/>
      <c r="C23" s="89" t="s">
        <v>2</v>
      </c>
      <c r="D23" s="22" t="s">
        <v>89</v>
      </c>
      <c r="E23" s="186" t="s">
        <v>174</v>
      </c>
    </row>
    <row r="24" spans="1:5" ht="13.5">
      <c r="A24" s="1"/>
      <c r="B24" s="5" t="s">
        <v>3</v>
      </c>
      <c r="C24" s="19">
        <v>1654</v>
      </c>
      <c r="D24" s="122">
        <v>87.3</v>
      </c>
      <c r="E24" s="119">
        <v>-0.4</v>
      </c>
    </row>
    <row r="25" spans="1:5" ht="13.5">
      <c r="A25" s="1"/>
      <c r="B25" s="7" t="s">
        <v>4</v>
      </c>
      <c r="C25" s="20">
        <v>66</v>
      </c>
      <c r="D25" s="123">
        <v>3.5</v>
      </c>
      <c r="E25" s="120">
        <v>-1.4</v>
      </c>
    </row>
    <row r="26" spans="1:5" ht="13.5">
      <c r="A26" s="1"/>
      <c r="B26" s="7" t="s">
        <v>5</v>
      </c>
      <c r="C26" s="20">
        <v>74</v>
      </c>
      <c r="D26" s="123">
        <v>3.9</v>
      </c>
      <c r="E26" s="120">
        <v>0</v>
      </c>
    </row>
    <row r="27" spans="1:5" ht="13.5">
      <c r="A27" s="1"/>
      <c r="B27" s="7" t="s">
        <v>6</v>
      </c>
      <c r="C27" s="20">
        <v>98</v>
      </c>
      <c r="D27" s="123">
        <v>5.2</v>
      </c>
      <c r="E27" s="120">
        <v>1.7</v>
      </c>
    </row>
    <row r="28" spans="1:5" ht="14.25" thickBot="1">
      <c r="A28" s="1"/>
      <c r="B28" s="9" t="s">
        <v>7</v>
      </c>
      <c r="C28" s="114">
        <v>2</v>
      </c>
      <c r="D28" s="124">
        <v>0.1</v>
      </c>
      <c r="E28" s="121">
        <v>0.1</v>
      </c>
    </row>
    <row r="29" spans="1:5" ht="14.25" thickBot="1">
      <c r="A29" s="1"/>
      <c r="B29" s="10" t="s">
        <v>8</v>
      </c>
      <c r="C29" s="194">
        <f>SUM(C24:C28)</f>
        <v>1894</v>
      </c>
      <c r="D29" s="106"/>
      <c r="E29" s="60"/>
    </row>
    <row r="31" spans="2:5" ht="13.5">
      <c r="B31" s="90" t="s">
        <v>154</v>
      </c>
      <c r="C31" s="90"/>
      <c r="D31" s="90"/>
      <c r="E31" s="90"/>
    </row>
    <row r="33" spans="1:8" ht="14.25" thickBot="1">
      <c r="A33" s="21"/>
      <c r="B33" s="21" t="s">
        <v>116</v>
      </c>
      <c r="C33" s="21"/>
      <c r="D33" s="21"/>
      <c r="G33" s="21"/>
      <c r="H33" s="21"/>
    </row>
    <row r="34" spans="1:8" ht="14.25" thickBot="1">
      <c r="A34" s="21"/>
      <c r="E34" s="189" t="s">
        <v>175</v>
      </c>
      <c r="F34" s="190"/>
      <c r="G34" s="191"/>
      <c r="H34" s="191"/>
    </row>
    <row r="35" spans="1:8" ht="13.5">
      <c r="A35" s="21"/>
      <c r="B35" s="19" t="s">
        <v>158</v>
      </c>
      <c r="C35" s="31" t="s">
        <v>3</v>
      </c>
      <c r="D35" s="61" t="s">
        <v>4</v>
      </c>
      <c r="E35" s="19" t="s">
        <v>3</v>
      </c>
      <c r="F35" s="92" t="s">
        <v>138</v>
      </c>
      <c r="G35" s="21"/>
      <c r="H35" s="21"/>
    </row>
    <row r="36" spans="1:8" ht="13.5">
      <c r="A36" s="21"/>
      <c r="B36" s="20" t="s">
        <v>101</v>
      </c>
      <c r="C36" s="12">
        <v>855</v>
      </c>
      <c r="D36" s="62">
        <v>11</v>
      </c>
      <c r="E36" s="127">
        <f>C36/$C$44*100</f>
        <v>51.692865779927445</v>
      </c>
      <c r="F36" s="128">
        <f>D36/$D$44*100</f>
        <v>16.666666666666664</v>
      </c>
      <c r="G36" s="73"/>
      <c r="H36" s="73"/>
    </row>
    <row r="37" spans="1:8" ht="13.5">
      <c r="A37" s="21"/>
      <c r="B37" s="20" t="s">
        <v>111</v>
      </c>
      <c r="C37" s="12">
        <v>436</v>
      </c>
      <c r="D37" s="62">
        <v>11</v>
      </c>
      <c r="E37" s="127">
        <f aca="true" t="shared" si="0" ref="E37:E43">C37/$C$44*100</f>
        <v>26.360338573155985</v>
      </c>
      <c r="F37" s="128">
        <f aca="true" t="shared" si="1" ref="F37:F43">D37/$D$44*100</f>
        <v>16.666666666666664</v>
      </c>
      <c r="G37" s="73"/>
      <c r="H37" s="73"/>
    </row>
    <row r="38" spans="1:8" ht="13.5">
      <c r="A38" s="21"/>
      <c r="B38" s="20" t="s">
        <v>112</v>
      </c>
      <c r="C38" s="12">
        <v>184</v>
      </c>
      <c r="D38" s="62">
        <v>9</v>
      </c>
      <c r="E38" s="127">
        <f t="shared" si="0"/>
        <v>11.124546553808948</v>
      </c>
      <c r="F38" s="128">
        <f t="shared" si="1"/>
        <v>13.636363636363635</v>
      </c>
      <c r="G38" s="73"/>
      <c r="H38" s="73"/>
    </row>
    <row r="39" spans="1:8" ht="13.5">
      <c r="A39" s="21"/>
      <c r="B39" s="20" t="s">
        <v>113</v>
      </c>
      <c r="C39" s="12">
        <v>77</v>
      </c>
      <c r="D39" s="62">
        <v>9</v>
      </c>
      <c r="E39" s="127">
        <f t="shared" si="0"/>
        <v>4.655380894800484</v>
      </c>
      <c r="F39" s="128">
        <f t="shared" si="1"/>
        <v>13.636363636363635</v>
      </c>
      <c r="G39" s="73"/>
      <c r="H39" s="73"/>
    </row>
    <row r="40" spans="1:8" ht="13.5">
      <c r="A40" s="21"/>
      <c r="B40" s="20" t="s">
        <v>115</v>
      </c>
      <c r="C40" s="24">
        <v>61</v>
      </c>
      <c r="D40" s="63">
        <v>12</v>
      </c>
      <c r="E40" s="127">
        <f t="shared" si="0"/>
        <v>3.688029020556227</v>
      </c>
      <c r="F40" s="128">
        <f t="shared" si="1"/>
        <v>18.181818181818183</v>
      </c>
      <c r="G40" s="73"/>
      <c r="H40" s="73"/>
    </row>
    <row r="41" spans="2:8" ht="13.5">
      <c r="B41" s="23" t="s">
        <v>114</v>
      </c>
      <c r="C41" s="24">
        <v>28</v>
      </c>
      <c r="D41" s="63">
        <v>11</v>
      </c>
      <c r="E41" s="127">
        <f t="shared" si="0"/>
        <v>1.6928657799274487</v>
      </c>
      <c r="F41" s="128">
        <f t="shared" si="1"/>
        <v>16.666666666666664</v>
      </c>
      <c r="G41" s="73"/>
      <c r="H41" s="73"/>
    </row>
    <row r="42" spans="2:8" ht="13.5">
      <c r="B42" s="20" t="s">
        <v>97</v>
      </c>
      <c r="C42" s="12">
        <v>9</v>
      </c>
      <c r="D42" s="62">
        <v>3</v>
      </c>
      <c r="E42" s="127">
        <f t="shared" si="0"/>
        <v>0.5441354292623942</v>
      </c>
      <c r="F42" s="128">
        <f t="shared" si="1"/>
        <v>4.545454545454546</v>
      </c>
      <c r="G42" s="73"/>
      <c r="H42" s="73"/>
    </row>
    <row r="43" spans="2:8" ht="14.25" thickBot="1">
      <c r="B43" s="48" t="s">
        <v>98</v>
      </c>
      <c r="C43" s="64">
        <v>4</v>
      </c>
      <c r="D43" s="65">
        <v>0</v>
      </c>
      <c r="E43" s="127">
        <f t="shared" si="0"/>
        <v>0.24183796856106407</v>
      </c>
      <c r="F43" s="129">
        <f t="shared" si="1"/>
        <v>0</v>
      </c>
      <c r="G43" s="73"/>
      <c r="H43" s="73"/>
    </row>
    <row r="44" spans="2:8" ht="14.25" thickBot="1">
      <c r="B44" s="29" t="s">
        <v>140</v>
      </c>
      <c r="C44" s="193">
        <f>SUM(C36:C43)</f>
        <v>1654</v>
      </c>
      <c r="D44" s="38">
        <f>SUM(D36:D43)</f>
        <v>66</v>
      </c>
      <c r="E44" s="125">
        <f>SUM(E36:E43)</f>
        <v>100</v>
      </c>
      <c r="F44" s="126">
        <f>SUM(F36:F43)</f>
        <v>99.99999999999999</v>
      </c>
      <c r="G44" s="73"/>
      <c r="H44" s="73"/>
    </row>
    <row r="45" spans="7:8" ht="14.25" thickBot="1">
      <c r="G45" s="21"/>
      <c r="H45" s="21"/>
    </row>
    <row r="46" spans="3:4" ht="14.25" customHeight="1" thickBot="1">
      <c r="C46" s="88" t="s">
        <v>3</v>
      </c>
      <c r="D46" s="15" t="s">
        <v>138</v>
      </c>
    </row>
    <row r="47" spans="2:5" ht="41.25" thickBot="1">
      <c r="B47" s="117" t="s">
        <v>172</v>
      </c>
      <c r="C47" s="187">
        <f>5*C36+15*C37+25*C38+35*C39+50*C40+75*C41+105*C42+120*C43</f>
        <v>24685</v>
      </c>
      <c r="D47" s="187">
        <f>5*D36+15*D37+25*D38+35*D39+50*D40+75*D41+105*D42+120*D43</f>
        <v>2500</v>
      </c>
      <c r="E47" s="48"/>
    </row>
    <row r="48" spans="2:4" ht="14.25" thickBot="1">
      <c r="B48" s="15" t="s">
        <v>141</v>
      </c>
      <c r="C48" s="110">
        <f>C47/C44</f>
        <v>14.924425634824667</v>
      </c>
      <c r="D48" s="112">
        <f>D47/D44</f>
        <v>37.878787878787875</v>
      </c>
    </row>
    <row r="49" spans="2:4" ht="14.25" thickBot="1">
      <c r="B49" s="15" t="s">
        <v>139</v>
      </c>
      <c r="C49" s="111">
        <v>-2.9</v>
      </c>
      <c r="D49" s="59">
        <v>7.1</v>
      </c>
    </row>
    <row r="50" ht="13.5">
      <c r="B50" t="s">
        <v>171</v>
      </c>
    </row>
    <row r="51" spans="3:4" ht="14.25" thickBot="1">
      <c r="C51" s="82"/>
      <c r="D51" s="82"/>
    </row>
    <row r="52" spans="3:4" ht="14.25" thickBot="1">
      <c r="C52" s="15" t="s">
        <v>3</v>
      </c>
      <c r="D52" s="15" t="s">
        <v>138</v>
      </c>
    </row>
    <row r="53" spans="2:4" ht="41.25" thickBot="1">
      <c r="B53" s="117" t="s">
        <v>173</v>
      </c>
      <c r="C53" s="188">
        <v>22951</v>
      </c>
      <c r="D53" s="188">
        <v>2230</v>
      </c>
    </row>
    <row r="54" spans="2:4" ht="14.25" thickBot="1">
      <c r="B54" s="37" t="s">
        <v>141</v>
      </c>
      <c r="C54" s="118">
        <f>C53/C44</f>
        <v>13.876058041112454</v>
      </c>
      <c r="D54" s="118">
        <f>D53/D44</f>
        <v>33.78787878787879</v>
      </c>
    </row>
    <row r="55" spans="2:4" ht="14.25" thickBot="1">
      <c r="B55" s="37" t="s">
        <v>139</v>
      </c>
      <c r="C55" s="15">
        <v>-2.4</v>
      </c>
      <c r="D55" s="15">
        <v>5.4</v>
      </c>
    </row>
  </sheetData>
  <sheetProtection/>
  <mergeCells count="3">
    <mergeCell ref="E34:F34"/>
    <mergeCell ref="G34:H34"/>
    <mergeCell ref="A1:N1"/>
  </mergeCells>
  <printOptions/>
  <pageMargins left="0.75" right="0.75" top="0.29" bottom="1" header="0.2" footer="0.512"/>
  <pageSetup horizontalDpi="600" verticalDpi="600" orientation="landscape" paperSize="9" scale="93" r:id="rId2"/>
  <rowBreaks count="1" manualBreakCount="1">
    <brk id="32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85" zoomScaleSheetLayoutView="85" zoomScalePageLayoutView="0" workbookViewId="0" topLeftCell="A1">
      <selection activeCell="O15" sqref="O15"/>
    </sheetView>
  </sheetViews>
  <sheetFormatPr defaultColWidth="9.00390625" defaultRowHeight="13.5"/>
  <cols>
    <col min="2" max="2" width="28.25390625" style="0" customWidth="1"/>
    <col min="3" max="3" width="5.75390625" style="0" customWidth="1"/>
    <col min="6" max="6" width="10.875" style="0" customWidth="1"/>
    <col min="8" max="8" width="28.25390625" style="0" customWidth="1"/>
    <col min="9" max="9" width="6.75390625" style="0" customWidth="1"/>
  </cols>
  <sheetData>
    <row r="1" ht="13.5">
      <c r="B1" t="s">
        <v>157</v>
      </c>
    </row>
    <row r="2" spans="2:8" ht="14.25" thickBot="1">
      <c r="B2" t="s">
        <v>119</v>
      </c>
      <c r="H2" t="s">
        <v>120</v>
      </c>
    </row>
    <row r="3" spans="2:11" ht="27.75" thickBot="1">
      <c r="B3" s="37" t="s">
        <v>125</v>
      </c>
      <c r="C3" s="4" t="s">
        <v>2</v>
      </c>
      <c r="D3" s="22" t="s">
        <v>89</v>
      </c>
      <c r="E3" s="135" t="s">
        <v>178</v>
      </c>
      <c r="H3" s="37" t="s">
        <v>125</v>
      </c>
      <c r="I3" s="4" t="s">
        <v>2</v>
      </c>
      <c r="J3" s="22" t="s">
        <v>89</v>
      </c>
      <c r="K3" s="135" t="s">
        <v>178</v>
      </c>
    </row>
    <row r="4" spans="1:11" ht="13.5">
      <c r="A4" s="25"/>
      <c r="B4" s="51" t="s">
        <v>160</v>
      </c>
      <c r="C4" s="17">
        <v>38</v>
      </c>
      <c r="D4" s="130">
        <f>C4/$C$25*100</f>
        <v>27.536231884057973</v>
      </c>
      <c r="E4" s="132">
        <v>11.4648033126294</v>
      </c>
      <c r="H4" s="51" t="s">
        <v>160</v>
      </c>
      <c r="I4" s="17">
        <v>11</v>
      </c>
      <c r="J4" s="130">
        <f>I4/$I$25*100</f>
        <v>35.483870967741936</v>
      </c>
      <c r="K4" s="132">
        <v>2.1505376344086073</v>
      </c>
    </row>
    <row r="5" spans="1:11" ht="13.5">
      <c r="A5" s="25"/>
      <c r="B5" s="39" t="s">
        <v>183</v>
      </c>
      <c r="C5" s="107">
        <v>29</v>
      </c>
      <c r="D5" s="142">
        <f aca="true" t="shared" si="0" ref="D5:D24">C5/$C$25*100</f>
        <v>21.014492753623188</v>
      </c>
      <c r="E5" s="147">
        <v>4.943064182194615</v>
      </c>
      <c r="H5" s="39" t="s">
        <v>183</v>
      </c>
      <c r="I5" s="107">
        <v>5</v>
      </c>
      <c r="J5" s="142">
        <f aca="true" t="shared" si="1" ref="J5:J24">I5/$I$25*100</f>
        <v>16.129032258064516</v>
      </c>
      <c r="K5" s="147">
        <v>4.007820136852395</v>
      </c>
    </row>
    <row r="6" spans="1:11" ht="13.5">
      <c r="A6" s="25"/>
      <c r="B6" s="39" t="s">
        <v>161</v>
      </c>
      <c r="C6" s="107">
        <v>28</v>
      </c>
      <c r="D6" s="142">
        <f t="shared" si="0"/>
        <v>20.28985507246377</v>
      </c>
      <c r="E6" s="147">
        <v>-6.495859213250515</v>
      </c>
      <c r="H6" s="39" t="s">
        <v>161</v>
      </c>
      <c r="I6" s="107">
        <v>5</v>
      </c>
      <c r="J6" s="142">
        <f t="shared" si="1"/>
        <v>16.129032258064516</v>
      </c>
      <c r="K6" s="147">
        <v>7.038123167155424</v>
      </c>
    </row>
    <row r="7" spans="1:11" ht="13.5">
      <c r="A7" s="25"/>
      <c r="B7" s="39" t="s">
        <v>162</v>
      </c>
      <c r="C7" s="107">
        <v>2</v>
      </c>
      <c r="D7" s="142">
        <f t="shared" si="0"/>
        <v>1.4492753623188406</v>
      </c>
      <c r="E7" s="147">
        <v>-2.1221532091097304</v>
      </c>
      <c r="H7" s="39" t="s">
        <v>162</v>
      </c>
      <c r="I7" s="107">
        <v>2</v>
      </c>
      <c r="J7" s="142">
        <f t="shared" si="1"/>
        <v>6.451612903225806</v>
      </c>
      <c r="K7" s="147">
        <v>0.3910068426197455</v>
      </c>
    </row>
    <row r="8" spans="1:11" ht="13.5">
      <c r="A8" s="25"/>
      <c r="B8" s="39" t="s">
        <v>166</v>
      </c>
      <c r="C8" s="107">
        <v>3</v>
      </c>
      <c r="D8" s="142">
        <f t="shared" si="0"/>
        <v>2.1739130434782608</v>
      </c>
      <c r="E8" s="147">
        <v>-0.5046583850931676</v>
      </c>
      <c r="H8" s="39" t="s">
        <v>166</v>
      </c>
      <c r="I8" s="107">
        <v>0</v>
      </c>
      <c r="J8" s="142">
        <f t="shared" si="1"/>
        <v>0</v>
      </c>
      <c r="K8" s="147">
        <v>-3.0303030303030303</v>
      </c>
    </row>
    <row r="9" spans="1:11" ht="13.5">
      <c r="A9" s="25"/>
      <c r="B9" s="39" t="s">
        <v>165</v>
      </c>
      <c r="C9" s="107">
        <v>4</v>
      </c>
      <c r="D9" s="142">
        <f t="shared" si="0"/>
        <v>2.898550724637681</v>
      </c>
      <c r="E9" s="147">
        <v>1.1128364389233956</v>
      </c>
      <c r="H9" s="39" t="s">
        <v>165</v>
      </c>
      <c r="I9" s="107">
        <v>2</v>
      </c>
      <c r="J9" s="142">
        <f t="shared" si="1"/>
        <v>6.451612903225806</v>
      </c>
      <c r="K9" s="147">
        <v>0.3910068426197455</v>
      </c>
    </row>
    <row r="10" spans="1:11" ht="13.5">
      <c r="A10" s="25"/>
      <c r="B10" s="39" t="s">
        <v>184</v>
      </c>
      <c r="C10" s="107">
        <v>0</v>
      </c>
      <c r="D10" s="142">
        <f t="shared" si="0"/>
        <v>0</v>
      </c>
      <c r="E10" s="147">
        <v>0</v>
      </c>
      <c r="H10" s="39" t="s">
        <v>184</v>
      </c>
      <c r="I10" s="107">
        <v>0</v>
      </c>
      <c r="J10" s="142">
        <f t="shared" si="1"/>
        <v>0</v>
      </c>
      <c r="K10" s="147">
        <v>-6.0606060606060606</v>
      </c>
    </row>
    <row r="11" spans="1:11" ht="13.5">
      <c r="A11" s="25"/>
      <c r="B11" s="39" t="s">
        <v>185</v>
      </c>
      <c r="C11" s="107">
        <v>0</v>
      </c>
      <c r="D11" s="142">
        <f t="shared" si="0"/>
        <v>0</v>
      </c>
      <c r="E11" s="147">
        <v>0</v>
      </c>
      <c r="H11" s="39" t="s">
        <v>185</v>
      </c>
      <c r="I11" s="107">
        <v>0</v>
      </c>
      <c r="J11" s="142">
        <f t="shared" si="1"/>
        <v>0</v>
      </c>
      <c r="K11" s="147">
        <v>0</v>
      </c>
    </row>
    <row r="12" spans="1:11" ht="13.5">
      <c r="A12" s="25"/>
      <c r="B12" s="39" t="s">
        <v>164</v>
      </c>
      <c r="C12" s="107">
        <v>7</v>
      </c>
      <c r="D12" s="142">
        <f t="shared" si="0"/>
        <v>5.072463768115942</v>
      </c>
      <c r="E12" s="147">
        <v>-0.2846790890269144</v>
      </c>
      <c r="H12" s="39" t="s">
        <v>164</v>
      </c>
      <c r="I12" s="107">
        <v>1</v>
      </c>
      <c r="J12" s="142">
        <f t="shared" si="1"/>
        <v>3.225806451612903</v>
      </c>
      <c r="K12" s="147">
        <v>3.225806451612903</v>
      </c>
    </row>
    <row r="13" spans="1:11" ht="13.5">
      <c r="A13" s="25"/>
      <c r="B13" s="39" t="s">
        <v>163</v>
      </c>
      <c r="C13" s="107">
        <v>4</v>
      </c>
      <c r="D13" s="142">
        <f t="shared" si="0"/>
        <v>2.898550724637681</v>
      </c>
      <c r="E13" s="147">
        <v>-3.351449275362319</v>
      </c>
      <c r="H13" s="39" t="s">
        <v>163</v>
      </c>
      <c r="I13" s="107">
        <v>2</v>
      </c>
      <c r="J13" s="142">
        <f t="shared" si="1"/>
        <v>6.451612903225806</v>
      </c>
      <c r="K13" s="147">
        <v>0.3910068426197455</v>
      </c>
    </row>
    <row r="14" spans="1:11" ht="13.5">
      <c r="A14" s="25"/>
      <c r="B14" s="39" t="s">
        <v>186</v>
      </c>
      <c r="C14" s="107">
        <v>1</v>
      </c>
      <c r="D14" s="142">
        <f t="shared" si="0"/>
        <v>0.7246376811594203</v>
      </c>
      <c r="E14" s="147">
        <v>-1.0610766045548652</v>
      </c>
      <c r="H14" s="39" t="s">
        <v>186</v>
      </c>
      <c r="I14" s="107">
        <v>0</v>
      </c>
      <c r="J14" s="142">
        <f t="shared" si="1"/>
        <v>0</v>
      </c>
      <c r="K14" s="147">
        <v>0</v>
      </c>
    </row>
    <row r="15" spans="1:11" ht="13.5">
      <c r="A15" s="25"/>
      <c r="B15" s="39" t="s">
        <v>187</v>
      </c>
      <c r="C15" s="107">
        <v>0</v>
      </c>
      <c r="D15" s="142">
        <f t="shared" si="0"/>
        <v>0</v>
      </c>
      <c r="E15" s="147">
        <v>0</v>
      </c>
      <c r="H15" s="39" t="s">
        <v>187</v>
      </c>
      <c r="I15" s="107">
        <v>0</v>
      </c>
      <c r="J15" s="142">
        <f t="shared" si="1"/>
        <v>0</v>
      </c>
      <c r="K15" s="147">
        <v>-3.0303030303030303</v>
      </c>
    </row>
    <row r="16" spans="2:11" ht="13.5">
      <c r="B16" s="39" t="s">
        <v>188</v>
      </c>
      <c r="C16" s="107">
        <v>0</v>
      </c>
      <c r="D16" s="142">
        <f t="shared" si="0"/>
        <v>0</v>
      </c>
      <c r="E16" s="147">
        <v>0</v>
      </c>
      <c r="H16" s="39" t="s">
        <v>188</v>
      </c>
      <c r="I16" s="107">
        <v>0</v>
      </c>
      <c r="J16" s="142">
        <f t="shared" si="1"/>
        <v>0</v>
      </c>
      <c r="K16" s="147">
        <v>0</v>
      </c>
    </row>
    <row r="17" spans="2:11" ht="13.5">
      <c r="B17" s="42" t="s">
        <v>189</v>
      </c>
      <c r="C17" s="18">
        <v>0</v>
      </c>
      <c r="D17" s="131">
        <f t="shared" si="0"/>
        <v>0</v>
      </c>
      <c r="E17" s="138">
        <v>-0.8928571428571428</v>
      </c>
      <c r="H17" s="42" t="s">
        <v>189</v>
      </c>
      <c r="I17" s="18">
        <v>0</v>
      </c>
      <c r="J17" s="131">
        <f t="shared" si="1"/>
        <v>0</v>
      </c>
      <c r="K17" s="138">
        <v>-6.0606060606060606</v>
      </c>
    </row>
    <row r="18" spans="2:11" ht="13.5">
      <c r="B18" s="42" t="s">
        <v>190</v>
      </c>
      <c r="C18" s="18">
        <v>0</v>
      </c>
      <c r="D18" s="131">
        <f t="shared" si="0"/>
        <v>0</v>
      </c>
      <c r="E18" s="138">
        <v>0</v>
      </c>
      <c r="H18" s="42" t="s">
        <v>190</v>
      </c>
      <c r="I18" s="18">
        <v>0</v>
      </c>
      <c r="J18" s="131">
        <f t="shared" si="1"/>
        <v>0</v>
      </c>
      <c r="K18" s="138">
        <v>0</v>
      </c>
    </row>
    <row r="19" spans="1:11" ht="13.5">
      <c r="A19" s="25"/>
      <c r="B19" s="42" t="s">
        <v>191</v>
      </c>
      <c r="C19" s="18">
        <v>0</v>
      </c>
      <c r="D19" s="131">
        <f t="shared" si="0"/>
        <v>0</v>
      </c>
      <c r="E19" s="138">
        <v>0</v>
      </c>
      <c r="H19" s="42" t="s">
        <v>191</v>
      </c>
      <c r="I19" s="18">
        <v>0</v>
      </c>
      <c r="J19" s="131">
        <f t="shared" si="1"/>
        <v>0</v>
      </c>
      <c r="K19" s="138">
        <v>0</v>
      </c>
    </row>
    <row r="20" spans="2:11" ht="13.5">
      <c r="B20" s="42" t="s">
        <v>192</v>
      </c>
      <c r="C20" s="18">
        <v>0</v>
      </c>
      <c r="D20" s="131">
        <f t="shared" si="0"/>
        <v>0</v>
      </c>
      <c r="E20" s="138">
        <v>0</v>
      </c>
      <c r="H20" s="42" t="s">
        <v>192</v>
      </c>
      <c r="I20" s="18">
        <v>0</v>
      </c>
      <c r="J20" s="131">
        <f t="shared" si="1"/>
        <v>0</v>
      </c>
      <c r="K20" s="138">
        <v>0</v>
      </c>
    </row>
    <row r="21" spans="2:11" ht="13.5">
      <c r="B21" s="42" t="s">
        <v>167</v>
      </c>
      <c r="C21" s="18">
        <v>1</v>
      </c>
      <c r="D21" s="131">
        <f t="shared" si="0"/>
        <v>0.7246376811594203</v>
      </c>
      <c r="E21" s="138">
        <v>-0.1682194616977225</v>
      </c>
      <c r="H21" s="42" t="s">
        <v>167</v>
      </c>
      <c r="I21" s="18">
        <v>0</v>
      </c>
      <c r="J21" s="131">
        <f t="shared" si="1"/>
        <v>0</v>
      </c>
      <c r="K21" s="138">
        <v>0</v>
      </c>
    </row>
    <row r="22" spans="2:11" ht="13.5">
      <c r="B22" s="42" t="s">
        <v>193</v>
      </c>
      <c r="C22" s="18">
        <v>0</v>
      </c>
      <c r="D22" s="131">
        <f t="shared" si="0"/>
        <v>0</v>
      </c>
      <c r="E22" s="138">
        <v>-0.8928571428571428</v>
      </c>
      <c r="H22" s="42" t="s">
        <v>193</v>
      </c>
      <c r="I22" s="18">
        <v>0</v>
      </c>
      <c r="J22" s="131">
        <f t="shared" si="1"/>
        <v>0</v>
      </c>
      <c r="K22" s="138">
        <v>0</v>
      </c>
    </row>
    <row r="23" spans="2:11" ht="13.5">
      <c r="B23" s="169" t="s">
        <v>194</v>
      </c>
      <c r="C23" s="170">
        <v>0</v>
      </c>
      <c r="D23" s="131">
        <f t="shared" si="0"/>
        <v>0</v>
      </c>
      <c r="E23" s="171">
        <v>0</v>
      </c>
      <c r="H23" s="169" t="s">
        <v>194</v>
      </c>
      <c r="I23" s="170">
        <v>0</v>
      </c>
      <c r="J23" s="161">
        <f t="shared" si="1"/>
        <v>0</v>
      </c>
      <c r="K23" s="171">
        <v>0</v>
      </c>
    </row>
    <row r="24" spans="2:11" ht="14.25" thickBot="1">
      <c r="B24" s="45" t="s">
        <v>168</v>
      </c>
      <c r="C24" s="27">
        <v>21</v>
      </c>
      <c r="D24" s="136">
        <f t="shared" si="0"/>
        <v>15.217391304347828</v>
      </c>
      <c r="E24" s="139">
        <v>-1.7468944099378874</v>
      </c>
      <c r="H24" s="45" t="s">
        <v>168</v>
      </c>
      <c r="I24" s="27">
        <v>3</v>
      </c>
      <c r="J24" s="136">
        <f t="shared" si="1"/>
        <v>9.67741935483871</v>
      </c>
      <c r="K24" s="139">
        <v>0.5865102639296182</v>
      </c>
    </row>
    <row r="25" spans="2:11" ht="14.25" thickBot="1">
      <c r="B25" s="37" t="s">
        <v>8</v>
      </c>
      <c r="C25" s="29">
        <f>SUM(C4:C24)</f>
        <v>138</v>
      </c>
      <c r="D25" s="148">
        <f>SUM(D4:D24)</f>
        <v>100.00000000000001</v>
      </c>
      <c r="E25" s="137"/>
      <c r="H25" s="72" t="s">
        <v>8</v>
      </c>
      <c r="I25" s="29">
        <f>SUM(I4:I24)</f>
        <v>31</v>
      </c>
      <c r="J25" s="148">
        <f>SUM(J4:J24)</f>
        <v>99.99999999999999</v>
      </c>
      <c r="K25" s="137"/>
    </row>
  </sheetData>
  <sheetProtection/>
  <printOptions/>
  <pageMargins left="0.75" right="0.75" top="1" bottom="1" header="0.512" footer="0.512"/>
  <pageSetup horizontalDpi="600" verticalDpi="600" orientation="landscape" paperSize="9" scale="84" r:id="rId2"/>
  <rowBreaks count="1" manualBreakCount="1">
    <brk id="42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85" zoomScaleSheetLayoutView="85" zoomScalePageLayoutView="0" workbookViewId="0" topLeftCell="A1">
      <selection activeCell="P15" sqref="P15"/>
    </sheetView>
  </sheetViews>
  <sheetFormatPr defaultColWidth="9.00390625" defaultRowHeight="13.5"/>
  <cols>
    <col min="2" max="2" width="28.125" style="0" customWidth="1"/>
    <col min="3" max="3" width="5.75390625" style="0" customWidth="1"/>
    <col min="5" max="5" width="8.875" style="0" customWidth="1"/>
    <col min="6" max="6" width="10.875" style="0" customWidth="1"/>
    <col min="8" max="8" width="28.625" style="0" customWidth="1"/>
    <col min="9" max="9" width="6.75390625" style="0" customWidth="1"/>
    <col min="11" max="11" width="8.875" style="0" bestFit="1" customWidth="1"/>
  </cols>
  <sheetData>
    <row r="1" spans="2:8" ht="14.25" thickBot="1">
      <c r="B1" t="s">
        <v>121</v>
      </c>
      <c r="H1" t="s">
        <v>122</v>
      </c>
    </row>
    <row r="2" spans="2:17" ht="27.75" thickBot="1">
      <c r="B2" s="37" t="s">
        <v>125</v>
      </c>
      <c r="C2" s="4" t="s">
        <v>2</v>
      </c>
      <c r="D2" s="22" t="s">
        <v>89</v>
      </c>
      <c r="E2" s="135" t="s">
        <v>178</v>
      </c>
      <c r="H2" s="37" t="s">
        <v>125</v>
      </c>
      <c r="I2" s="4" t="s">
        <v>2</v>
      </c>
      <c r="J2" s="22" t="s">
        <v>89</v>
      </c>
      <c r="K2" s="135" t="s">
        <v>178</v>
      </c>
      <c r="N2" s="21"/>
      <c r="O2" s="21"/>
      <c r="P2" s="21"/>
      <c r="Q2" s="21"/>
    </row>
    <row r="3" spans="2:17" ht="13.5">
      <c r="B3" s="17" t="s">
        <v>160</v>
      </c>
      <c r="C3" s="183">
        <v>22</v>
      </c>
      <c r="D3" s="131">
        <f aca="true" t="shared" si="0" ref="D3:D23">C3/$C$24*100</f>
        <v>27.848101265822784</v>
      </c>
      <c r="E3" s="179">
        <v>-4.91051942383239</v>
      </c>
      <c r="H3" s="51" t="s">
        <v>160</v>
      </c>
      <c r="I3" s="185">
        <v>28</v>
      </c>
      <c r="J3" s="131">
        <f aca="true" t="shared" si="1" ref="J3:J23">I3/$I$24*100</f>
        <v>32.18390804597701</v>
      </c>
      <c r="K3" s="179">
        <v>24.34077079107505</v>
      </c>
      <c r="N3" s="21"/>
      <c r="O3" s="21"/>
      <c r="P3" s="21"/>
      <c r="Q3" s="21"/>
    </row>
    <row r="4" spans="2:17" ht="13.5">
      <c r="B4" s="18" t="s">
        <v>183</v>
      </c>
      <c r="C4" s="184">
        <v>16</v>
      </c>
      <c r="D4" s="131">
        <f t="shared" si="0"/>
        <v>20.253164556962027</v>
      </c>
      <c r="E4" s="180">
        <v>8.184199039720648</v>
      </c>
      <c r="H4" s="42" t="s">
        <v>183</v>
      </c>
      <c r="I4" s="174">
        <v>7</v>
      </c>
      <c r="J4" s="131">
        <f t="shared" si="1"/>
        <v>8.045977011494253</v>
      </c>
      <c r="K4" s="180">
        <v>6.085192697768763</v>
      </c>
      <c r="N4" s="21"/>
      <c r="O4" s="21"/>
      <c r="P4" s="21"/>
      <c r="Q4" s="21"/>
    </row>
    <row r="5" spans="2:17" ht="13.5">
      <c r="B5" s="18" t="s">
        <v>161</v>
      </c>
      <c r="C5" s="184">
        <v>6</v>
      </c>
      <c r="D5" s="131">
        <f t="shared" si="0"/>
        <v>7.59493670886076</v>
      </c>
      <c r="E5" s="180">
        <v>-6.198166739415101</v>
      </c>
      <c r="H5" s="42" t="s">
        <v>161</v>
      </c>
      <c r="I5" s="174">
        <v>13</v>
      </c>
      <c r="J5" s="131">
        <f t="shared" si="1"/>
        <v>14.942528735632186</v>
      </c>
      <c r="K5" s="180">
        <v>12.981744421906695</v>
      </c>
      <c r="N5" s="21"/>
      <c r="O5" s="21"/>
      <c r="P5" s="21"/>
      <c r="Q5" s="21"/>
    </row>
    <row r="6" spans="2:17" ht="13.5">
      <c r="B6" s="18" t="s">
        <v>162</v>
      </c>
      <c r="C6" s="184">
        <v>10</v>
      </c>
      <c r="D6" s="131">
        <f t="shared" si="0"/>
        <v>12.658227848101266</v>
      </c>
      <c r="E6" s="180">
        <v>0.5892623308598868</v>
      </c>
      <c r="H6" s="42" t="s">
        <v>162</v>
      </c>
      <c r="I6" s="174">
        <v>6</v>
      </c>
      <c r="J6" s="131">
        <f t="shared" si="1"/>
        <v>6.896551724137931</v>
      </c>
      <c r="K6" s="180">
        <v>-8.78972278566599</v>
      </c>
      <c r="N6" s="21"/>
      <c r="O6" s="21"/>
      <c r="P6" s="21"/>
      <c r="Q6" s="21"/>
    </row>
    <row r="7" spans="2:17" ht="13.5">
      <c r="B7" s="18" t="s">
        <v>166</v>
      </c>
      <c r="C7" s="184">
        <v>4</v>
      </c>
      <c r="D7" s="131">
        <f t="shared" si="0"/>
        <v>5.063291139240507</v>
      </c>
      <c r="E7" s="180">
        <v>1.6150152771715414</v>
      </c>
      <c r="H7" s="42" t="s">
        <v>166</v>
      </c>
      <c r="I7" s="174">
        <v>5</v>
      </c>
      <c r="J7" s="131">
        <f t="shared" si="1"/>
        <v>5.747126436781609</v>
      </c>
      <c r="K7" s="180">
        <v>3.7863421230561185</v>
      </c>
      <c r="N7" s="21"/>
      <c r="O7" s="21"/>
      <c r="P7" s="21"/>
      <c r="Q7" s="21"/>
    </row>
    <row r="8" spans="2:17" ht="13.5">
      <c r="B8" s="18" t="s">
        <v>165</v>
      </c>
      <c r="C8" s="184">
        <v>4</v>
      </c>
      <c r="D8" s="131">
        <f t="shared" si="0"/>
        <v>5.063291139240507</v>
      </c>
      <c r="E8" s="180">
        <v>3.339153208206024</v>
      </c>
      <c r="H8" s="42" t="s">
        <v>165</v>
      </c>
      <c r="I8" s="174">
        <v>13</v>
      </c>
      <c r="J8" s="131">
        <f t="shared" si="1"/>
        <v>14.942528735632186</v>
      </c>
      <c r="K8" s="180">
        <v>3.1778228532792454</v>
      </c>
      <c r="N8" s="21"/>
      <c r="O8" s="21"/>
      <c r="P8" s="21"/>
      <c r="Q8" s="21"/>
    </row>
    <row r="9" spans="2:17" ht="13.5">
      <c r="B9" s="18" t="s">
        <v>184</v>
      </c>
      <c r="C9" s="184">
        <v>1</v>
      </c>
      <c r="D9" s="131">
        <f t="shared" si="0"/>
        <v>1.2658227848101267</v>
      </c>
      <c r="E9" s="180">
        <v>-2.1824530772588386</v>
      </c>
      <c r="H9" s="42" t="s">
        <v>184</v>
      </c>
      <c r="I9" s="174">
        <v>4</v>
      </c>
      <c r="J9" s="131">
        <f t="shared" si="1"/>
        <v>4.597701149425287</v>
      </c>
      <c r="K9" s="180">
        <v>-22.853279242731578</v>
      </c>
      <c r="N9" s="21"/>
      <c r="O9" s="21"/>
      <c r="P9" s="21"/>
      <c r="Q9" s="21"/>
    </row>
    <row r="10" spans="2:17" ht="13.5">
      <c r="B10" s="18" t="s">
        <v>185</v>
      </c>
      <c r="C10" s="184">
        <v>1</v>
      </c>
      <c r="D10" s="131">
        <f t="shared" si="0"/>
        <v>1.2658227848101267</v>
      </c>
      <c r="E10" s="180">
        <v>1.2658227848101267</v>
      </c>
      <c r="H10" s="42" t="s">
        <v>185</v>
      </c>
      <c r="I10" s="174">
        <v>0</v>
      </c>
      <c r="J10" s="131">
        <f t="shared" si="1"/>
        <v>0</v>
      </c>
      <c r="K10" s="180">
        <v>-1.9607843137254901</v>
      </c>
      <c r="N10" s="21"/>
      <c r="O10" s="21"/>
      <c r="P10" s="21"/>
      <c r="Q10" s="21"/>
    </row>
    <row r="11" spans="2:17" ht="13.5">
      <c r="B11" s="18" t="s">
        <v>164</v>
      </c>
      <c r="C11" s="184">
        <v>1</v>
      </c>
      <c r="D11" s="131">
        <f t="shared" si="0"/>
        <v>1.2658227848101267</v>
      </c>
      <c r="E11" s="180">
        <v>-0.458315146224356</v>
      </c>
      <c r="H11" s="42" t="s">
        <v>164</v>
      </c>
      <c r="I11" s="174">
        <v>0</v>
      </c>
      <c r="J11" s="131">
        <f t="shared" si="1"/>
        <v>0</v>
      </c>
      <c r="K11" s="180">
        <v>-3.9215686274509802</v>
      </c>
      <c r="N11" s="21"/>
      <c r="O11" s="21"/>
      <c r="P11" s="21"/>
      <c r="Q11" s="21"/>
    </row>
    <row r="12" spans="2:17" ht="13.5">
      <c r="B12" s="18" t="s">
        <v>163</v>
      </c>
      <c r="C12" s="184">
        <v>4</v>
      </c>
      <c r="D12" s="131">
        <f t="shared" si="0"/>
        <v>5.063291139240507</v>
      </c>
      <c r="E12" s="180">
        <v>-0.10912265386294173</v>
      </c>
      <c r="H12" s="42" t="s">
        <v>163</v>
      </c>
      <c r="I12" s="174">
        <v>1</v>
      </c>
      <c r="J12" s="131">
        <f t="shared" si="1"/>
        <v>1.1494252873563218</v>
      </c>
      <c r="K12" s="180">
        <v>-0.8113590263691683</v>
      </c>
      <c r="N12" s="21"/>
      <c r="O12" s="21"/>
      <c r="P12" s="21"/>
      <c r="Q12" s="21"/>
    </row>
    <row r="13" spans="2:17" ht="13.5">
      <c r="B13" s="18" t="s">
        <v>186</v>
      </c>
      <c r="C13" s="184">
        <v>2</v>
      </c>
      <c r="D13" s="131">
        <f t="shared" si="0"/>
        <v>2.5316455696202533</v>
      </c>
      <c r="E13" s="180">
        <v>-2.640768223483195</v>
      </c>
      <c r="H13" s="42" t="s">
        <v>186</v>
      </c>
      <c r="I13" s="174">
        <v>1</v>
      </c>
      <c r="J13" s="131">
        <f t="shared" si="1"/>
        <v>1.1494252873563218</v>
      </c>
      <c r="K13" s="180">
        <v>-2.7721433400946585</v>
      </c>
      <c r="N13" s="21"/>
      <c r="O13" s="21"/>
      <c r="P13" s="21"/>
      <c r="Q13" s="21"/>
    </row>
    <row r="14" spans="1:17" ht="13.5">
      <c r="A14" s="25"/>
      <c r="B14" s="42" t="s">
        <v>187</v>
      </c>
      <c r="C14" s="174">
        <v>0</v>
      </c>
      <c r="D14" s="131">
        <f>C14/$C$24*100</f>
        <v>0</v>
      </c>
      <c r="E14" s="181">
        <v>-1.7241379310344827</v>
      </c>
      <c r="H14" s="42" t="s">
        <v>187</v>
      </c>
      <c r="I14" s="174">
        <v>3</v>
      </c>
      <c r="J14" s="131">
        <f>I14/$I$24*100</f>
        <v>3.4482758620689653</v>
      </c>
      <c r="K14" s="181">
        <v>1.4874915483434752</v>
      </c>
      <c r="N14" s="21"/>
      <c r="O14" s="21"/>
      <c r="P14" s="21"/>
      <c r="Q14" s="21"/>
    </row>
    <row r="15" spans="2:17" ht="13.5">
      <c r="B15" s="42" t="s">
        <v>188</v>
      </c>
      <c r="C15" s="174">
        <v>0</v>
      </c>
      <c r="D15" s="131">
        <f t="shared" si="0"/>
        <v>0</v>
      </c>
      <c r="E15" s="181">
        <v>0</v>
      </c>
      <c r="H15" s="39" t="s">
        <v>188</v>
      </c>
      <c r="I15" s="175">
        <v>0</v>
      </c>
      <c r="J15" s="131">
        <f t="shared" si="1"/>
        <v>0</v>
      </c>
      <c r="K15" s="181">
        <v>0</v>
      </c>
      <c r="N15" s="21"/>
      <c r="O15" s="21"/>
      <c r="P15" s="21"/>
      <c r="Q15" s="21"/>
    </row>
    <row r="16" spans="2:17" ht="13.5">
      <c r="B16" s="39" t="s">
        <v>189</v>
      </c>
      <c r="C16" s="175">
        <v>1</v>
      </c>
      <c r="D16" s="131">
        <f t="shared" si="0"/>
        <v>1.2658227848101267</v>
      </c>
      <c r="E16" s="181">
        <v>1.2658227848101267</v>
      </c>
      <c r="G16" s="25"/>
      <c r="H16" s="42" t="s">
        <v>189</v>
      </c>
      <c r="I16" s="174">
        <v>0</v>
      </c>
      <c r="J16" s="131">
        <f t="shared" si="1"/>
        <v>0</v>
      </c>
      <c r="K16" s="181">
        <v>-3.9215686274509802</v>
      </c>
      <c r="N16" s="21"/>
      <c r="O16" s="21"/>
      <c r="P16" s="21"/>
      <c r="Q16" s="21"/>
    </row>
    <row r="17" spans="2:17" ht="13.5">
      <c r="B17" s="42" t="s">
        <v>190</v>
      </c>
      <c r="C17" s="174">
        <v>0</v>
      </c>
      <c r="D17" s="131">
        <f t="shared" si="0"/>
        <v>0</v>
      </c>
      <c r="E17" s="177">
        <v>0</v>
      </c>
      <c r="H17" s="42" t="s">
        <v>190</v>
      </c>
      <c r="I17" s="174">
        <v>0</v>
      </c>
      <c r="J17" s="131">
        <f t="shared" si="1"/>
        <v>0</v>
      </c>
      <c r="K17" s="181">
        <v>0</v>
      </c>
      <c r="N17" s="21"/>
      <c r="O17" s="21"/>
      <c r="P17" s="21"/>
      <c r="Q17" s="21"/>
    </row>
    <row r="18" spans="2:17" ht="13.5">
      <c r="B18" s="42" t="s">
        <v>191</v>
      </c>
      <c r="C18" s="174">
        <v>0</v>
      </c>
      <c r="D18" s="131">
        <f t="shared" si="0"/>
        <v>0</v>
      </c>
      <c r="E18" s="177">
        <v>0</v>
      </c>
      <c r="H18" s="42" t="s">
        <v>191</v>
      </c>
      <c r="I18" s="174">
        <v>0</v>
      </c>
      <c r="J18" s="131">
        <f t="shared" si="1"/>
        <v>0</v>
      </c>
      <c r="K18" s="181">
        <v>0</v>
      </c>
      <c r="N18" s="21"/>
      <c r="O18" s="21"/>
      <c r="P18" s="21"/>
      <c r="Q18" s="21"/>
    </row>
    <row r="19" spans="2:17" ht="13.5">
      <c r="B19" s="42" t="s">
        <v>192</v>
      </c>
      <c r="C19" s="174">
        <v>0</v>
      </c>
      <c r="D19" s="131">
        <f t="shared" si="0"/>
        <v>0</v>
      </c>
      <c r="E19" s="177">
        <v>0</v>
      </c>
      <c r="H19" s="42" t="s">
        <v>192</v>
      </c>
      <c r="I19" s="174">
        <v>0</v>
      </c>
      <c r="J19" s="131">
        <f t="shared" si="1"/>
        <v>0</v>
      </c>
      <c r="K19" s="181">
        <v>0</v>
      </c>
      <c r="N19" s="21"/>
      <c r="O19" s="21"/>
      <c r="P19" s="21"/>
      <c r="Q19" s="21"/>
    </row>
    <row r="20" spans="2:17" ht="13.5">
      <c r="B20" s="42" t="s">
        <v>167</v>
      </c>
      <c r="C20" s="174">
        <v>0</v>
      </c>
      <c r="D20" s="131">
        <f t="shared" si="0"/>
        <v>0</v>
      </c>
      <c r="E20" s="177">
        <v>0</v>
      </c>
      <c r="H20" s="42" t="s">
        <v>167</v>
      </c>
      <c r="I20" s="174">
        <v>0</v>
      </c>
      <c r="J20" s="131">
        <f t="shared" si="1"/>
        <v>0</v>
      </c>
      <c r="K20" s="181">
        <v>0</v>
      </c>
      <c r="N20" s="21"/>
      <c r="O20" s="21"/>
      <c r="P20" s="21"/>
      <c r="Q20" s="21"/>
    </row>
    <row r="21" spans="2:17" ht="13.5">
      <c r="B21" s="42" t="s">
        <v>193</v>
      </c>
      <c r="C21" s="174">
        <v>1</v>
      </c>
      <c r="D21" s="131">
        <f t="shared" si="0"/>
        <v>1.2658227848101267</v>
      </c>
      <c r="E21" s="177">
        <v>1.2658227848101267</v>
      </c>
      <c r="H21" s="42" t="s">
        <v>193</v>
      </c>
      <c r="I21" s="174">
        <v>0</v>
      </c>
      <c r="J21" s="131">
        <f t="shared" si="1"/>
        <v>0</v>
      </c>
      <c r="K21" s="181">
        <v>0</v>
      </c>
      <c r="N21" s="21"/>
      <c r="O21" s="21"/>
      <c r="P21" s="21"/>
      <c r="Q21" s="21"/>
    </row>
    <row r="22" spans="2:17" ht="13.5">
      <c r="B22" s="42" t="s">
        <v>194</v>
      </c>
      <c r="C22" s="174">
        <v>0</v>
      </c>
      <c r="D22" s="131">
        <f t="shared" si="0"/>
        <v>0</v>
      </c>
      <c r="E22" s="177">
        <v>0</v>
      </c>
      <c r="H22" s="42" t="s">
        <v>194</v>
      </c>
      <c r="I22" s="174">
        <v>0</v>
      </c>
      <c r="J22" s="131">
        <f t="shared" si="1"/>
        <v>0</v>
      </c>
      <c r="K22" s="181">
        <v>0</v>
      </c>
      <c r="N22" s="21"/>
      <c r="O22" s="21"/>
      <c r="P22" s="21"/>
      <c r="Q22" s="21"/>
    </row>
    <row r="23" spans="2:17" ht="14.25" thickBot="1">
      <c r="B23" s="45" t="s">
        <v>168</v>
      </c>
      <c r="C23" s="176">
        <v>6</v>
      </c>
      <c r="D23" s="131">
        <f t="shared" si="0"/>
        <v>7.59493670886076</v>
      </c>
      <c r="E23" s="178">
        <v>0.6983849847228294</v>
      </c>
      <c r="H23" s="45" t="s">
        <v>168</v>
      </c>
      <c r="I23" s="176">
        <v>6</v>
      </c>
      <c r="J23" s="131">
        <f t="shared" si="1"/>
        <v>6.896551724137931</v>
      </c>
      <c r="K23" s="182">
        <v>-6.828938471940502</v>
      </c>
      <c r="N23" s="21"/>
      <c r="O23" s="21"/>
      <c r="P23" s="21"/>
      <c r="Q23" s="21"/>
    </row>
    <row r="24" spans="2:17" ht="14.25" thickBot="1">
      <c r="B24" s="37" t="s">
        <v>8</v>
      </c>
      <c r="C24" s="29">
        <f>SUM(C3:C23)</f>
        <v>79</v>
      </c>
      <c r="D24" s="148">
        <f>SUM(D3:D23)</f>
        <v>99.99999999999999</v>
      </c>
      <c r="E24" s="137"/>
      <c r="H24" s="72" t="s">
        <v>8</v>
      </c>
      <c r="I24" s="29">
        <f>SUM(I3:I23)</f>
        <v>87</v>
      </c>
      <c r="J24" s="148">
        <f>SUM(J3:J23)</f>
        <v>100.00000000000001</v>
      </c>
      <c r="K24" s="137"/>
      <c r="N24" s="21"/>
      <c r="O24" s="21"/>
      <c r="P24" s="21"/>
      <c r="Q24" s="21"/>
    </row>
    <row r="25" spans="14:17" ht="13.5">
      <c r="N25" s="21"/>
      <c r="O25" s="21"/>
      <c r="P25" s="21"/>
      <c r="Q25" s="21"/>
    </row>
  </sheetData>
  <sheetProtection/>
  <printOptions/>
  <pageMargins left="0.75" right="0.75" top="1" bottom="1" header="0.512" footer="0.51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view="pageBreakPreview" zoomScale="85" zoomScaleSheetLayoutView="85" zoomScalePageLayoutView="0" workbookViewId="0" topLeftCell="A1">
      <selection activeCell="U24" sqref="U24"/>
    </sheetView>
  </sheetViews>
  <sheetFormatPr defaultColWidth="9.00390625" defaultRowHeight="13.5"/>
  <cols>
    <col min="1" max="1" width="3.25390625" style="0" customWidth="1"/>
    <col min="2" max="2" width="9.50390625" style="0" customWidth="1"/>
    <col min="3" max="3" width="5.375" style="0" customWidth="1"/>
    <col min="5" max="5" width="9.25390625" style="0" bestFit="1" customWidth="1"/>
    <col min="6" max="6" width="4.375" style="0" customWidth="1"/>
    <col min="7" max="7" width="10.625" style="0" bestFit="1" customWidth="1"/>
    <col min="11" max="11" width="14.25390625" style="0" customWidth="1"/>
    <col min="12" max="12" width="19.625" style="0" customWidth="1"/>
    <col min="13" max="13" width="5.50390625" style="0" customWidth="1"/>
    <col min="14" max="14" width="9.00390625" style="0" customWidth="1"/>
    <col min="15" max="15" width="9.25390625" style="0" bestFit="1" customWidth="1"/>
  </cols>
  <sheetData>
    <row r="2" spans="2:13" ht="13.5">
      <c r="B2" t="s">
        <v>103</v>
      </c>
      <c r="L2" s="21" t="s">
        <v>105</v>
      </c>
      <c r="M2" s="21"/>
    </row>
    <row r="3" spans="2:7" ht="14.25" thickBot="1">
      <c r="B3" t="s">
        <v>10</v>
      </c>
      <c r="G3" t="s">
        <v>13</v>
      </c>
    </row>
    <row r="4" spans="2:15" ht="27.75" thickBot="1">
      <c r="B4" s="95" t="s">
        <v>150</v>
      </c>
      <c r="C4" s="93" t="s">
        <v>2</v>
      </c>
      <c r="D4" s="94" t="s">
        <v>89</v>
      </c>
      <c r="E4" s="135" t="s">
        <v>179</v>
      </c>
      <c r="G4" s="95" t="s">
        <v>181</v>
      </c>
      <c r="H4" s="93" t="s">
        <v>2</v>
      </c>
      <c r="I4" s="22" t="s">
        <v>89</v>
      </c>
      <c r="J4" s="143" t="s">
        <v>179</v>
      </c>
      <c r="K4" s="21"/>
      <c r="L4" s="37" t="s">
        <v>182</v>
      </c>
      <c r="M4" s="93" t="s">
        <v>2</v>
      </c>
      <c r="N4" s="94" t="s">
        <v>89</v>
      </c>
      <c r="O4" s="135" t="s">
        <v>179</v>
      </c>
    </row>
    <row r="5" spans="2:15" ht="13.5">
      <c r="B5" s="102" t="s">
        <v>11</v>
      </c>
      <c r="C5" s="17">
        <v>1016</v>
      </c>
      <c r="D5" s="144">
        <f>C5/(C8-C7)*100</f>
        <v>58.42438182863715</v>
      </c>
      <c r="E5" s="144">
        <v>12.9</v>
      </c>
      <c r="G5" s="51" t="s">
        <v>14</v>
      </c>
      <c r="H5" s="164">
        <v>2</v>
      </c>
      <c r="I5" s="142">
        <f>H5/SUM($H$5:$H$12)*100</f>
        <v>1.25</v>
      </c>
      <c r="J5" s="172">
        <v>1.25</v>
      </c>
      <c r="K5" s="21"/>
      <c r="L5" s="51" t="s">
        <v>26</v>
      </c>
      <c r="M5" s="164">
        <v>208</v>
      </c>
      <c r="N5" s="130">
        <f aca="true" t="shared" si="0" ref="N5:N10">M5/SUM($M$5:$M$10)*100</f>
        <v>75.63636363636364</v>
      </c>
      <c r="O5" s="159">
        <v>3.241997439180537</v>
      </c>
    </row>
    <row r="6" spans="2:15" ht="13.5">
      <c r="B6" s="103" t="s">
        <v>12</v>
      </c>
      <c r="C6" s="18">
        <v>723</v>
      </c>
      <c r="D6" s="128">
        <f>C6/(C8-C7)*100</f>
        <v>41.575618171362855</v>
      </c>
      <c r="E6" s="128">
        <v>-12.9</v>
      </c>
      <c r="G6" s="42" t="s">
        <v>15</v>
      </c>
      <c r="H6" s="165">
        <v>7</v>
      </c>
      <c r="I6" s="131">
        <f aca="true" t="shared" si="1" ref="I6:I12">H6/SUM($H$5:$H$12)*100</f>
        <v>4.375</v>
      </c>
      <c r="J6" s="160">
        <v>2.7489837398373984</v>
      </c>
      <c r="K6" s="21"/>
      <c r="L6" s="42" t="s">
        <v>108</v>
      </c>
      <c r="M6" s="165">
        <v>11</v>
      </c>
      <c r="N6" s="131">
        <f t="shared" si="0"/>
        <v>4</v>
      </c>
      <c r="O6" s="160">
        <v>1.7464788732394365</v>
      </c>
    </row>
    <row r="7" spans="2:15" ht="14.25" thickBot="1">
      <c r="B7" s="104" t="s">
        <v>96</v>
      </c>
      <c r="C7" s="16">
        <v>155</v>
      </c>
      <c r="D7" s="81"/>
      <c r="E7" s="81"/>
      <c r="G7" s="42" t="s">
        <v>16</v>
      </c>
      <c r="H7" s="165">
        <v>10</v>
      </c>
      <c r="I7" s="131">
        <f t="shared" si="1"/>
        <v>6.25</v>
      </c>
      <c r="J7" s="160">
        <v>-0.25406504065040725</v>
      </c>
      <c r="K7" s="21"/>
      <c r="L7" s="42" t="s">
        <v>107</v>
      </c>
      <c r="M7" s="165">
        <v>5</v>
      </c>
      <c r="N7" s="131">
        <f t="shared" si="0"/>
        <v>1.8181818181818181</v>
      </c>
      <c r="O7" s="160">
        <v>1.5364916773367476</v>
      </c>
    </row>
    <row r="8" spans="2:15" ht="14.25" thickBot="1">
      <c r="B8" s="152" t="s">
        <v>8</v>
      </c>
      <c r="C8" s="151">
        <f>SUM(C5:C7)</f>
        <v>1894</v>
      </c>
      <c r="D8" s="153">
        <f>SUM(D5:D7)</f>
        <v>100</v>
      </c>
      <c r="E8" s="158"/>
      <c r="G8" s="42" t="s">
        <v>17</v>
      </c>
      <c r="H8" s="165">
        <v>21</v>
      </c>
      <c r="I8" s="131">
        <f t="shared" si="1"/>
        <v>13.125</v>
      </c>
      <c r="J8" s="160">
        <v>-1.5091463414634134</v>
      </c>
      <c r="K8" s="21"/>
      <c r="L8" s="71" t="s">
        <v>106</v>
      </c>
      <c r="M8" s="167">
        <v>5</v>
      </c>
      <c r="N8" s="131">
        <f t="shared" si="0"/>
        <v>1.8181818181818181</v>
      </c>
      <c r="O8" s="160">
        <v>1.8181818181818181</v>
      </c>
    </row>
    <row r="9" spans="7:15" ht="13.5">
      <c r="G9" s="42" t="s">
        <v>18</v>
      </c>
      <c r="H9" s="165">
        <v>20</v>
      </c>
      <c r="I9" s="131">
        <f t="shared" si="1"/>
        <v>12.5</v>
      </c>
      <c r="J9" s="160">
        <v>-2.1341463414634134</v>
      </c>
      <c r="L9" s="42" t="s">
        <v>27</v>
      </c>
      <c r="M9" s="165">
        <v>17</v>
      </c>
      <c r="N9" s="131">
        <f t="shared" si="0"/>
        <v>6.181818181818182</v>
      </c>
      <c r="O9" s="160">
        <v>-11.846350832266326</v>
      </c>
    </row>
    <row r="10" spans="7:15" ht="13.5">
      <c r="G10" s="42" t="s">
        <v>19</v>
      </c>
      <c r="H10" s="165">
        <v>48</v>
      </c>
      <c r="I10" s="131">
        <f t="shared" si="1"/>
        <v>30</v>
      </c>
      <c r="J10" s="160">
        <v>5.609756097560975</v>
      </c>
      <c r="L10" s="42" t="s">
        <v>7</v>
      </c>
      <c r="M10" s="165">
        <v>29</v>
      </c>
      <c r="N10" s="161">
        <f t="shared" si="0"/>
        <v>10.545454545454545</v>
      </c>
      <c r="O10" s="162">
        <v>3.503201024327784</v>
      </c>
    </row>
    <row r="11" spans="7:15" ht="14.25" thickBot="1">
      <c r="G11" s="42" t="s">
        <v>20</v>
      </c>
      <c r="H11" s="165">
        <v>26</v>
      </c>
      <c r="I11" s="131">
        <f t="shared" si="1"/>
        <v>16.25</v>
      </c>
      <c r="J11" s="160">
        <v>-10.57926829268293</v>
      </c>
      <c r="L11" s="66" t="s">
        <v>96</v>
      </c>
      <c r="M11" s="168">
        <v>1619</v>
      </c>
      <c r="N11" s="67"/>
      <c r="O11" s="163"/>
    </row>
    <row r="12" spans="7:13" ht="14.25" thickBot="1">
      <c r="G12" s="42" t="s">
        <v>104</v>
      </c>
      <c r="H12" s="165">
        <v>26</v>
      </c>
      <c r="I12" s="131">
        <f t="shared" si="1"/>
        <v>16.25</v>
      </c>
      <c r="J12" s="160">
        <v>4.86788617886179</v>
      </c>
      <c r="L12" s="29" t="s">
        <v>8</v>
      </c>
      <c r="M12" s="14">
        <f>SUM(M5:M11)</f>
        <v>1894</v>
      </c>
    </row>
    <row r="13" spans="7:10" ht="14.25" thickBot="1">
      <c r="G13" s="66" t="s">
        <v>96</v>
      </c>
      <c r="H13" s="166">
        <v>1734</v>
      </c>
      <c r="I13" s="67"/>
      <c r="J13" s="163"/>
    </row>
    <row r="14" spans="7:10" ht="14.25" thickBot="1">
      <c r="G14" s="28" t="s">
        <v>8</v>
      </c>
      <c r="H14" s="13">
        <f>SUM(H5:H13)</f>
        <v>1894</v>
      </c>
      <c r="I14" s="21"/>
      <c r="J14" s="21"/>
    </row>
    <row r="15" spans="7:10" ht="13.5">
      <c r="G15" s="113"/>
      <c r="H15" s="21"/>
      <c r="I15" s="21"/>
      <c r="J15" s="21"/>
    </row>
    <row r="16" spans="2:12" ht="14.25" thickBot="1">
      <c r="B16" t="s">
        <v>21</v>
      </c>
      <c r="K16" s="21"/>
      <c r="L16" t="s">
        <v>29</v>
      </c>
    </row>
    <row r="17" spans="2:15" ht="27.75" thickBot="1">
      <c r="B17" s="96" t="s">
        <v>145</v>
      </c>
      <c r="C17" s="4" t="s">
        <v>2</v>
      </c>
      <c r="D17" s="22" t="s">
        <v>176</v>
      </c>
      <c r="E17" s="135" t="s">
        <v>179</v>
      </c>
      <c r="F17" s="154"/>
      <c r="K17" s="21"/>
      <c r="L17" s="95" t="s">
        <v>146</v>
      </c>
      <c r="M17" s="91" t="s">
        <v>2</v>
      </c>
      <c r="N17" s="22" t="s">
        <v>176</v>
      </c>
      <c r="O17" s="135" t="s">
        <v>179</v>
      </c>
    </row>
    <row r="18" spans="2:17" ht="13.5">
      <c r="B18" s="97" t="s">
        <v>22</v>
      </c>
      <c r="C18" s="40">
        <v>956</v>
      </c>
      <c r="D18" s="130">
        <f aca="true" t="shared" si="2" ref="D18:D23">C18/($C$25-$C$24)*100</f>
        <v>62.97760210803689</v>
      </c>
      <c r="E18" s="132">
        <v>3</v>
      </c>
      <c r="F18" s="155"/>
      <c r="K18" s="21"/>
      <c r="L18" s="51" t="s">
        <v>30</v>
      </c>
      <c r="M18" s="17">
        <v>412</v>
      </c>
      <c r="N18" s="130">
        <f>M18/($M$26-$M$25)*100</f>
        <v>54.64190981432361</v>
      </c>
      <c r="O18" s="119">
        <v>-0.6</v>
      </c>
      <c r="Q18" s="133"/>
    </row>
    <row r="19" spans="2:17" ht="13.5">
      <c r="B19" s="98" t="s">
        <v>23</v>
      </c>
      <c r="C19" s="44">
        <v>414</v>
      </c>
      <c r="D19" s="131">
        <f t="shared" si="2"/>
        <v>27.27272727272727</v>
      </c>
      <c r="E19" s="120">
        <v>-0.6</v>
      </c>
      <c r="F19" s="156"/>
      <c r="K19" s="21"/>
      <c r="L19" s="42" t="s">
        <v>31</v>
      </c>
      <c r="M19" s="18">
        <v>185</v>
      </c>
      <c r="N19" s="131">
        <f aca="true" t="shared" si="3" ref="N19:N24">M19/($M$26-$M$25)*100</f>
        <v>24.53580901856764</v>
      </c>
      <c r="O19" s="120">
        <v>1.7</v>
      </c>
      <c r="Q19" s="133"/>
    </row>
    <row r="20" spans="2:17" ht="13.5">
      <c r="B20" s="99" t="s">
        <v>93</v>
      </c>
      <c r="C20" s="44">
        <v>30</v>
      </c>
      <c r="D20" s="131">
        <f t="shared" si="2"/>
        <v>1.9762845849802373</v>
      </c>
      <c r="E20" s="120">
        <v>-1.2</v>
      </c>
      <c r="F20" s="156"/>
      <c r="K20" s="21"/>
      <c r="L20" s="42" t="s">
        <v>32</v>
      </c>
      <c r="M20" s="18">
        <v>62</v>
      </c>
      <c r="N20" s="131">
        <f t="shared" si="3"/>
        <v>8.222811671087534</v>
      </c>
      <c r="O20" s="120">
        <v>2</v>
      </c>
      <c r="Q20" s="133"/>
    </row>
    <row r="21" spans="2:17" ht="13.5">
      <c r="B21" s="98" t="s">
        <v>25</v>
      </c>
      <c r="C21" s="44">
        <v>30</v>
      </c>
      <c r="D21" s="131">
        <f t="shared" si="2"/>
        <v>1.9762845849802373</v>
      </c>
      <c r="E21" s="120">
        <v>-0.6</v>
      </c>
      <c r="F21" s="156"/>
      <c r="K21" s="21"/>
      <c r="L21" s="42" t="s">
        <v>99</v>
      </c>
      <c r="M21" s="21">
        <v>27</v>
      </c>
      <c r="N21" s="128">
        <f t="shared" si="3"/>
        <v>3.580901856763926</v>
      </c>
      <c r="O21" s="120">
        <v>-1.6</v>
      </c>
      <c r="Q21" s="133"/>
    </row>
    <row r="22" spans="2:17" ht="13.5">
      <c r="B22" s="98" t="s">
        <v>24</v>
      </c>
      <c r="C22" s="44">
        <v>8</v>
      </c>
      <c r="D22" s="131">
        <f t="shared" si="2"/>
        <v>0.5270092226613966</v>
      </c>
      <c r="E22" s="120">
        <v>-0.5</v>
      </c>
      <c r="F22" s="156"/>
      <c r="K22" s="1"/>
      <c r="L22" s="42" t="s">
        <v>109</v>
      </c>
      <c r="M22" s="18">
        <v>44</v>
      </c>
      <c r="N22" s="131">
        <f t="shared" si="3"/>
        <v>5.835543766578249</v>
      </c>
      <c r="O22" s="120">
        <v>1.9</v>
      </c>
      <c r="Q22" s="133"/>
    </row>
    <row r="23" spans="2:17" ht="13.5">
      <c r="B23" s="98" t="s">
        <v>7</v>
      </c>
      <c r="C23" s="44">
        <v>80</v>
      </c>
      <c r="D23" s="131">
        <f t="shared" si="2"/>
        <v>5.270092226613966</v>
      </c>
      <c r="E23" s="120">
        <v>0</v>
      </c>
      <c r="F23" s="156"/>
      <c r="L23" s="71" t="s">
        <v>151</v>
      </c>
      <c r="M23" s="33">
        <v>2</v>
      </c>
      <c r="N23" s="131">
        <f t="shared" si="3"/>
        <v>0.2652519893899204</v>
      </c>
      <c r="O23" s="120">
        <v>0</v>
      </c>
      <c r="Q23" s="134"/>
    </row>
    <row r="24" spans="2:17" ht="14.25" thickBot="1">
      <c r="B24" s="100" t="s">
        <v>96</v>
      </c>
      <c r="C24" s="46">
        <v>376</v>
      </c>
      <c r="D24" s="74"/>
      <c r="E24" s="75"/>
      <c r="F24" s="157"/>
      <c r="L24" s="42" t="s">
        <v>7</v>
      </c>
      <c r="M24" s="18">
        <v>22</v>
      </c>
      <c r="N24" s="131">
        <f t="shared" si="3"/>
        <v>2.9177718832891246</v>
      </c>
      <c r="O24" s="120">
        <v>-0.2</v>
      </c>
      <c r="Q24" s="133"/>
    </row>
    <row r="25" spans="1:15" ht="14.25" thickBot="1">
      <c r="A25" s="21"/>
      <c r="B25" s="101" t="s">
        <v>8</v>
      </c>
      <c r="C25" s="32">
        <f>SUM(C18:C24)</f>
        <v>1894</v>
      </c>
      <c r="D25" s="148">
        <f>SUM(D18:D24)</f>
        <v>99.99999999999999</v>
      </c>
      <c r="L25" s="66" t="s">
        <v>169</v>
      </c>
      <c r="M25" s="16">
        <v>1140</v>
      </c>
      <c r="N25" s="76"/>
      <c r="O25" s="77"/>
    </row>
    <row r="26" spans="1:15" ht="14.25" thickBot="1">
      <c r="A26" s="21"/>
      <c r="B26" s="21"/>
      <c r="C26" s="21"/>
      <c r="L26" s="32" t="s">
        <v>8</v>
      </c>
      <c r="M26" s="29">
        <f>SUM(M18:M25)</f>
        <v>1894</v>
      </c>
      <c r="N26" s="149">
        <f>SUM(N18:N24)</f>
        <v>100.00000000000001</v>
      </c>
      <c r="O26" s="137"/>
    </row>
    <row r="27" ht="13.5">
      <c r="B27" s="21"/>
    </row>
    <row r="31" ht="13.5">
      <c r="K31" s="137"/>
    </row>
  </sheetData>
  <sheetProtection/>
  <printOptions/>
  <pageMargins left="0.75" right="0.2" top="1" bottom="1" header="0.512" footer="0.51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SheetLayoutView="100" zoomScalePageLayoutView="0" workbookViewId="0" topLeftCell="A1">
      <selection activeCell="T21" sqref="T21"/>
    </sheetView>
  </sheetViews>
  <sheetFormatPr defaultColWidth="9.00390625" defaultRowHeight="13.5"/>
  <cols>
    <col min="1" max="1" width="4.75390625" style="0" customWidth="1"/>
    <col min="2" max="2" width="27.125" style="0" customWidth="1"/>
    <col min="3" max="3" width="5.75390625" style="0" customWidth="1"/>
    <col min="4" max="4" width="7.125" style="0" customWidth="1"/>
  </cols>
  <sheetData>
    <row r="2" ht="14.25" thickBot="1">
      <c r="B2" t="s">
        <v>91</v>
      </c>
    </row>
    <row r="3" spans="1:5" ht="27.75" thickBot="1">
      <c r="A3" s="25"/>
      <c r="B3" s="37" t="s">
        <v>147</v>
      </c>
      <c r="C3" s="4" t="s">
        <v>2</v>
      </c>
      <c r="D3" s="3" t="s">
        <v>89</v>
      </c>
      <c r="E3" s="135" t="s">
        <v>178</v>
      </c>
    </row>
    <row r="4" spans="2:5" ht="13.5">
      <c r="B4" s="51" t="s">
        <v>92</v>
      </c>
      <c r="C4" s="17">
        <v>138</v>
      </c>
      <c r="D4" s="130">
        <f>C4/$C$22*100</f>
        <v>27.490039840637447</v>
      </c>
      <c r="E4" s="119">
        <v>-3.2</v>
      </c>
    </row>
    <row r="5" spans="2:5" ht="13.5">
      <c r="B5" s="42" t="s">
        <v>48</v>
      </c>
      <c r="C5" s="18">
        <v>87</v>
      </c>
      <c r="D5" s="131">
        <f aca="true" t="shared" si="0" ref="D5:D20">C5/$C$22*100</f>
        <v>17.330677290836654</v>
      </c>
      <c r="E5" s="120">
        <v>3.3000000000000003</v>
      </c>
    </row>
    <row r="6" spans="2:5" ht="13.5">
      <c r="B6" s="42" t="s">
        <v>39</v>
      </c>
      <c r="C6" s="18">
        <v>79</v>
      </c>
      <c r="D6" s="131">
        <f t="shared" si="0"/>
        <v>15.737051792828685</v>
      </c>
      <c r="E6" s="120">
        <v>0.2</v>
      </c>
    </row>
    <row r="7" spans="1:5" ht="13.5">
      <c r="A7" s="25"/>
      <c r="B7" s="42" t="s">
        <v>33</v>
      </c>
      <c r="C7" s="18">
        <v>31</v>
      </c>
      <c r="D7" s="131">
        <f t="shared" si="0"/>
        <v>6.175298804780876</v>
      </c>
      <c r="E7" s="120">
        <v>2.8000000000000003</v>
      </c>
    </row>
    <row r="8" spans="2:5" ht="13.5">
      <c r="B8" s="42" t="s">
        <v>46</v>
      </c>
      <c r="C8" s="18">
        <v>31</v>
      </c>
      <c r="D8" s="131">
        <f t="shared" si="0"/>
        <v>6.175298804780876</v>
      </c>
      <c r="E8" s="120">
        <v>2.9000000000000004</v>
      </c>
    </row>
    <row r="9" spans="2:5" ht="13.5">
      <c r="B9" s="42" t="s">
        <v>45</v>
      </c>
      <c r="C9" s="18">
        <v>30</v>
      </c>
      <c r="D9" s="131">
        <f t="shared" si="0"/>
        <v>5.9760956175298805</v>
      </c>
      <c r="E9" s="120">
        <v>-0.1</v>
      </c>
    </row>
    <row r="10" spans="1:5" ht="13.5">
      <c r="A10" s="25"/>
      <c r="B10" s="42" t="s">
        <v>43</v>
      </c>
      <c r="C10" s="18">
        <v>25</v>
      </c>
      <c r="D10" s="131">
        <f t="shared" si="0"/>
        <v>4.9800796812749</v>
      </c>
      <c r="E10" s="120">
        <v>1.7000000000000002</v>
      </c>
    </row>
    <row r="11" spans="2:5" ht="13.5">
      <c r="B11" s="42" t="s">
        <v>47</v>
      </c>
      <c r="C11" s="18">
        <v>15</v>
      </c>
      <c r="D11" s="131">
        <f t="shared" si="0"/>
        <v>2.9880478087649402</v>
      </c>
      <c r="E11" s="120">
        <v>-2.5</v>
      </c>
    </row>
    <row r="12" spans="2:5" ht="13.5">
      <c r="B12" s="42" t="s">
        <v>35</v>
      </c>
      <c r="C12" s="18">
        <v>15</v>
      </c>
      <c r="D12" s="131">
        <f t="shared" si="0"/>
        <v>2.9880478087649402</v>
      </c>
      <c r="E12" s="120">
        <v>2.1999999999999997</v>
      </c>
    </row>
    <row r="13" spans="2:5" ht="13.5">
      <c r="B13" s="42" t="s">
        <v>37</v>
      </c>
      <c r="C13" s="18">
        <v>14</v>
      </c>
      <c r="D13" s="131">
        <f t="shared" si="0"/>
        <v>2.788844621513944</v>
      </c>
      <c r="E13" s="120">
        <v>0.3</v>
      </c>
    </row>
    <row r="14" spans="1:5" ht="13.5">
      <c r="A14" s="25"/>
      <c r="B14" s="42" t="s">
        <v>42</v>
      </c>
      <c r="C14" s="18">
        <v>12</v>
      </c>
      <c r="D14" s="131">
        <f t="shared" si="0"/>
        <v>2.3904382470119523</v>
      </c>
      <c r="E14" s="120">
        <v>-0.8999999999999999</v>
      </c>
    </row>
    <row r="15" spans="2:5" ht="13.5">
      <c r="B15" s="42" t="s">
        <v>36</v>
      </c>
      <c r="C15" s="18">
        <v>12</v>
      </c>
      <c r="D15" s="131">
        <f t="shared" si="0"/>
        <v>2.3904382470119523</v>
      </c>
      <c r="E15" s="120">
        <v>0.7000000000000001</v>
      </c>
    </row>
    <row r="16" spans="1:5" ht="13.5">
      <c r="A16" s="25"/>
      <c r="B16" s="42" t="s">
        <v>34</v>
      </c>
      <c r="C16" s="18">
        <v>6</v>
      </c>
      <c r="D16" s="131">
        <f t="shared" si="0"/>
        <v>1.1952191235059761</v>
      </c>
      <c r="E16" s="120">
        <v>0.4</v>
      </c>
    </row>
    <row r="17" spans="2:5" ht="13.5">
      <c r="B17" s="42" t="s">
        <v>38</v>
      </c>
      <c r="C17" s="18">
        <v>3</v>
      </c>
      <c r="D17" s="131">
        <f t="shared" si="0"/>
        <v>0.5976095617529881</v>
      </c>
      <c r="E17" s="120">
        <v>0</v>
      </c>
    </row>
    <row r="18" spans="2:5" ht="13.5">
      <c r="B18" s="42" t="s">
        <v>41</v>
      </c>
      <c r="C18" s="18">
        <v>2</v>
      </c>
      <c r="D18" s="131">
        <f t="shared" si="0"/>
        <v>0.398406374501992</v>
      </c>
      <c r="E18" s="120">
        <v>0</v>
      </c>
    </row>
    <row r="19" spans="1:5" ht="13.5">
      <c r="A19" s="25"/>
      <c r="B19" s="42" t="s">
        <v>40</v>
      </c>
      <c r="C19" s="18">
        <v>1</v>
      </c>
      <c r="D19" s="131">
        <f t="shared" si="0"/>
        <v>0.199203187250996</v>
      </c>
      <c r="E19" s="120">
        <v>1</v>
      </c>
    </row>
    <row r="20" spans="2:5" ht="13.5">
      <c r="B20" s="42" t="s">
        <v>44</v>
      </c>
      <c r="C20" s="18">
        <v>1</v>
      </c>
      <c r="D20" s="131">
        <f t="shared" si="0"/>
        <v>0.199203187250996</v>
      </c>
      <c r="E20" s="120">
        <v>-0.3</v>
      </c>
    </row>
    <row r="21" spans="2:5" ht="14.25" thickBot="1">
      <c r="B21" s="66" t="s">
        <v>96</v>
      </c>
      <c r="C21" s="16">
        <v>1392</v>
      </c>
      <c r="D21" s="76"/>
      <c r="E21" s="77"/>
    </row>
    <row r="22" spans="2:4" ht="13.5">
      <c r="B22" s="68" t="s">
        <v>28</v>
      </c>
      <c r="C22" s="17">
        <f>SUM(C4:C20)</f>
        <v>502</v>
      </c>
      <c r="D22" s="144">
        <f>SUM(D4:D20)</f>
        <v>100.00000000000003</v>
      </c>
    </row>
    <row r="23" spans="2:4" ht="14.25" thickBot="1">
      <c r="B23" s="69" t="s">
        <v>110</v>
      </c>
      <c r="C23" s="16">
        <f>SUM(C4:C21)</f>
        <v>1894</v>
      </c>
      <c r="D23" s="67"/>
    </row>
  </sheetData>
  <sheetProtection/>
  <printOptions/>
  <pageMargins left="0.75" right="0.75" top="1" bottom="1" header="0.512" footer="0.512"/>
  <pageSetup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60"/>
  <sheetViews>
    <sheetView view="pageBreakPreview" zoomScaleSheetLayoutView="100" zoomScalePageLayoutView="0" workbookViewId="0" topLeftCell="A1">
      <selection activeCell="P37" sqref="P37"/>
    </sheetView>
  </sheetViews>
  <sheetFormatPr defaultColWidth="9.00390625" defaultRowHeight="13.5"/>
  <cols>
    <col min="1" max="1" width="2.75390625" style="0" customWidth="1"/>
    <col min="2" max="2" width="32.375" style="0" customWidth="1"/>
    <col min="3" max="4" width="7.625" style="0" customWidth="1"/>
    <col min="5" max="5" width="9.875" style="0" bestFit="1" customWidth="1"/>
    <col min="6" max="6" width="5.875" style="0" customWidth="1"/>
  </cols>
  <sheetData>
    <row r="1" ht="13.5">
      <c r="C1" s="55"/>
    </row>
    <row r="2" spans="2:3" ht="14.25" thickBot="1">
      <c r="B2" t="s">
        <v>131</v>
      </c>
      <c r="C2" s="55"/>
    </row>
    <row r="3" spans="2:5" ht="27.75" customHeight="1" thickBot="1">
      <c r="B3" s="37" t="s">
        <v>125</v>
      </c>
      <c r="C3" s="4" t="s">
        <v>2</v>
      </c>
      <c r="D3" s="22" t="s">
        <v>176</v>
      </c>
      <c r="E3" s="135" t="s">
        <v>177</v>
      </c>
    </row>
    <row r="4" spans="2:5" ht="13.5">
      <c r="B4" s="51" t="s">
        <v>56</v>
      </c>
      <c r="C4" s="34">
        <v>311</v>
      </c>
      <c r="D4" s="130">
        <f aca="true" t="shared" si="0" ref="D4:D24">C4/$C$25*100</f>
        <v>16.420274551214362</v>
      </c>
      <c r="E4" s="132">
        <v>2.4923576300170502</v>
      </c>
    </row>
    <row r="5" spans="2:22" ht="13.5">
      <c r="B5" s="42" t="s">
        <v>49</v>
      </c>
      <c r="C5" s="33">
        <v>285</v>
      </c>
      <c r="D5" s="131">
        <f t="shared" si="0"/>
        <v>15.047518479408659</v>
      </c>
      <c r="E5" s="138">
        <v>0.8752521385412187</v>
      </c>
      <c r="Q5" s="82"/>
      <c r="S5" s="82"/>
      <c r="U5" s="83"/>
      <c r="V5" s="82"/>
    </row>
    <row r="6" spans="2:22" ht="13.5">
      <c r="B6" s="42" t="s">
        <v>50</v>
      </c>
      <c r="C6" s="33">
        <v>248</v>
      </c>
      <c r="D6" s="131">
        <f t="shared" si="0"/>
        <v>13.093980992608238</v>
      </c>
      <c r="E6" s="138">
        <v>0.754335299266759</v>
      </c>
      <c r="Q6" s="82"/>
      <c r="S6" s="82"/>
      <c r="U6" s="83"/>
      <c r="V6" s="82"/>
    </row>
    <row r="7" spans="2:22" ht="13.5">
      <c r="B7" s="42" t="s">
        <v>54</v>
      </c>
      <c r="C7" s="33">
        <v>165</v>
      </c>
      <c r="D7" s="131">
        <f t="shared" si="0"/>
        <v>8.711721224920803</v>
      </c>
      <c r="E7" s="138">
        <v>1.5034133446520186</v>
      </c>
      <c r="Q7" s="82"/>
      <c r="S7" s="82"/>
      <c r="U7" s="83"/>
      <c r="V7" s="82"/>
    </row>
    <row r="8" spans="2:22" ht="13.5">
      <c r="B8" s="42" t="s">
        <v>95</v>
      </c>
      <c r="C8" s="33">
        <v>131</v>
      </c>
      <c r="D8" s="131">
        <f t="shared" si="0"/>
        <v>6.9165786694825755</v>
      </c>
      <c r="E8" s="138">
        <v>1.2965420170696254</v>
      </c>
      <c r="Q8" s="82"/>
      <c r="S8" s="82"/>
      <c r="U8" s="83"/>
      <c r="V8" s="82"/>
    </row>
    <row r="9" spans="2:22" ht="13.5">
      <c r="B9" s="42" t="s">
        <v>51</v>
      </c>
      <c r="C9" s="33">
        <v>108</v>
      </c>
      <c r="D9" s="131">
        <f t="shared" si="0"/>
        <v>5.70221752903907</v>
      </c>
      <c r="E9" s="138">
        <v>-1.5060903512297137</v>
      </c>
      <c r="Q9" s="82"/>
      <c r="S9" s="82"/>
      <c r="U9" s="83"/>
      <c r="V9" s="82"/>
    </row>
    <row r="10" spans="2:22" ht="13.5">
      <c r="B10" s="42" t="s">
        <v>63</v>
      </c>
      <c r="C10" s="33">
        <v>49</v>
      </c>
      <c r="D10" s="131">
        <f t="shared" si="0"/>
        <v>2.587117212249208</v>
      </c>
      <c r="E10" s="138">
        <v>-0.22290111395726725</v>
      </c>
      <c r="S10" s="82"/>
      <c r="T10" s="83"/>
      <c r="U10" s="83"/>
      <c r="V10" s="82"/>
    </row>
    <row r="11" spans="2:5" ht="13.5">
      <c r="B11" s="42" t="s">
        <v>53</v>
      </c>
      <c r="C11" s="33">
        <v>46</v>
      </c>
      <c r="D11" s="131">
        <f t="shared" si="0"/>
        <v>2.428722280887012</v>
      </c>
      <c r="E11" s="138">
        <v>-1.2365190141649125</v>
      </c>
    </row>
    <row r="12" spans="2:5" ht="13.5">
      <c r="B12" s="42" t="s">
        <v>52</v>
      </c>
      <c r="C12" s="33">
        <v>39</v>
      </c>
      <c r="D12" s="131">
        <f t="shared" si="0"/>
        <v>2.0591341077085534</v>
      </c>
      <c r="E12" s="138">
        <v>-0.5065347988277936</v>
      </c>
    </row>
    <row r="13" spans="2:5" ht="13.5">
      <c r="B13" s="42" t="s">
        <v>55</v>
      </c>
      <c r="C13" s="33">
        <v>37</v>
      </c>
      <c r="D13" s="131">
        <f t="shared" si="0"/>
        <v>1.9535374868004225</v>
      </c>
      <c r="E13" s="138">
        <v>-0.6121314197359247</v>
      </c>
    </row>
    <row r="14" spans="2:5" ht="13.5">
      <c r="B14" s="42" t="s">
        <v>129</v>
      </c>
      <c r="C14" s="33">
        <v>34</v>
      </c>
      <c r="D14" s="131">
        <f t="shared" si="0"/>
        <v>1.7951425554382259</v>
      </c>
      <c r="E14" s="138">
        <v>-0.40400222159292853</v>
      </c>
    </row>
    <row r="15" spans="2:5" ht="13.5">
      <c r="B15" s="42" t="s">
        <v>64</v>
      </c>
      <c r="C15" s="33">
        <v>20</v>
      </c>
      <c r="D15" s="131">
        <f t="shared" si="0"/>
        <v>1.0559662090813093</v>
      </c>
      <c r="E15" s="138">
        <v>-0.04360617943426782</v>
      </c>
    </row>
    <row r="16" spans="2:5" ht="13.5">
      <c r="B16" s="42" t="s">
        <v>66</v>
      </c>
      <c r="C16" s="33">
        <v>10</v>
      </c>
      <c r="D16" s="131">
        <f t="shared" si="0"/>
        <v>0.5279831045406547</v>
      </c>
      <c r="E16" s="138">
        <v>0.10037162011793024</v>
      </c>
    </row>
    <row r="17" spans="2:5" ht="13.5">
      <c r="B17" s="42" t="s">
        <v>100</v>
      </c>
      <c r="C17" s="33">
        <v>10</v>
      </c>
      <c r="D17" s="131">
        <f t="shared" si="0"/>
        <v>0.5279831045406547</v>
      </c>
      <c r="E17" s="138">
        <v>0.16145897503546228</v>
      </c>
    </row>
    <row r="18" spans="2:5" ht="13.5">
      <c r="B18" s="42" t="s">
        <v>60</v>
      </c>
      <c r="C18" s="33">
        <v>10</v>
      </c>
      <c r="D18" s="131">
        <f t="shared" si="0"/>
        <v>0.5279831045406547</v>
      </c>
      <c r="E18" s="138">
        <v>-0.2609275085970615</v>
      </c>
    </row>
    <row r="19" spans="2:5" ht="13.5">
      <c r="B19" s="42" t="s">
        <v>59</v>
      </c>
      <c r="C19" s="33">
        <v>9</v>
      </c>
      <c r="D19" s="131">
        <f t="shared" si="0"/>
        <v>0.4751847940865892</v>
      </c>
      <c r="E19" s="138">
        <v>-0.7465623042640522</v>
      </c>
    </row>
    <row r="20" spans="2:5" ht="13.5">
      <c r="B20" s="42" t="s">
        <v>132</v>
      </c>
      <c r="C20" s="33">
        <v>9</v>
      </c>
      <c r="D20" s="131">
        <f t="shared" si="0"/>
        <v>0.4751847940865892</v>
      </c>
      <c r="E20" s="138">
        <v>0.10866066458139678</v>
      </c>
    </row>
    <row r="21" spans="2:5" ht="13.5">
      <c r="B21" s="42" t="s">
        <v>57</v>
      </c>
      <c r="C21" s="33">
        <v>5</v>
      </c>
      <c r="D21" s="131">
        <f t="shared" si="0"/>
        <v>0.26399155227032733</v>
      </c>
      <c r="E21" s="138">
        <v>-0.8355808362452498</v>
      </c>
    </row>
    <row r="22" spans="2:5" ht="13.5">
      <c r="B22" s="42" t="s">
        <v>65</v>
      </c>
      <c r="C22" s="33">
        <v>5</v>
      </c>
      <c r="D22" s="131">
        <f t="shared" si="0"/>
        <v>0.26399155227032733</v>
      </c>
      <c r="E22" s="138">
        <v>-0.22993228786012998</v>
      </c>
    </row>
    <row r="23" spans="2:5" ht="13.5">
      <c r="B23" s="42" t="s">
        <v>61</v>
      </c>
      <c r="C23" s="33">
        <v>4</v>
      </c>
      <c r="D23" s="131">
        <f t="shared" si="0"/>
        <v>0.21119324181626187</v>
      </c>
      <c r="E23" s="138">
        <v>-0.2164182426064626</v>
      </c>
    </row>
    <row r="24" spans="2:5" ht="14.25" thickBot="1">
      <c r="B24" s="45" t="s">
        <v>7</v>
      </c>
      <c r="C24" s="27">
        <v>359</v>
      </c>
      <c r="D24" s="136">
        <f t="shared" si="0"/>
        <v>18.954593453009505</v>
      </c>
      <c r="E24" s="139">
        <v>-0.47118541076569265</v>
      </c>
    </row>
    <row r="25" spans="2:4" ht="14.25" thickBot="1">
      <c r="B25" s="37" t="s">
        <v>8</v>
      </c>
      <c r="C25" s="36">
        <f>SUM(C4:C24)</f>
        <v>1894</v>
      </c>
      <c r="D25" s="148">
        <f>SUM(D4:D24)</f>
        <v>100.00000000000001</v>
      </c>
    </row>
    <row r="26" ht="13.5">
      <c r="C26" s="55"/>
    </row>
    <row r="27" ht="13.5">
      <c r="C27" s="55"/>
    </row>
    <row r="28" ht="13.5">
      <c r="C28" s="55"/>
    </row>
    <row r="29" ht="13.5">
      <c r="C29" s="55"/>
    </row>
    <row r="30" ht="13.5">
      <c r="C30" s="55"/>
    </row>
    <row r="31" ht="13.5">
      <c r="C31" s="55"/>
    </row>
    <row r="32" ht="13.5">
      <c r="C32" s="55"/>
    </row>
    <row r="33" ht="13.5">
      <c r="C33" s="55"/>
    </row>
    <row r="34" ht="13.5">
      <c r="C34" s="55"/>
    </row>
    <row r="35" ht="13.5">
      <c r="C35" s="55"/>
    </row>
    <row r="36" ht="13.5">
      <c r="C36" s="55"/>
    </row>
    <row r="37" spans="2:3" ht="14.25" thickBot="1">
      <c r="B37" t="s">
        <v>136</v>
      </c>
      <c r="C37" s="55"/>
    </row>
    <row r="38" spans="2:5" ht="27.75" thickBot="1">
      <c r="B38" s="37" t="s">
        <v>125</v>
      </c>
      <c r="C38" s="4" t="s">
        <v>2</v>
      </c>
      <c r="D38" s="22" t="s">
        <v>89</v>
      </c>
      <c r="E38" s="135" t="s">
        <v>178</v>
      </c>
    </row>
    <row r="39" spans="2:5" ht="13.5">
      <c r="B39" s="70" t="s">
        <v>50</v>
      </c>
      <c r="C39" s="34">
        <v>364</v>
      </c>
      <c r="D39" s="130">
        <f aca="true" t="shared" si="1" ref="D39:D59">C39/$C$60*100</f>
        <v>16.789667896678967</v>
      </c>
      <c r="E39" s="132">
        <v>1.8627367902071508</v>
      </c>
    </row>
    <row r="40" spans="2:5" ht="13.5">
      <c r="B40" s="71" t="s">
        <v>49</v>
      </c>
      <c r="C40" s="33">
        <v>353</v>
      </c>
      <c r="D40" s="131">
        <f t="shared" si="1"/>
        <v>16.282287822878228</v>
      </c>
      <c r="E40" s="138">
        <v>2.3470059857174763</v>
      </c>
    </row>
    <row r="41" spans="2:5" ht="13.5">
      <c r="B41" s="71" t="s">
        <v>56</v>
      </c>
      <c r="C41" s="33">
        <v>276</v>
      </c>
      <c r="D41" s="131">
        <f t="shared" si="1"/>
        <v>12.730627306273062</v>
      </c>
      <c r="E41" s="138">
        <v>-0.7349259296350802</v>
      </c>
    </row>
    <row r="42" spans="2:5" ht="13.5">
      <c r="B42" s="71" t="s">
        <v>54</v>
      </c>
      <c r="C42" s="33">
        <v>173</v>
      </c>
      <c r="D42" s="131">
        <f t="shared" si="1"/>
        <v>7.979704797047971</v>
      </c>
      <c r="E42" s="138">
        <v>1.3513123127055908</v>
      </c>
    </row>
    <row r="43" spans="2:5" ht="13.5">
      <c r="B43" s="71" t="s">
        <v>95</v>
      </c>
      <c r="C43" s="33">
        <v>157</v>
      </c>
      <c r="D43" s="131">
        <f t="shared" si="1"/>
        <v>7.24169741697417</v>
      </c>
      <c r="E43" s="138">
        <v>1.0830335338843997</v>
      </c>
    </row>
    <row r="44" spans="2:5" ht="13.5">
      <c r="B44" s="71" t="s">
        <v>51</v>
      </c>
      <c r="C44" s="33">
        <v>116</v>
      </c>
      <c r="D44" s="131">
        <f t="shared" si="1"/>
        <v>5.350553505535055</v>
      </c>
      <c r="E44" s="138">
        <v>-1.590991379642398</v>
      </c>
    </row>
    <row r="45" spans="2:5" ht="13.5">
      <c r="B45" s="71" t="s">
        <v>63</v>
      </c>
      <c r="C45" s="33">
        <v>54</v>
      </c>
      <c r="D45" s="131">
        <f t="shared" si="1"/>
        <v>2.4907749077490773</v>
      </c>
      <c r="E45" s="138">
        <v>-0.11882843254319812</v>
      </c>
    </row>
    <row r="46" spans="2:5" ht="13.5">
      <c r="B46" s="71" t="s">
        <v>58</v>
      </c>
      <c r="C46" s="33">
        <v>52</v>
      </c>
      <c r="D46" s="131">
        <f t="shared" si="1"/>
        <v>2.3985239852398523</v>
      </c>
      <c r="E46" s="138">
        <v>-0.10669522144073212</v>
      </c>
    </row>
    <row r="47" spans="2:5" ht="13.5">
      <c r="B47" s="71" t="s">
        <v>53</v>
      </c>
      <c r="C47" s="33">
        <v>47</v>
      </c>
      <c r="D47" s="131">
        <f t="shared" si="1"/>
        <v>2.1678966789667897</v>
      </c>
      <c r="E47" s="138">
        <v>-1.1723955966073225</v>
      </c>
    </row>
    <row r="48" spans="2:5" ht="13.5">
      <c r="B48" s="71" t="s">
        <v>55</v>
      </c>
      <c r="C48" s="33">
        <v>41</v>
      </c>
      <c r="D48" s="131">
        <f t="shared" si="1"/>
        <v>1.8911439114391144</v>
      </c>
      <c r="E48" s="138">
        <v>-0.4574990948239335</v>
      </c>
    </row>
    <row r="49" spans="2:5" ht="13.5">
      <c r="B49" s="71" t="s">
        <v>52</v>
      </c>
      <c r="C49" s="33">
        <v>38</v>
      </c>
      <c r="D49" s="131">
        <f t="shared" si="1"/>
        <v>1.7527675276752765</v>
      </c>
      <c r="E49" s="138">
        <v>-0.7524516790053081</v>
      </c>
    </row>
    <row r="50" spans="2:5" ht="13.5">
      <c r="B50" s="71" t="s">
        <v>59</v>
      </c>
      <c r="C50" s="33">
        <v>21</v>
      </c>
      <c r="D50" s="131">
        <f t="shared" si="1"/>
        <v>0.9686346863468636</v>
      </c>
      <c r="E50" s="138">
        <v>-0.1273987165758923</v>
      </c>
    </row>
    <row r="51" spans="2:5" ht="13.5">
      <c r="B51" s="71" t="s">
        <v>100</v>
      </c>
      <c r="C51" s="33">
        <v>13</v>
      </c>
      <c r="D51" s="131">
        <f t="shared" si="1"/>
        <v>0.5996309963099631</v>
      </c>
      <c r="E51" s="138">
        <v>0.12990239505735354</v>
      </c>
    </row>
    <row r="52" spans="2:5" ht="13.5">
      <c r="B52" s="71" t="s">
        <v>61</v>
      </c>
      <c r="C52" s="33">
        <v>11</v>
      </c>
      <c r="D52" s="131">
        <f t="shared" si="1"/>
        <v>0.507380073800738</v>
      </c>
      <c r="E52" s="138">
        <v>0.03765147254812841</v>
      </c>
    </row>
    <row r="53" spans="2:5" ht="13.5">
      <c r="B53" s="71" t="s">
        <v>57</v>
      </c>
      <c r="C53" s="33">
        <v>10</v>
      </c>
      <c r="D53" s="131">
        <f t="shared" si="1"/>
        <v>0.46125461254612543</v>
      </c>
      <c r="E53" s="138">
        <v>-0.7391629239883213</v>
      </c>
    </row>
    <row r="54" spans="2:5" ht="13.5">
      <c r="B54" s="71" t="s">
        <v>66</v>
      </c>
      <c r="C54" s="33">
        <v>10</v>
      </c>
      <c r="D54" s="131">
        <f t="shared" si="1"/>
        <v>0.46125461254612543</v>
      </c>
      <c r="E54" s="138">
        <v>-0.00847398870648412</v>
      </c>
    </row>
    <row r="55" spans="2:5" ht="13.5">
      <c r="B55" s="71" t="s">
        <v>60</v>
      </c>
      <c r="C55" s="33">
        <v>10</v>
      </c>
      <c r="D55" s="131">
        <f t="shared" si="1"/>
        <v>0.46125461254612543</v>
      </c>
      <c r="E55" s="138">
        <v>0.0959101449052069</v>
      </c>
    </row>
    <row r="56" spans="2:5" ht="13.5">
      <c r="B56" s="71" t="s">
        <v>62</v>
      </c>
      <c r="C56" s="33">
        <v>9</v>
      </c>
      <c r="D56" s="131">
        <f t="shared" si="1"/>
        <v>0.41512915129151295</v>
      </c>
      <c r="E56" s="138">
        <v>-0.1589835835727877</v>
      </c>
    </row>
    <row r="57" spans="2:5" ht="13.5">
      <c r="B57" s="71" t="s">
        <v>65</v>
      </c>
      <c r="C57" s="33">
        <v>8</v>
      </c>
      <c r="D57" s="131">
        <f t="shared" si="1"/>
        <v>0.36900369003690037</v>
      </c>
      <c r="E57" s="138">
        <v>-0.5182614456624733</v>
      </c>
    </row>
    <row r="58" spans="2:5" ht="13.5">
      <c r="B58" s="71" t="s">
        <v>64</v>
      </c>
      <c r="C58" s="33">
        <v>7</v>
      </c>
      <c r="D58" s="131">
        <f t="shared" si="1"/>
        <v>0.32287822878228783</v>
      </c>
      <c r="E58" s="138">
        <v>-0.7209631073346224</v>
      </c>
    </row>
    <row r="59" spans="2:5" ht="14.25" thickBot="1">
      <c r="B59" s="66" t="s">
        <v>7</v>
      </c>
      <c r="C59" s="27">
        <v>398</v>
      </c>
      <c r="D59" s="136">
        <f t="shared" si="1"/>
        <v>18.357933579335793</v>
      </c>
      <c r="E59" s="139">
        <v>0.29947846451324756</v>
      </c>
    </row>
    <row r="60" spans="2:4" ht="14.25" thickBot="1">
      <c r="B60" s="37" t="s">
        <v>8</v>
      </c>
      <c r="C60" s="29">
        <f>SUM(C39:C59)</f>
        <v>2168</v>
      </c>
      <c r="D60" s="148">
        <f>SUM(D39:D59)</f>
        <v>99.99999999999999</v>
      </c>
    </row>
  </sheetData>
  <sheetProtection/>
  <printOptions/>
  <pageMargins left="0.75" right="0.24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51"/>
  <sheetViews>
    <sheetView view="pageBreakPreview" zoomScale="85" zoomScaleSheetLayoutView="85" zoomScalePageLayoutView="0" workbookViewId="0" topLeftCell="A1">
      <selection activeCell="E32" sqref="E32"/>
    </sheetView>
  </sheetViews>
  <sheetFormatPr defaultColWidth="9.00390625" defaultRowHeight="13.5"/>
  <cols>
    <col min="1" max="1" width="3.00390625" style="0" customWidth="1"/>
    <col min="2" max="2" width="32.375" style="0" customWidth="1"/>
    <col min="3" max="7" width="7.75390625" style="0" customWidth="1"/>
    <col min="8" max="8" width="30.625" style="0" customWidth="1"/>
    <col min="9" max="9" width="5.875" style="0" customWidth="1"/>
    <col min="16" max="16" width="3.375" style="0" customWidth="1"/>
  </cols>
  <sheetData>
    <row r="2" ht="14.25" thickBot="1">
      <c r="B2" t="s">
        <v>153</v>
      </c>
    </row>
    <row r="3" spans="2:7" ht="14.25" thickBot="1">
      <c r="B3" s="37" t="s">
        <v>125</v>
      </c>
      <c r="C3" s="87" t="s">
        <v>159</v>
      </c>
      <c r="D3" s="87" t="s">
        <v>152</v>
      </c>
      <c r="E3" s="50" t="s">
        <v>135</v>
      </c>
      <c r="F3" s="49" t="s">
        <v>127</v>
      </c>
      <c r="G3" s="50" t="s">
        <v>126</v>
      </c>
    </row>
    <row r="4" spans="2:8" ht="13.5">
      <c r="B4" s="84" t="s">
        <v>49</v>
      </c>
      <c r="C4" s="51">
        <v>285</v>
      </c>
      <c r="D4" s="51">
        <v>232</v>
      </c>
      <c r="E4" s="52">
        <v>242</v>
      </c>
      <c r="F4" s="51">
        <v>246</v>
      </c>
      <c r="G4" s="41">
        <v>214</v>
      </c>
      <c r="H4" s="48"/>
    </row>
    <row r="5" spans="2:7" ht="13.5">
      <c r="B5" s="85" t="s">
        <v>50</v>
      </c>
      <c r="C5" s="42">
        <v>248</v>
      </c>
      <c r="D5" s="42">
        <v>202</v>
      </c>
      <c r="E5" s="43">
        <v>172</v>
      </c>
      <c r="F5" s="42">
        <v>165</v>
      </c>
      <c r="G5" s="43">
        <v>130</v>
      </c>
    </row>
    <row r="6" spans="2:7" ht="13.5">
      <c r="B6" s="85" t="s">
        <v>51</v>
      </c>
      <c r="C6" s="42">
        <v>108</v>
      </c>
      <c r="D6" s="42">
        <v>118</v>
      </c>
      <c r="E6" s="43">
        <v>119</v>
      </c>
      <c r="F6" s="42">
        <v>102</v>
      </c>
      <c r="G6" s="43">
        <v>75</v>
      </c>
    </row>
    <row r="7" spans="2:7" ht="13.5">
      <c r="B7" s="85" t="s">
        <v>95</v>
      </c>
      <c r="C7" s="42">
        <v>131</v>
      </c>
      <c r="D7" s="42">
        <v>92</v>
      </c>
      <c r="E7" s="43">
        <v>84</v>
      </c>
      <c r="F7" s="42">
        <v>72</v>
      </c>
      <c r="G7" s="43">
        <v>52</v>
      </c>
    </row>
    <row r="8" spans="2:7" ht="13.5">
      <c r="B8" s="85" t="s">
        <v>52</v>
      </c>
      <c r="C8" s="42">
        <v>39</v>
      </c>
      <c r="D8" s="42">
        <v>42</v>
      </c>
      <c r="E8" s="52">
        <v>52</v>
      </c>
      <c r="F8" s="39">
        <v>37</v>
      </c>
      <c r="G8" s="52">
        <v>39</v>
      </c>
    </row>
    <row r="9" spans="2:7" ht="13.5">
      <c r="B9" s="85" t="s">
        <v>123</v>
      </c>
      <c r="C9" s="42">
        <v>46</v>
      </c>
      <c r="D9" s="42">
        <v>60</v>
      </c>
      <c r="E9" s="43">
        <v>48</v>
      </c>
      <c r="F9" s="42">
        <v>32</v>
      </c>
      <c r="G9" s="43">
        <v>32</v>
      </c>
    </row>
    <row r="10" spans="2:7" ht="13.5">
      <c r="B10" s="85" t="s">
        <v>100</v>
      </c>
      <c r="C10" s="42">
        <v>10</v>
      </c>
      <c r="D10" s="42">
        <v>6</v>
      </c>
      <c r="E10" s="43">
        <v>8</v>
      </c>
      <c r="F10" s="42">
        <v>55</v>
      </c>
      <c r="G10" s="42">
        <v>68</v>
      </c>
    </row>
    <row r="11" spans="2:7" ht="13.5">
      <c r="B11" s="85" t="s">
        <v>54</v>
      </c>
      <c r="C11" s="42">
        <v>165</v>
      </c>
      <c r="D11" s="42">
        <v>118</v>
      </c>
      <c r="E11" s="43">
        <v>59</v>
      </c>
      <c r="F11" s="42">
        <v>57</v>
      </c>
      <c r="G11" s="42">
        <v>47</v>
      </c>
    </row>
    <row r="12" spans="2:7" ht="13.5">
      <c r="B12" s="85" t="s">
        <v>55</v>
      </c>
      <c r="C12" s="42">
        <v>37</v>
      </c>
      <c r="D12" s="42">
        <v>42</v>
      </c>
      <c r="E12" s="43">
        <v>45</v>
      </c>
      <c r="F12" s="42">
        <v>38</v>
      </c>
      <c r="G12" s="42">
        <v>26</v>
      </c>
    </row>
    <row r="13" spans="2:7" ht="13.5">
      <c r="B13" s="85" t="s">
        <v>128</v>
      </c>
      <c r="C13" s="42">
        <v>311</v>
      </c>
      <c r="D13" s="42">
        <v>228</v>
      </c>
      <c r="E13" s="52">
        <v>143</v>
      </c>
      <c r="F13" s="39">
        <v>32</v>
      </c>
      <c r="G13" s="52">
        <v>42</v>
      </c>
    </row>
    <row r="14" spans="2:7" ht="13.5">
      <c r="B14" s="85" t="s">
        <v>57</v>
      </c>
      <c r="C14" s="71">
        <v>5</v>
      </c>
      <c r="D14" s="71">
        <v>18</v>
      </c>
      <c r="E14" s="43">
        <v>15</v>
      </c>
      <c r="F14" s="42">
        <v>19</v>
      </c>
      <c r="G14" s="43">
        <v>17</v>
      </c>
    </row>
    <row r="15" spans="2:7" ht="13.5">
      <c r="B15" s="85" t="s">
        <v>133</v>
      </c>
      <c r="C15" s="71">
        <v>34</v>
      </c>
      <c r="D15" s="71">
        <v>36</v>
      </c>
      <c r="E15" s="52">
        <v>34</v>
      </c>
      <c r="F15" s="39">
        <v>27</v>
      </c>
      <c r="G15" s="52">
        <v>15</v>
      </c>
    </row>
    <row r="16" spans="2:7" ht="13.5">
      <c r="B16" s="85" t="s">
        <v>130</v>
      </c>
      <c r="C16" s="71">
        <v>9</v>
      </c>
      <c r="D16" s="71">
        <v>20</v>
      </c>
      <c r="E16" s="43">
        <v>42</v>
      </c>
      <c r="F16" s="42">
        <v>26</v>
      </c>
      <c r="G16" s="43">
        <v>22</v>
      </c>
    </row>
    <row r="17" spans="2:7" ht="13.5">
      <c r="B17" s="85" t="s">
        <v>124</v>
      </c>
      <c r="C17" s="71">
        <v>10</v>
      </c>
      <c r="D17" s="71">
        <v>6</v>
      </c>
      <c r="E17" s="43">
        <v>7</v>
      </c>
      <c r="F17" s="42">
        <v>8</v>
      </c>
      <c r="G17" s="43">
        <v>8</v>
      </c>
    </row>
    <row r="18" spans="2:7" ht="13.5">
      <c r="B18" s="85" t="s">
        <v>61</v>
      </c>
      <c r="C18" s="71">
        <v>4</v>
      </c>
      <c r="D18" s="71">
        <v>7</v>
      </c>
      <c r="E18" s="43">
        <v>7</v>
      </c>
      <c r="F18" s="42">
        <v>0</v>
      </c>
      <c r="G18" s="43">
        <v>0</v>
      </c>
    </row>
    <row r="19" spans="2:7" ht="13.5">
      <c r="B19" s="85" t="s">
        <v>134</v>
      </c>
      <c r="C19" s="71">
        <v>9</v>
      </c>
      <c r="D19" s="71">
        <v>6</v>
      </c>
      <c r="E19" s="43">
        <v>34</v>
      </c>
      <c r="F19" s="42">
        <v>8</v>
      </c>
      <c r="G19" s="42">
        <v>6</v>
      </c>
    </row>
    <row r="20" spans="2:7" ht="13.5">
      <c r="B20" s="85" t="s">
        <v>63</v>
      </c>
      <c r="C20" s="71">
        <v>49</v>
      </c>
      <c r="D20" s="71">
        <v>46</v>
      </c>
      <c r="E20" s="43">
        <v>17</v>
      </c>
      <c r="F20" s="42">
        <v>11</v>
      </c>
      <c r="G20" s="42">
        <v>9</v>
      </c>
    </row>
    <row r="21" spans="2:7" ht="13.5">
      <c r="B21" s="85" t="s">
        <v>64</v>
      </c>
      <c r="C21" s="71">
        <v>20</v>
      </c>
      <c r="D21" s="71">
        <v>18</v>
      </c>
      <c r="E21" s="43">
        <v>19</v>
      </c>
      <c r="F21" s="42">
        <v>19</v>
      </c>
      <c r="G21" s="43">
        <v>21</v>
      </c>
    </row>
    <row r="22" spans="2:7" ht="13.5">
      <c r="B22" s="85" t="s">
        <v>65</v>
      </c>
      <c r="C22" s="71">
        <v>5</v>
      </c>
      <c r="D22" s="71">
        <v>15</v>
      </c>
      <c r="E22" s="43">
        <v>12</v>
      </c>
      <c r="F22" s="42">
        <v>20</v>
      </c>
      <c r="G22" s="42">
        <v>4</v>
      </c>
    </row>
    <row r="23" spans="2:7" ht="13.5">
      <c r="B23" s="85" t="s">
        <v>66</v>
      </c>
      <c r="C23" s="71">
        <v>10</v>
      </c>
      <c r="D23" s="71">
        <v>7</v>
      </c>
      <c r="E23" s="43">
        <v>3</v>
      </c>
      <c r="F23" s="42">
        <v>7</v>
      </c>
      <c r="G23" s="42">
        <v>7</v>
      </c>
    </row>
    <row r="24" spans="2:7" ht="14.25" thickBot="1">
      <c r="B24" s="86" t="s">
        <v>7</v>
      </c>
      <c r="C24" s="66">
        <v>359</v>
      </c>
      <c r="D24" s="66">
        <v>318</v>
      </c>
      <c r="E24" s="47">
        <v>254</v>
      </c>
      <c r="F24" s="45">
        <v>184</v>
      </c>
      <c r="G24" s="45">
        <v>186</v>
      </c>
    </row>
    <row r="25" spans="2:7" ht="14.25" thickBot="1">
      <c r="B25" s="53" t="s">
        <v>8</v>
      </c>
      <c r="C25" s="53">
        <f>SUM(C4:C24)</f>
        <v>1894</v>
      </c>
      <c r="D25" s="53">
        <f>SUM(D4:D24)</f>
        <v>1637</v>
      </c>
      <c r="E25" s="53">
        <v>1389</v>
      </c>
      <c r="F25" s="53">
        <f>SUM(F4:F24)</f>
        <v>1165</v>
      </c>
      <c r="G25" s="54">
        <v>1016</v>
      </c>
    </row>
    <row r="42" spans="8:14" ht="13.5">
      <c r="H42" s="21"/>
      <c r="I42" s="21"/>
      <c r="J42" s="21"/>
      <c r="K42" s="21"/>
      <c r="L42" s="21"/>
      <c r="M42" s="21"/>
      <c r="N42" s="21"/>
    </row>
    <row r="51" ht="13.5">
      <c r="H51" s="21"/>
    </row>
  </sheetData>
  <sheetProtection/>
  <printOptions/>
  <pageMargins left="0.22" right="0.2" top="0.5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2"/>
  <sheetViews>
    <sheetView view="pageBreakPreview" zoomScaleSheetLayoutView="100" zoomScalePageLayoutView="0" workbookViewId="0" topLeftCell="A1">
      <selection activeCell="S19" sqref="S19"/>
    </sheetView>
  </sheetViews>
  <sheetFormatPr defaultColWidth="9.00390625" defaultRowHeight="13.5"/>
  <cols>
    <col min="2" max="2" width="27.375" style="0" customWidth="1"/>
    <col min="3" max="3" width="5.75390625" style="0" customWidth="1"/>
    <col min="5" max="5" width="8.875" style="0" bestFit="1" customWidth="1"/>
    <col min="6" max="6" width="10.875" style="0" customWidth="1"/>
    <col min="8" max="8" width="20.00390625" style="0" customWidth="1"/>
    <col min="9" max="9" width="6.75390625" style="0" customWidth="1"/>
    <col min="11" max="11" width="8.875" style="0" bestFit="1" customWidth="1"/>
    <col min="14" max="14" width="1.25" style="0" customWidth="1"/>
  </cols>
  <sheetData>
    <row r="2" spans="2:8" ht="14.25" thickBot="1">
      <c r="B2" t="s">
        <v>155</v>
      </c>
      <c r="H2" t="s">
        <v>156</v>
      </c>
    </row>
    <row r="3" spans="2:11" ht="27.75" thickBot="1">
      <c r="B3" s="37" t="s">
        <v>148</v>
      </c>
      <c r="C3" s="4" t="s">
        <v>2</v>
      </c>
      <c r="D3" s="22" t="s">
        <v>89</v>
      </c>
      <c r="E3" s="143" t="s">
        <v>178</v>
      </c>
      <c r="H3" s="37" t="s">
        <v>149</v>
      </c>
      <c r="I3" s="4" t="s">
        <v>2</v>
      </c>
      <c r="J3" s="22" t="s">
        <v>89</v>
      </c>
      <c r="K3" s="143" t="s">
        <v>178</v>
      </c>
    </row>
    <row r="4" spans="2:11" ht="13.5">
      <c r="B4" s="51" t="s">
        <v>67</v>
      </c>
      <c r="C4" s="17">
        <v>1128</v>
      </c>
      <c r="D4" s="130">
        <f>C4/($C$12-$C$11)*100</f>
        <v>60.063897763578275</v>
      </c>
      <c r="E4" s="119">
        <v>3.6999999999999997</v>
      </c>
      <c r="H4" s="51" t="s">
        <v>70</v>
      </c>
      <c r="I4" s="17">
        <v>1152</v>
      </c>
      <c r="J4" s="142">
        <f>I4/($I$10-$I$9)*100</f>
        <v>61.90220311660397</v>
      </c>
      <c r="K4" s="132">
        <v>9.872221854892537</v>
      </c>
    </row>
    <row r="5" spans="2:11" ht="13.5">
      <c r="B5" s="42" t="s">
        <v>69</v>
      </c>
      <c r="C5" s="18">
        <v>365</v>
      </c>
      <c r="D5" s="131">
        <f aca="true" t="shared" si="0" ref="D5:D10">C5/($C$12-$C$11)*100</f>
        <v>19.435569755058573</v>
      </c>
      <c r="E5" s="140">
        <v>0.7000000000000001</v>
      </c>
      <c r="H5" s="42" t="s">
        <v>71</v>
      </c>
      <c r="I5" s="18">
        <v>482</v>
      </c>
      <c r="J5" s="131">
        <f>I5/($I$10-$I$9)*100</f>
        <v>25.900053734551314</v>
      </c>
      <c r="K5" s="138">
        <v>-5.955036833843436</v>
      </c>
    </row>
    <row r="6" spans="2:11" ht="13.5">
      <c r="B6" s="42" t="s">
        <v>94</v>
      </c>
      <c r="C6" s="18">
        <v>178</v>
      </c>
      <c r="D6" s="131">
        <f t="shared" si="0"/>
        <v>9.478168264110757</v>
      </c>
      <c r="E6" s="120">
        <v>1.4000000000000001</v>
      </c>
      <c r="H6" s="42" t="s">
        <v>72</v>
      </c>
      <c r="I6" s="18">
        <v>61</v>
      </c>
      <c r="J6" s="131">
        <f>I6/($I$10-$I$9)*100</f>
        <v>3.277807630306287</v>
      </c>
      <c r="K6" s="138">
        <v>-3.7178201023607955</v>
      </c>
    </row>
    <row r="7" spans="2:11" ht="13.5">
      <c r="B7" s="42" t="s">
        <v>102</v>
      </c>
      <c r="C7" s="18">
        <v>38</v>
      </c>
      <c r="D7" s="131">
        <f t="shared" si="0"/>
        <v>2.023429179978701</v>
      </c>
      <c r="E7" s="120">
        <v>1.4000000000000001</v>
      </c>
      <c r="H7" s="42" t="s">
        <v>73</v>
      </c>
      <c r="I7" s="18">
        <v>43</v>
      </c>
      <c r="J7" s="131">
        <f>I7/($I$10-$I$9)*100</f>
        <v>2.31058570660935</v>
      </c>
      <c r="K7" s="138">
        <v>-0.2503137312419929</v>
      </c>
    </row>
    <row r="8" spans="2:11" ht="13.5">
      <c r="B8" s="42" t="s">
        <v>90</v>
      </c>
      <c r="C8" s="18">
        <v>40</v>
      </c>
      <c r="D8" s="131">
        <f t="shared" si="0"/>
        <v>2.1299254526091587</v>
      </c>
      <c r="E8" s="120">
        <v>-1.3</v>
      </c>
      <c r="H8" s="42" t="s">
        <v>7</v>
      </c>
      <c r="I8" s="18">
        <v>123</v>
      </c>
      <c r="J8" s="131">
        <f>I8/($I$10-$I$9)*100</f>
        <v>6.609349811929071</v>
      </c>
      <c r="K8" s="138">
        <v>0.050948812553680556</v>
      </c>
    </row>
    <row r="9" spans="2:11" ht="14.25" thickBot="1">
      <c r="B9" s="42" t="s">
        <v>68</v>
      </c>
      <c r="C9" s="18">
        <v>16</v>
      </c>
      <c r="D9" s="131">
        <f t="shared" si="0"/>
        <v>0.8519701810436635</v>
      </c>
      <c r="E9" s="120">
        <v>0.1</v>
      </c>
      <c r="H9" s="45" t="s">
        <v>96</v>
      </c>
      <c r="I9" s="16">
        <v>33</v>
      </c>
      <c r="J9" s="74"/>
      <c r="K9" s="141"/>
    </row>
    <row r="10" spans="2:10" ht="14.25" thickBot="1">
      <c r="B10" s="42" t="s">
        <v>7</v>
      </c>
      <c r="C10" s="18">
        <v>113</v>
      </c>
      <c r="D10" s="131">
        <f t="shared" si="0"/>
        <v>6.017039403620873</v>
      </c>
      <c r="E10" s="120">
        <v>-4.6</v>
      </c>
      <c r="H10" s="37" t="s">
        <v>8</v>
      </c>
      <c r="I10" s="29">
        <f>SUM(I4:I9)</f>
        <v>1894</v>
      </c>
      <c r="J10" s="148">
        <f>SUM(J4:J9)</f>
        <v>99.99999999999997</v>
      </c>
    </row>
    <row r="11" spans="2:5" ht="14.25" thickBot="1">
      <c r="B11" s="45" t="s">
        <v>96</v>
      </c>
      <c r="C11" s="16">
        <v>16</v>
      </c>
      <c r="D11" s="74"/>
      <c r="E11" s="77"/>
    </row>
    <row r="12" spans="2:4" ht="14.25" thickBot="1">
      <c r="B12" s="37" t="s">
        <v>8</v>
      </c>
      <c r="C12" s="29">
        <f>SUM(C4:C11)</f>
        <v>1894</v>
      </c>
      <c r="D12" s="148">
        <f>SUM(D4:D10)</f>
        <v>100</v>
      </c>
    </row>
  </sheetData>
  <sheetProtection/>
  <printOptions/>
  <pageMargins left="0.75" right="0.75" top="1" bottom="1" header="0.512" footer="0.512"/>
  <pageSetup horizontalDpi="600" verticalDpi="600" orientation="landscape" paperSize="9" scale="87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28.625" style="0" customWidth="1"/>
    <col min="2" max="2" width="5.75390625" style="0" customWidth="1"/>
    <col min="5" max="5" width="10.875" style="0" customWidth="1"/>
    <col min="7" max="7" width="20.00390625" style="0" customWidth="1"/>
    <col min="8" max="8" width="21.25390625" style="0" customWidth="1"/>
  </cols>
  <sheetData>
    <row r="1" ht="13.5">
      <c r="A1" t="s">
        <v>117</v>
      </c>
    </row>
    <row r="2" ht="14.25" thickBot="1">
      <c r="A2" t="s">
        <v>118</v>
      </c>
    </row>
    <row r="3" spans="1:8" ht="27.75" thickBot="1">
      <c r="A3" s="37" t="s">
        <v>125</v>
      </c>
      <c r="B3" s="4" t="s">
        <v>2</v>
      </c>
      <c r="C3" s="22" t="s">
        <v>89</v>
      </c>
      <c r="D3" s="135" t="s">
        <v>178</v>
      </c>
      <c r="G3" s="21"/>
      <c r="H3" s="21"/>
    </row>
    <row r="4" spans="1:8" ht="13.5">
      <c r="A4" s="51" t="s">
        <v>160</v>
      </c>
      <c r="B4" s="17">
        <v>94</v>
      </c>
      <c r="C4" s="130">
        <f>B4/$B$25*100</f>
        <v>22.815533980582526</v>
      </c>
      <c r="D4" s="132">
        <v>-0.5834807977425953</v>
      </c>
      <c r="G4" s="21"/>
      <c r="H4" s="21"/>
    </row>
    <row r="5" spans="1:8" ht="13.5">
      <c r="A5" s="42" t="s">
        <v>183</v>
      </c>
      <c r="B5" s="18">
        <v>12</v>
      </c>
      <c r="C5" s="131">
        <f aca="true" t="shared" si="0" ref="C5:C23">B5/$B$25*100</f>
        <v>2.912621359223301</v>
      </c>
      <c r="D5" s="138">
        <v>1.1884834281888184</v>
      </c>
      <c r="G5" s="21"/>
      <c r="H5" s="21"/>
    </row>
    <row r="6" spans="1:8" ht="13.5">
      <c r="A6" s="42" t="s">
        <v>161</v>
      </c>
      <c r="B6" s="18">
        <v>110</v>
      </c>
      <c r="C6" s="131">
        <f t="shared" si="0"/>
        <v>26.699029126213592</v>
      </c>
      <c r="D6" s="138">
        <v>4.285236022765314</v>
      </c>
      <c r="G6" s="21"/>
      <c r="H6" s="21"/>
    </row>
    <row r="7" spans="1:8" ht="13.5">
      <c r="A7" s="42" t="s">
        <v>162</v>
      </c>
      <c r="B7" s="18">
        <v>33</v>
      </c>
      <c r="C7" s="131">
        <f t="shared" si="0"/>
        <v>8.009708737864079</v>
      </c>
      <c r="D7" s="138">
        <v>-2.335118848342818</v>
      </c>
      <c r="G7" s="21"/>
      <c r="H7" s="21"/>
    </row>
    <row r="8" spans="1:8" ht="13.5">
      <c r="A8" s="42" t="s">
        <v>166</v>
      </c>
      <c r="B8" s="18">
        <v>10</v>
      </c>
      <c r="C8" s="131">
        <f t="shared" si="0"/>
        <v>2.4271844660194173</v>
      </c>
      <c r="D8" s="138">
        <v>0.2104356975465107</v>
      </c>
      <c r="G8" s="21"/>
      <c r="H8" s="21"/>
    </row>
    <row r="9" spans="1:8" ht="13.5">
      <c r="A9" s="42" t="s">
        <v>165</v>
      </c>
      <c r="B9" s="18">
        <v>16</v>
      </c>
      <c r="C9" s="131">
        <f t="shared" si="0"/>
        <v>3.8834951456310676</v>
      </c>
      <c r="D9" s="138">
        <v>0.6815247022813136</v>
      </c>
      <c r="G9" s="21"/>
      <c r="H9" s="21"/>
    </row>
    <row r="10" spans="1:8" ht="13.5">
      <c r="A10" s="42" t="s">
        <v>184</v>
      </c>
      <c r="B10" s="18">
        <v>3</v>
      </c>
      <c r="C10" s="131">
        <f t="shared" si="0"/>
        <v>0.7281553398058253</v>
      </c>
      <c r="D10" s="138">
        <v>-0.25706633507102206</v>
      </c>
      <c r="G10" s="21"/>
      <c r="H10" s="21"/>
    </row>
    <row r="11" spans="1:8" ht="13.5">
      <c r="A11" s="42" t="s">
        <v>185</v>
      </c>
      <c r="B11" s="18">
        <v>3</v>
      </c>
      <c r="C11" s="131">
        <f t="shared" si="0"/>
        <v>0.7281553398058253</v>
      </c>
      <c r="D11" s="138">
        <v>-0.25706633507102206</v>
      </c>
      <c r="G11" s="21"/>
      <c r="H11" s="21"/>
    </row>
    <row r="12" spans="1:8" ht="13.5">
      <c r="A12" s="42" t="s">
        <v>164</v>
      </c>
      <c r="B12" s="18">
        <v>17</v>
      </c>
      <c r="C12" s="131">
        <f t="shared" si="0"/>
        <v>4.12621359223301</v>
      </c>
      <c r="D12" s="138">
        <v>-0.5535893634320148</v>
      </c>
      <c r="G12" s="21"/>
      <c r="H12" s="21"/>
    </row>
    <row r="13" spans="1:8" ht="13.5">
      <c r="A13" s="42" t="s">
        <v>163</v>
      </c>
      <c r="B13" s="18">
        <v>10</v>
      </c>
      <c r="C13" s="131">
        <f t="shared" si="0"/>
        <v>2.4271844660194173</v>
      </c>
      <c r="D13" s="138">
        <v>-3.2378401645224546</v>
      </c>
      <c r="G13" s="21"/>
      <c r="H13" s="21"/>
    </row>
    <row r="14" spans="1:8" ht="13.5">
      <c r="A14" s="42" t="s">
        <v>186</v>
      </c>
      <c r="B14" s="18">
        <v>10</v>
      </c>
      <c r="C14" s="131">
        <f t="shared" si="0"/>
        <v>2.4271844660194173</v>
      </c>
      <c r="D14" s="138">
        <v>-2.2526184896456076</v>
      </c>
      <c r="G14" s="21"/>
      <c r="H14" s="21"/>
    </row>
    <row r="15" spans="1:8" ht="13.5">
      <c r="A15" s="42" t="s">
        <v>187</v>
      </c>
      <c r="B15" s="18">
        <v>5</v>
      </c>
      <c r="C15" s="131">
        <f t="shared" si="0"/>
        <v>1.2135922330097086</v>
      </c>
      <c r="D15" s="138">
        <v>-2.2346836290592567</v>
      </c>
      <c r="G15" s="21"/>
      <c r="H15" s="21"/>
    </row>
    <row r="16" spans="1:8" ht="13.5">
      <c r="A16" s="42" t="s">
        <v>188</v>
      </c>
      <c r="B16" s="18">
        <v>0</v>
      </c>
      <c r="C16" s="131">
        <f t="shared" si="0"/>
        <v>0</v>
      </c>
      <c r="D16" s="138">
        <v>0</v>
      </c>
      <c r="G16" s="21"/>
      <c r="H16" s="21"/>
    </row>
    <row r="17" spans="1:8" ht="13.5">
      <c r="A17" s="42" t="s">
        <v>189</v>
      </c>
      <c r="B17" s="18">
        <v>3</v>
      </c>
      <c r="C17" s="131">
        <f t="shared" si="0"/>
        <v>0.7281553398058253</v>
      </c>
      <c r="D17" s="138">
        <v>0.7281553398058253</v>
      </c>
      <c r="G17" s="21"/>
      <c r="H17" s="21"/>
    </row>
    <row r="18" spans="1:8" ht="13.5">
      <c r="A18" s="42" t="s">
        <v>190</v>
      </c>
      <c r="B18" s="18">
        <v>0</v>
      </c>
      <c r="C18" s="131">
        <f t="shared" si="0"/>
        <v>0</v>
      </c>
      <c r="D18" s="138">
        <v>0</v>
      </c>
      <c r="G18" s="21"/>
      <c r="H18" s="21"/>
    </row>
    <row r="19" spans="1:8" ht="13.5">
      <c r="A19" s="42" t="s">
        <v>191</v>
      </c>
      <c r="B19" s="18">
        <v>0</v>
      </c>
      <c r="C19" s="131">
        <f t="shared" si="0"/>
        <v>0</v>
      </c>
      <c r="D19" s="138">
        <v>0</v>
      </c>
      <c r="G19" s="21"/>
      <c r="H19" s="21"/>
    </row>
    <row r="20" spans="1:8" ht="13.5">
      <c r="A20" s="42" t="s">
        <v>192</v>
      </c>
      <c r="B20" s="18">
        <v>2</v>
      </c>
      <c r="C20" s="131">
        <f t="shared" si="0"/>
        <v>0.48543689320388345</v>
      </c>
      <c r="D20" s="138">
        <v>0.23913147448467162</v>
      </c>
      <c r="G20" s="21"/>
      <c r="H20" s="21"/>
    </row>
    <row r="21" spans="1:8" ht="13.5">
      <c r="A21" s="42" t="s">
        <v>167</v>
      </c>
      <c r="B21" s="18">
        <v>7</v>
      </c>
      <c r="C21" s="131">
        <f t="shared" si="0"/>
        <v>1.6990291262135921</v>
      </c>
      <c r="D21" s="138">
        <v>0.9601128700559567</v>
      </c>
      <c r="G21" s="21"/>
      <c r="H21" s="21"/>
    </row>
    <row r="22" spans="1:8" ht="13.5">
      <c r="A22" s="42" t="s">
        <v>193</v>
      </c>
      <c r="B22" s="18">
        <v>2</v>
      </c>
      <c r="C22" s="131">
        <f t="shared" si="0"/>
        <v>0.48543689320388345</v>
      </c>
      <c r="D22" s="138">
        <v>0.23913147448467162</v>
      </c>
      <c r="G22" s="21"/>
      <c r="H22" s="21"/>
    </row>
    <row r="23" spans="1:8" ht="13.5">
      <c r="A23" s="42" t="s">
        <v>194</v>
      </c>
      <c r="B23" s="18">
        <v>0</v>
      </c>
      <c r="C23" s="131">
        <f t="shared" si="0"/>
        <v>0</v>
      </c>
      <c r="D23" s="138">
        <v>0</v>
      </c>
      <c r="G23" s="21"/>
      <c r="H23" s="21"/>
    </row>
    <row r="24" spans="1:8" ht="14.25" thickBot="1">
      <c r="A24" s="45" t="s">
        <v>168</v>
      </c>
      <c r="B24" s="27">
        <v>75</v>
      </c>
      <c r="C24" s="136">
        <f>B24/$B$25*100</f>
        <v>18.203883495145632</v>
      </c>
      <c r="D24" s="139">
        <v>3.1792529532737106</v>
      </c>
      <c r="G24" s="35"/>
      <c r="H24" s="21"/>
    </row>
    <row r="25" spans="1:3" ht="14.25" thickBot="1">
      <c r="A25" s="37" t="s">
        <v>8</v>
      </c>
      <c r="B25" s="29">
        <f>SUM(B4:B24)</f>
        <v>412</v>
      </c>
      <c r="C25" s="148">
        <f>SUM(C4:C24)</f>
        <v>99.99999999999999</v>
      </c>
    </row>
  </sheetData>
  <sheetProtection/>
  <printOptions/>
  <pageMargins left="0.75" right="0.75" top="1" bottom="1" header="0.512" footer="0.512"/>
  <pageSetup horizontalDpi="600" verticalDpi="600" orientation="landscape" paperSize="9" r:id="rId2"/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2" max="2" width="28.75390625" style="0" customWidth="1"/>
    <col min="3" max="3" width="5.75390625" style="0" customWidth="1"/>
    <col min="6" max="6" width="2.375" style="0" customWidth="1"/>
    <col min="8" max="8" width="28.50390625" style="0" customWidth="1"/>
    <col min="9" max="9" width="6.75390625" style="0" customWidth="1"/>
  </cols>
  <sheetData>
    <row r="1" ht="14.25" customHeight="1">
      <c r="A1" s="56"/>
    </row>
    <row r="2" ht="14.25" thickBot="1">
      <c r="B2" t="s">
        <v>170</v>
      </c>
    </row>
    <row r="3" spans="2:5" ht="27.75" thickBot="1">
      <c r="B3" s="37" t="s">
        <v>125</v>
      </c>
      <c r="C3" s="4" t="s">
        <v>2</v>
      </c>
      <c r="D3" s="22" t="s">
        <v>89</v>
      </c>
      <c r="E3" s="135" t="s">
        <v>178</v>
      </c>
    </row>
    <row r="4" spans="1:5" ht="13.5">
      <c r="A4" s="25"/>
      <c r="B4" s="51" t="s">
        <v>160</v>
      </c>
      <c r="C4" s="17">
        <v>34</v>
      </c>
      <c r="D4" s="130">
        <f aca="true" t="shared" si="0" ref="D4:D24">C4/$C$25*100</f>
        <v>18.37837837837838</v>
      </c>
      <c r="E4" s="144">
        <v>0.9424809424809446</v>
      </c>
    </row>
    <row r="5" spans="2:5" ht="13.5">
      <c r="B5" s="42" t="s">
        <v>183</v>
      </c>
      <c r="C5" s="18">
        <v>6</v>
      </c>
      <c r="D5" s="131">
        <f t="shared" si="0"/>
        <v>3.2432432432432434</v>
      </c>
      <c r="E5" s="128">
        <v>1.1919611919611923</v>
      </c>
    </row>
    <row r="6" spans="2:5" ht="13.5">
      <c r="B6" s="42" t="s">
        <v>161</v>
      </c>
      <c r="C6" s="18">
        <v>53</v>
      </c>
      <c r="D6" s="131">
        <f t="shared" si="0"/>
        <v>28.64864864864865</v>
      </c>
      <c r="E6" s="128">
        <v>1.9819819819819813</v>
      </c>
    </row>
    <row r="7" spans="2:5" ht="13.5">
      <c r="B7" s="42" t="s">
        <v>162</v>
      </c>
      <c r="C7" s="18">
        <v>11</v>
      </c>
      <c r="D7" s="131">
        <f t="shared" si="0"/>
        <v>5.9459459459459465</v>
      </c>
      <c r="E7" s="128">
        <v>1.3305613305613306</v>
      </c>
    </row>
    <row r="8" spans="2:5" ht="13.5">
      <c r="B8" s="42" t="s">
        <v>166</v>
      </c>
      <c r="C8" s="18">
        <v>1</v>
      </c>
      <c r="D8" s="131">
        <f t="shared" si="0"/>
        <v>0.5405405405405406</v>
      </c>
      <c r="E8" s="128">
        <v>-0.997920997920998</v>
      </c>
    </row>
    <row r="9" spans="2:5" ht="13.5">
      <c r="B9" s="42" t="s">
        <v>165</v>
      </c>
      <c r="C9" s="18">
        <v>11</v>
      </c>
      <c r="D9" s="131">
        <f t="shared" si="0"/>
        <v>5.9459459459459465</v>
      </c>
      <c r="E9" s="128">
        <v>0.8177408177408187</v>
      </c>
    </row>
    <row r="10" spans="2:5" ht="13.5">
      <c r="B10" s="42" t="s">
        <v>184</v>
      </c>
      <c r="C10" s="18">
        <v>10</v>
      </c>
      <c r="D10" s="131">
        <f t="shared" si="0"/>
        <v>5.405405405405405</v>
      </c>
      <c r="E10" s="128">
        <v>-2.2869022869022873</v>
      </c>
    </row>
    <row r="11" spans="2:5" ht="13.5">
      <c r="B11" s="42" t="s">
        <v>185</v>
      </c>
      <c r="C11" s="18">
        <v>2</v>
      </c>
      <c r="D11" s="131">
        <f t="shared" si="0"/>
        <v>1.0810810810810811</v>
      </c>
      <c r="E11" s="128">
        <v>-0.97020097020097</v>
      </c>
    </row>
    <row r="12" spans="2:5" ht="13.5">
      <c r="B12" s="42" t="s">
        <v>164</v>
      </c>
      <c r="C12" s="18">
        <v>6</v>
      </c>
      <c r="D12" s="131">
        <f t="shared" si="0"/>
        <v>3.2432432432432434</v>
      </c>
      <c r="E12" s="128">
        <v>-1.3721413721413724</v>
      </c>
    </row>
    <row r="13" spans="2:5" ht="13.5">
      <c r="B13" s="42" t="s">
        <v>163</v>
      </c>
      <c r="C13" s="18">
        <v>14</v>
      </c>
      <c r="D13" s="131">
        <f t="shared" si="0"/>
        <v>7.567567567567568</v>
      </c>
      <c r="E13" s="128">
        <v>1.926541926541927</v>
      </c>
    </row>
    <row r="14" spans="2:5" ht="13.5">
      <c r="B14" s="42" t="s">
        <v>186</v>
      </c>
      <c r="C14" s="18">
        <v>5</v>
      </c>
      <c r="D14" s="131">
        <f t="shared" si="0"/>
        <v>2.7027027027027026</v>
      </c>
      <c r="E14" s="128">
        <v>0.13860013860013876</v>
      </c>
    </row>
    <row r="15" spans="2:5" ht="13.5">
      <c r="B15" s="42" t="s">
        <v>187</v>
      </c>
      <c r="C15" s="18">
        <v>1</v>
      </c>
      <c r="D15" s="131">
        <f t="shared" si="0"/>
        <v>0.5405405405405406</v>
      </c>
      <c r="E15" s="128">
        <v>0.5405405405405406</v>
      </c>
    </row>
    <row r="16" spans="2:5" ht="13.5">
      <c r="B16" s="42" t="s">
        <v>188</v>
      </c>
      <c r="C16" s="18">
        <v>0</v>
      </c>
      <c r="D16" s="131">
        <f t="shared" si="0"/>
        <v>0</v>
      </c>
      <c r="E16" s="128">
        <v>-0.5128205128205128</v>
      </c>
    </row>
    <row r="17" spans="2:5" ht="13.5">
      <c r="B17" s="42" t="s">
        <v>189</v>
      </c>
      <c r="C17" s="18">
        <v>0</v>
      </c>
      <c r="D17" s="131">
        <f t="shared" si="0"/>
        <v>0</v>
      </c>
      <c r="E17" s="128">
        <v>-2.051282051282051</v>
      </c>
    </row>
    <row r="18" spans="2:5" ht="13.5">
      <c r="B18" s="42" t="s">
        <v>190</v>
      </c>
      <c r="C18" s="18">
        <v>0</v>
      </c>
      <c r="D18" s="131">
        <f t="shared" si="0"/>
        <v>0</v>
      </c>
      <c r="E18" s="128">
        <v>0</v>
      </c>
    </row>
    <row r="19" spans="2:5" ht="13.5">
      <c r="B19" s="42" t="s">
        <v>191</v>
      </c>
      <c r="C19" s="18">
        <v>3</v>
      </c>
      <c r="D19" s="131">
        <f t="shared" si="0"/>
        <v>1.6216216216216217</v>
      </c>
      <c r="E19" s="128">
        <v>1.6216216216216217</v>
      </c>
    </row>
    <row r="20" spans="2:5" ht="13.5">
      <c r="B20" s="42" t="s">
        <v>192</v>
      </c>
      <c r="C20" s="18">
        <v>2</v>
      </c>
      <c r="D20" s="131">
        <f t="shared" si="0"/>
        <v>1.0810810810810811</v>
      </c>
      <c r="E20" s="128">
        <v>0.5682605682605684</v>
      </c>
    </row>
    <row r="21" spans="2:5" ht="13.5">
      <c r="B21" s="42" t="s">
        <v>167</v>
      </c>
      <c r="C21" s="18">
        <v>0</v>
      </c>
      <c r="D21" s="131">
        <f t="shared" si="0"/>
        <v>0</v>
      </c>
      <c r="E21" s="128">
        <v>-2.051282051282051</v>
      </c>
    </row>
    <row r="22" spans="2:5" ht="13.5">
      <c r="B22" s="42" t="s">
        <v>193</v>
      </c>
      <c r="C22" s="18">
        <v>0</v>
      </c>
      <c r="D22" s="131">
        <f t="shared" si="0"/>
        <v>0</v>
      </c>
      <c r="E22" s="128">
        <v>0</v>
      </c>
    </row>
    <row r="23" spans="2:5" ht="13.5">
      <c r="B23" s="42" t="s">
        <v>194</v>
      </c>
      <c r="C23" s="18">
        <v>1</v>
      </c>
      <c r="D23" s="131">
        <f t="shared" si="0"/>
        <v>0.5405405405405406</v>
      </c>
      <c r="E23" s="128">
        <v>0.5405405405405406</v>
      </c>
    </row>
    <row r="24" spans="2:5" ht="14.25" thickBot="1">
      <c r="B24" s="45" t="s">
        <v>168</v>
      </c>
      <c r="C24" s="27">
        <v>25</v>
      </c>
      <c r="D24" s="136">
        <f t="shared" si="0"/>
        <v>13.513513513513514</v>
      </c>
      <c r="E24" s="145">
        <v>-1.3582813582813582</v>
      </c>
    </row>
    <row r="25" spans="2:5" ht="14.25" thickBot="1">
      <c r="B25" s="37" t="s">
        <v>8</v>
      </c>
      <c r="C25" s="29">
        <f>SUM(C4:C24)</f>
        <v>185</v>
      </c>
      <c r="D25" s="146">
        <f>SUM(D4:D24)</f>
        <v>100.00000000000003</v>
      </c>
      <c r="E25" s="116"/>
    </row>
  </sheetData>
  <sheetProtection/>
  <printOptions/>
  <pageMargins left="0.75" right="0.75" top="1" bottom="1" header="0.512" footer="0.512"/>
  <pageSetup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N13" sqref="N13"/>
    </sheetView>
  </sheetViews>
  <sheetFormatPr defaultColWidth="9.00390625" defaultRowHeight="13.5"/>
  <cols>
    <col min="2" max="2" width="28.75390625" style="0" customWidth="1"/>
    <col min="3" max="3" width="5.75390625" style="0" customWidth="1"/>
    <col min="6" max="6" width="2.375" style="0" customWidth="1"/>
    <col min="8" max="8" width="28.50390625" style="0" customWidth="1"/>
    <col min="9" max="9" width="6.75390625" style="0" customWidth="1"/>
  </cols>
  <sheetData>
    <row r="1" ht="14.25" customHeight="1">
      <c r="A1" s="56"/>
    </row>
    <row r="2" ht="14.25" thickBot="1">
      <c r="B2" t="s">
        <v>137</v>
      </c>
    </row>
    <row r="3" spans="2:5" ht="27.75" thickBot="1">
      <c r="B3" s="37" t="s">
        <v>125</v>
      </c>
      <c r="C3" s="4" t="s">
        <v>2</v>
      </c>
      <c r="D3" s="22" t="s">
        <v>89</v>
      </c>
      <c r="E3" s="135" t="s">
        <v>178</v>
      </c>
    </row>
    <row r="4" spans="1:5" ht="13.5">
      <c r="A4" s="25"/>
      <c r="B4" s="51" t="s">
        <v>160</v>
      </c>
      <c r="C4" s="17">
        <v>12</v>
      </c>
      <c r="D4" s="130">
        <f>C4/$C$25*100</f>
        <v>19.35483870967742</v>
      </c>
      <c r="E4" s="144">
        <v>15.007012622720898</v>
      </c>
    </row>
    <row r="5" spans="1:5" ht="13.5">
      <c r="A5" s="25"/>
      <c r="B5" s="39" t="s">
        <v>183</v>
      </c>
      <c r="C5" s="107">
        <v>2</v>
      </c>
      <c r="D5" s="142">
        <f aca="true" t="shared" si="0" ref="D5:D24">C5/$C$25*100</f>
        <v>3.225806451612903</v>
      </c>
      <c r="E5" s="173">
        <v>3.225806451612903</v>
      </c>
    </row>
    <row r="6" spans="1:5" ht="13.5">
      <c r="A6" s="25"/>
      <c r="B6" s="39" t="s">
        <v>161</v>
      </c>
      <c r="C6" s="107">
        <v>15</v>
      </c>
      <c r="D6" s="142">
        <f t="shared" si="0"/>
        <v>24.193548387096776</v>
      </c>
      <c r="E6" s="173">
        <v>22.019635343618514</v>
      </c>
    </row>
    <row r="7" spans="1:5" ht="13.5">
      <c r="A7" s="25"/>
      <c r="B7" s="39" t="s">
        <v>162</v>
      </c>
      <c r="C7" s="107">
        <v>4</v>
      </c>
      <c r="D7" s="142">
        <f t="shared" si="0"/>
        <v>6.451612903225806</v>
      </c>
      <c r="E7" s="173">
        <v>-0.07012622720897621</v>
      </c>
    </row>
    <row r="8" spans="1:5" ht="13.5">
      <c r="A8" s="25"/>
      <c r="B8" s="39" t="s">
        <v>166</v>
      </c>
      <c r="C8" s="107">
        <v>2</v>
      </c>
      <c r="D8" s="142">
        <f t="shared" si="0"/>
        <v>3.225806451612903</v>
      </c>
      <c r="E8" s="173">
        <v>3.225806451612903</v>
      </c>
    </row>
    <row r="9" spans="1:5" ht="13.5">
      <c r="A9" s="25"/>
      <c r="B9" s="39" t="s">
        <v>165</v>
      </c>
      <c r="C9" s="107">
        <v>8</v>
      </c>
      <c r="D9" s="142">
        <f t="shared" si="0"/>
        <v>12.903225806451612</v>
      </c>
      <c r="E9" s="173">
        <v>-2.314165497896216</v>
      </c>
    </row>
    <row r="10" spans="1:5" ht="13.5">
      <c r="A10" s="25"/>
      <c r="B10" s="39" t="s">
        <v>184</v>
      </c>
      <c r="C10" s="107">
        <v>3</v>
      </c>
      <c r="D10" s="142">
        <f t="shared" si="0"/>
        <v>4.838709677419355</v>
      </c>
      <c r="E10" s="173">
        <v>-32.11781206171108</v>
      </c>
    </row>
    <row r="11" spans="1:5" ht="13.5">
      <c r="A11" s="25"/>
      <c r="B11" s="39" t="s">
        <v>185</v>
      </c>
      <c r="C11" s="107">
        <v>0</v>
      </c>
      <c r="D11" s="142">
        <f t="shared" si="0"/>
        <v>0</v>
      </c>
      <c r="E11" s="173">
        <v>0</v>
      </c>
    </row>
    <row r="12" spans="1:5" ht="13.5">
      <c r="A12" s="25"/>
      <c r="B12" s="39" t="s">
        <v>164</v>
      </c>
      <c r="C12" s="107">
        <v>0</v>
      </c>
      <c r="D12" s="142">
        <f t="shared" si="0"/>
        <v>0</v>
      </c>
      <c r="E12" s="173">
        <v>-2.1739130434782608</v>
      </c>
    </row>
    <row r="13" spans="1:5" ht="13.5">
      <c r="A13" s="25"/>
      <c r="B13" s="39" t="s">
        <v>163</v>
      </c>
      <c r="C13" s="107">
        <v>1</v>
      </c>
      <c r="D13" s="142">
        <f t="shared" si="0"/>
        <v>1.6129032258064515</v>
      </c>
      <c r="E13" s="173">
        <v>1.6129032258064515</v>
      </c>
    </row>
    <row r="14" spans="1:5" ht="13.5">
      <c r="A14" s="25"/>
      <c r="B14" s="39" t="s">
        <v>186</v>
      </c>
      <c r="C14" s="107">
        <v>2</v>
      </c>
      <c r="D14" s="142">
        <f t="shared" si="0"/>
        <v>3.225806451612903</v>
      </c>
      <c r="E14" s="173">
        <v>1.0518934081346423</v>
      </c>
    </row>
    <row r="15" spans="1:5" ht="13.5">
      <c r="A15" s="25"/>
      <c r="B15" s="39" t="s">
        <v>187</v>
      </c>
      <c r="C15" s="107">
        <v>3</v>
      </c>
      <c r="D15" s="142">
        <f t="shared" si="0"/>
        <v>4.838709677419355</v>
      </c>
      <c r="E15" s="173">
        <v>2.6647966339410942</v>
      </c>
    </row>
    <row r="16" spans="1:5" ht="13.5">
      <c r="A16" s="25"/>
      <c r="B16" s="39" t="s">
        <v>188</v>
      </c>
      <c r="C16" s="107">
        <v>0</v>
      </c>
      <c r="D16" s="142">
        <f t="shared" si="0"/>
        <v>0</v>
      </c>
      <c r="E16" s="173">
        <v>0</v>
      </c>
    </row>
    <row r="17" spans="1:5" ht="13.5">
      <c r="A17" s="25"/>
      <c r="B17" s="39" t="s">
        <v>189</v>
      </c>
      <c r="C17" s="107">
        <v>1</v>
      </c>
      <c r="D17" s="142">
        <f t="shared" si="0"/>
        <v>1.6129032258064515</v>
      </c>
      <c r="E17" s="173">
        <v>-4.908835904628331</v>
      </c>
    </row>
    <row r="18" spans="2:5" ht="13.5">
      <c r="B18" s="42" t="s">
        <v>190</v>
      </c>
      <c r="C18" s="18">
        <v>0</v>
      </c>
      <c r="D18" s="131">
        <f t="shared" si="0"/>
        <v>0</v>
      </c>
      <c r="E18" s="128">
        <v>0</v>
      </c>
    </row>
    <row r="19" spans="2:7" ht="13.5">
      <c r="B19" s="42" t="s">
        <v>191</v>
      </c>
      <c r="C19" s="18">
        <v>0</v>
      </c>
      <c r="D19" s="131">
        <f t="shared" si="0"/>
        <v>0</v>
      </c>
      <c r="E19" s="128">
        <v>0</v>
      </c>
      <c r="G19" s="25"/>
    </row>
    <row r="20" spans="2:5" ht="13.5">
      <c r="B20" s="42" t="s">
        <v>192</v>
      </c>
      <c r="C20" s="18">
        <v>0</v>
      </c>
      <c r="D20" s="131">
        <f t="shared" si="0"/>
        <v>0</v>
      </c>
      <c r="E20" s="128">
        <v>0</v>
      </c>
    </row>
    <row r="21" spans="2:5" ht="13.5">
      <c r="B21" s="42" t="s">
        <v>167</v>
      </c>
      <c r="C21" s="18">
        <v>0</v>
      </c>
      <c r="D21" s="131">
        <f t="shared" si="0"/>
        <v>0</v>
      </c>
      <c r="E21" s="128">
        <v>0</v>
      </c>
    </row>
    <row r="22" spans="2:5" ht="13.5">
      <c r="B22" s="42" t="s">
        <v>193</v>
      </c>
      <c r="C22" s="18">
        <v>0</v>
      </c>
      <c r="D22" s="131">
        <f t="shared" si="0"/>
        <v>0</v>
      </c>
      <c r="E22" s="128">
        <v>0</v>
      </c>
    </row>
    <row r="23" spans="2:5" ht="13.5">
      <c r="B23" s="42" t="s">
        <v>194</v>
      </c>
      <c r="C23" s="18">
        <v>0</v>
      </c>
      <c r="D23" s="131">
        <f t="shared" si="0"/>
        <v>0</v>
      </c>
      <c r="E23" s="128">
        <v>0</v>
      </c>
    </row>
    <row r="24" spans="2:5" ht="14.25" thickBot="1">
      <c r="B24" s="45" t="s">
        <v>168</v>
      </c>
      <c r="C24" s="27">
        <v>9</v>
      </c>
      <c r="D24" s="136">
        <f t="shared" si="0"/>
        <v>14.516129032258066</v>
      </c>
      <c r="E24" s="145">
        <v>-7.2230014025245435</v>
      </c>
    </row>
    <row r="25" spans="2:5" ht="14.25" thickBot="1">
      <c r="B25" s="72" t="s">
        <v>8</v>
      </c>
      <c r="C25" s="29">
        <f>SUM(C4:C24)</f>
        <v>62</v>
      </c>
      <c r="D25" s="146">
        <f>SUM(D4:D24)</f>
        <v>100</v>
      </c>
      <c r="E25" s="115"/>
    </row>
  </sheetData>
  <sheetProtection/>
  <printOptions/>
  <pageMargins left="0.75" right="0.75" top="1" bottom="1" header="0.512" footer="0.51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2015-09-17T09:39:36Z</dcterms:created>
  <dcterms:modified xsi:type="dcterms:W3CDTF">2015-09-17T11:04:11Z</dcterms:modified>
  <cp:category/>
  <cp:version/>
  <cp:contentType/>
  <cp:contentStatus/>
</cp:coreProperties>
</file>