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10035" windowHeight="7455" activeTab="0"/>
  </bookViews>
  <sheets>
    <sheet name="１　月別相談件数・２　相談方法及び相談時間" sheetId="1" r:id="rId1"/>
    <sheet name="３ 性別・年代別　４ 関係　５ 経緯　６ 対象施設" sheetId="2" r:id="rId2"/>
    <sheet name="７　主な診療科目" sheetId="3" r:id="rId3"/>
    <sheet name="８　相談内容別件数" sheetId="4" r:id="rId4"/>
    <sheet name="９　相談内容別件数の推移" sheetId="5" r:id="rId5"/>
    <sheet name="１０　対応状況　１１ 納得度" sheetId="6" r:id="rId6"/>
    <sheet name="１２　施設規模別・相談内容ー１" sheetId="7" r:id="rId7"/>
    <sheet name="１２　施設規模別・相談内容―３" sheetId="8" r:id="rId8"/>
    <sheet name="１３　診療科別相談内容－１" sheetId="9" r:id="rId9"/>
    <sheet name="１３　診療科別相談内容 －２" sheetId="10" r:id="rId10"/>
  </sheets>
  <definedNames>
    <definedName name="_xlnm.Print_Area" localSheetId="0">'１　月別相談件数・２　相談方法及び相談時間'!$A$1:$N$64</definedName>
    <definedName name="_xlnm.Print_Area" localSheetId="5">'１０　対応状況　１１ 納得度'!$A$1:$N$34</definedName>
    <definedName name="_xlnm.Print_Area" localSheetId="8">'１３　診療科別相談内容－１'!$A$1:$L$35</definedName>
    <definedName name="_xlnm.Print_Area" localSheetId="2">'７　主な診療科目'!$B$1:$P$35</definedName>
  </definedNames>
  <calcPr fullCalcOnLoad="1"/>
</workbook>
</file>

<file path=xl/sharedStrings.xml><?xml version="1.0" encoding="utf-8"?>
<sst xmlns="http://schemas.openxmlformats.org/spreadsheetml/2006/main" count="348" uniqueCount="164">
  <si>
    <t>相談件数</t>
  </si>
  <si>
    <t>２　相談方法及び相談時間</t>
  </si>
  <si>
    <t>件数</t>
  </si>
  <si>
    <t>電話</t>
  </si>
  <si>
    <t>来所</t>
  </si>
  <si>
    <t>文書・手紙</t>
  </si>
  <si>
    <t>回送・要請</t>
  </si>
  <si>
    <t>その他</t>
  </si>
  <si>
    <t>合計</t>
  </si>
  <si>
    <t>(1)相談方法</t>
  </si>
  <si>
    <t>(1)性別</t>
  </si>
  <si>
    <t>男</t>
  </si>
  <si>
    <t>女</t>
  </si>
  <si>
    <t>(2)　年代別</t>
  </si>
  <si>
    <t>１０代</t>
  </si>
  <si>
    <t>２０代</t>
  </si>
  <si>
    <t>３０代</t>
  </si>
  <si>
    <t>４０代</t>
  </si>
  <si>
    <t>５０代</t>
  </si>
  <si>
    <t>６０代</t>
  </si>
  <si>
    <t>７０代</t>
  </si>
  <si>
    <t>４　当事者との関係</t>
  </si>
  <si>
    <t>本人</t>
  </si>
  <si>
    <t>家族</t>
  </si>
  <si>
    <t>親戚</t>
  </si>
  <si>
    <t>知人</t>
  </si>
  <si>
    <t>他機関からの紹介</t>
  </si>
  <si>
    <t>以前から知っていた</t>
  </si>
  <si>
    <t>合計件数(判明分)</t>
  </si>
  <si>
    <t>６　相談の対象となった施設</t>
  </si>
  <si>
    <t>病院</t>
  </si>
  <si>
    <t>診療所</t>
  </si>
  <si>
    <t>歯科診療所</t>
  </si>
  <si>
    <t>内科</t>
  </si>
  <si>
    <t>呼吸器科</t>
  </si>
  <si>
    <t>消化器科</t>
  </si>
  <si>
    <t>循環器科</t>
  </si>
  <si>
    <t>小児科</t>
  </si>
  <si>
    <t>外科</t>
  </si>
  <si>
    <t>整形外科・リハビリテーション科</t>
  </si>
  <si>
    <t>形成外科</t>
  </si>
  <si>
    <t>美容外科</t>
  </si>
  <si>
    <t>脳神経外科</t>
  </si>
  <si>
    <t>皮膚科・泌尿器科</t>
  </si>
  <si>
    <t>肛門科</t>
  </si>
  <si>
    <t>産婦人科</t>
  </si>
  <si>
    <t>眼科</t>
  </si>
  <si>
    <t>耳鼻咽喉科</t>
  </si>
  <si>
    <t>歯科</t>
  </si>
  <si>
    <t>診療内容に関すること</t>
  </si>
  <si>
    <t>従事者の対応・態度に関すること</t>
  </si>
  <si>
    <t>医療事故等に関すること</t>
  </si>
  <si>
    <t>情報公開に関すること</t>
  </si>
  <si>
    <t>医療従事者の資格に関すること</t>
  </si>
  <si>
    <t>健康や病気に関すること</t>
  </si>
  <si>
    <t>診療拒否に関すること</t>
  </si>
  <si>
    <t>医療機関等の問合わせに関すること</t>
  </si>
  <si>
    <t>清潔保持に関すること</t>
  </si>
  <si>
    <t>インフォームドコンセント</t>
  </si>
  <si>
    <t>院内感染に関すること</t>
  </si>
  <si>
    <t>広告事項(健康食品・医療機器等)</t>
  </si>
  <si>
    <t>医師不在に関すること</t>
  </si>
  <si>
    <t>セカンドオピニオン</t>
  </si>
  <si>
    <t>医療法等に関すること</t>
  </si>
  <si>
    <t>医薬品等に関すること</t>
  </si>
  <si>
    <t>薬事法等に関すること</t>
  </si>
  <si>
    <t>調剤過誤に関すること</t>
  </si>
  <si>
    <t>アドバイスで終了</t>
  </si>
  <si>
    <t>他機関に照会・調査依頼</t>
  </si>
  <si>
    <t>他機関を紹介</t>
  </si>
  <si>
    <t>納得した</t>
  </si>
  <si>
    <t>おおむね納得した</t>
  </si>
  <si>
    <t>あまり納得せず</t>
  </si>
  <si>
    <t>まったく納得していない</t>
  </si>
  <si>
    <t>１　月別相談件数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</si>
  <si>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</si>
  <si>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</si>
  <si>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</si>
  <si>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</si>
  <si>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</si>
  <si>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</si>
  <si>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</si>
  <si>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</si>
  <si>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</si>
  <si>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</si>
  <si>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</si>
  <si>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</si>
  <si>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</t>
  </si>
  <si>
    <t>一日平均</t>
  </si>
  <si>
    <t>割合(%)</t>
  </si>
  <si>
    <t>施設への立入調査・指導</t>
  </si>
  <si>
    <t>７　主な診療科目（判明分）</t>
  </si>
  <si>
    <t>精神科・心療内科</t>
  </si>
  <si>
    <t>施設関係者</t>
  </si>
  <si>
    <t>原因施設への要望・要請</t>
  </si>
  <si>
    <t>治療費に関すること</t>
  </si>
  <si>
    <t>不明</t>
  </si>
  <si>
    <t>９０～120分</t>
  </si>
  <si>
    <t>120分以上</t>
  </si>
  <si>
    <t>薬局等薬事関係施設</t>
  </si>
  <si>
    <t>看護体制等に関すること</t>
  </si>
  <si>
    <t>１０分未満</t>
  </si>
  <si>
    <t>その他の方法による調査・指導</t>
  </si>
  <si>
    <t>３　相談者の性別・年代別</t>
  </si>
  <si>
    <t>８０代以上</t>
  </si>
  <si>
    <t>５　相談窓口を利用した経緯</t>
  </si>
  <si>
    <t>電話帳</t>
  </si>
  <si>
    <t>テレビ・新聞</t>
  </si>
  <si>
    <t>パンフレット</t>
  </si>
  <si>
    <t>施術所</t>
  </si>
  <si>
    <t>合計件数</t>
  </si>
  <si>
    <t>１０～１９分</t>
  </si>
  <si>
    <t>２０～２９分</t>
  </si>
  <si>
    <t>３０～３９分</t>
  </si>
  <si>
    <t>６０～８９分</t>
  </si>
  <si>
    <t>４０～５９分</t>
  </si>
  <si>
    <t>(2)相談時間(電話・来所のみ)</t>
  </si>
  <si>
    <t>１２　施設規模別・相談内容（第一選択のみ；判明分）</t>
  </si>
  <si>
    <t>（１）病院</t>
  </si>
  <si>
    <t>（１）精神科・心療内科</t>
  </si>
  <si>
    <t>（２）内科</t>
  </si>
  <si>
    <t>（３）整形外科・リハビリテーション科</t>
  </si>
  <si>
    <t>（４）歯科</t>
  </si>
  <si>
    <t>医療従事者の資格に関すること</t>
  </si>
  <si>
    <t>広告事項（健康食品・医療機器等）</t>
  </si>
  <si>
    <t>相談内容</t>
  </si>
  <si>
    <t>H22年度</t>
  </si>
  <si>
    <t>H23年度</t>
  </si>
  <si>
    <t>医療機関等の問合せに関すること</t>
  </si>
  <si>
    <t>インフォームドコンセント</t>
  </si>
  <si>
    <t>院内感染に関すること</t>
  </si>
  <si>
    <t>H21年度</t>
  </si>
  <si>
    <t>８－１　相談内容別件数(第一選択のみ)</t>
  </si>
  <si>
    <t>セカンドオピニオン</t>
  </si>
  <si>
    <t>インフォームドコンセント</t>
  </si>
  <si>
    <t>セカンドオピニオン</t>
  </si>
  <si>
    <t>H24年度</t>
  </si>
  <si>
    <t>８－２　相談内容別件数(重複あり)</t>
  </si>
  <si>
    <t>（２）診療所</t>
  </si>
  <si>
    <t>（３）歯科診療所</t>
  </si>
  <si>
    <t>来所</t>
  </si>
  <si>
    <t>割合</t>
  </si>
  <si>
    <t>増減</t>
  </si>
  <si>
    <t>計</t>
  </si>
  <si>
    <t>総相談時間（各区分平均時間×件数）(分)</t>
  </si>
  <si>
    <t>１件平均(分)</t>
  </si>
  <si>
    <t>総計(件)</t>
  </si>
  <si>
    <t>平均(件)</t>
  </si>
  <si>
    <t>分散（件)</t>
  </si>
  <si>
    <t>関係</t>
  </si>
  <si>
    <t>対象施設</t>
  </si>
  <si>
    <t>診療科目</t>
  </si>
  <si>
    <t>対応</t>
  </si>
  <si>
    <t>納得度</t>
  </si>
  <si>
    <t>増減（1件平均）</t>
  </si>
  <si>
    <t>性別</t>
  </si>
  <si>
    <t>平成25年度　札幌市医療安全相談窓口の相談状況</t>
  </si>
  <si>
    <t>歯科技工所</t>
  </si>
  <si>
    <t>H25年度</t>
  </si>
  <si>
    <t>９　相談内容別件数の推移（過去５か年分；第一選択のみ)</t>
  </si>
  <si>
    <t>※増減は昨年度との比較</t>
  </si>
  <si>
    <t>１０　対応状況</t>
  </si>
  <si>
    <t>１１　相談者の納得度</t>
  </si>
  <si>
    <t>１３　診療科別・相談内容（第一選択のみ；判明分）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</si>
</sst>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0.7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indexed="22"/>
      <name val="ＭＳ Ｐゴシック"/>
      <family val="3"/>
    </font>
    <font>
      <sz val="11"/>
      <color indexed="49"/>
      <name val="ＭＳ Ｐゴシック"/>
      <family val="3"/>
    </font>
    <font>
      <sz val="11"/>
      <color indexed="4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0" fillId="0" borderId="2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7" fontId="0" fillId="0" borderId="3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 wrapText="1"/>
    </xf>
    <xf numFmtId="177" fontId="0" fillId="0" borderId="5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9" fontId="0" fillId="0" borderId="62" xfId="0" applyNumberFormat="1" applyBorder="1" applyAlignment="1">
      <alignment vertical="center"/>
    </xf>
    <xf numFmtId="0" fontId="0" fillId="0" borderId="61" xfId="0" applyBorder="1" applyAlignment="1">
      <alignment vertical="center"/>
    </xf>
    <xf numFmtId="177" fontId="0" fillId="0" borderId="6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0" fillId="0" borderId="65" xfId="0" applyFill="1" applyBorder="1" applyAlignment="1">
      <alignment horizontal="center" vertical="center" shrinkToFit="1"/>
    </xf>
    <xf numFmtId="177" fontId="0" fillId="0" borderId="5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177" fontId="0" fillId="0" borderId="47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275"/>
          <c:w val="0.956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　月別相談件数・２　相談方法及び相談時間'!$B$4:$B$15</c:f>
              <c:strCache/>
            </c:strRef>
          </c:cat>
          <c:val>
            <c:numRef>
              <c:f>'１　月別相談件数・２　相談方法及び相談時間'!$C$4:$C$15</c:f>
              <c:numCache/>
            </c:numRef>
          </c:val>
        </c:ser>
        <c:axId val="24899274"/>
        <c:axId val="22766875"/>
      </c:bar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675"/>
          <c:w val="0.9595"/>
          <c:h val="0.890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'９　相談内容別件数の推移'!$C$3</c:f>
              <c:strCache>
                <c:ptCount val="1"/>
                <c:pt idx="0">
                  <c:v>H25年度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'９　相談内容別件数の推移'!$C$4:$C$24</c:f>
              <c:numCache/>
            </c:numRef>
          </c:val>
        </c:ser>
        <c:ser>
          <c:idx val="0"/>
          <c:order val="1"/>
          <c:tx>
            <c:strRef>
              <c:f>'９　相談内容別件数の推移'!$D$3</c:f>
              <c:strCache>
                <c:ptCount val="1"/>
                <c:pt idx="0">
                  <c:v>H24年度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相談内容別件数の推移'!$D$4:$D$24</c:f>
              <c:numCache/>
            </c:numRef>
          </c:val>
        </c:ser>
        <c:ser>
          <c:idx val="1"/>
          <c:order val="2"/>
          <c:tx>
            <c:strRef>
              <c:f>'９　相談内容別件数の推移'!$E$3</c:f>
              <c:strCache>
                <c:ptCount val="1"/>
                <c:pt idx="0">
                  <c:v>H23年度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相談内容別件数の推移'!$E$4:$E$24</c:f>
              <c:numCache/>
            </c:numRef>
          </c:val>
        </c:ser>
        <c:ser>
          <c:idx val="2"/>
          <c:order val="3"/>
          <c:tx>
            <c:strRef>
              <c:f>'９　相談内容別件数の推移'!$F$3</c:f>
              <c:strCache>
                <c:ptCount val="1"/>
                <c:pt idx="0">
                  <c:v>H22年度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相談内容別件数の推移'!$F$4:$F$24</c:f>
              <c:numCache/>
            </c:numRef>
          </c:val>
        </c:ser>
        <c:ser>
          <c:idx val="3"/>
          <c:order val="4"/>
          <c:tx>
            <c:strRef>
              <c:f>'９　相談内容別件数の推移'!$G$3</c:f>
              <c:strCache>
                <c:ptCount val="1"/>
                <c:pt idx="0">
                  <c:v>H21年度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相談内容別件数の推移'!$G$4:$G$24</c:f>
              <c:numCache/>
            </c:numRef>
          </c:val>
        </c:ser>
        <c:axId val="65644198"/>
        <c:axId val="53926871"/>
      </c:barChart>
      <c:catAx>
        <c:axId val="65644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4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９　相談内容別件数の推移!#REF!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９　相談内容別件数の推移!#REF!</c:f>
              <c:numCache>
                <c:ptCount val="1"/>
                <c:pt idx="0">
                  <c:v>1</c:v>
                </c:pt>
              </c:numCache>
            </c:numRef>
          </c:val>
        </c:ser>
        <c:axId val="15579792"/>
        <c:axId val="6000401"/>
      </c:barChart>
      <c:catAx>
        <c:axId val="15579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対応状況</a:t>
            </a:r>
          </a:p>
        </c:rich>
      </c:tx>
      <c:layout>
        <c:manualLayout>
          <c:xMode val="factor"/>
          <c:yMode val="factor"/>
          <c:x val="-0.03175"/>
          <c:y val="0.87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075"/>
          <c:y val="0.31775"/>
          <c:w val="0.28275"/>
          <c:h val="0.50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アドバイスで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終了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原因施設への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要望・要請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その他の方法による調査・指導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施設への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立入調査・指導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他機関に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照会・調査依頼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'１０　対応状況　１１ 納得度'!$B$4:$B$10</c:f>
              <c:strCache/>
            </c:strRef>
          </c:cat>
          <c:val>
            <c:numRef>
              <c:f>'１０　対応状況　１１ 納得度'!$C$4:$C$10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相談者の納得度</a:t>
            </a:r>
          </a:p>
        </c:rich>
      </c:tx>
      <c:layout>
        <c:manualLayout>
          <c:xMode val="factor"/>
          <c:yMode val="factor"/>
          <c:x val="0.07225"/>
          <c:y val="0.8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7275"/>
          <c:y val="0.24125"/>
          <c:w val="0.29125"/>
          <c:h val="0.4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おおむね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納得した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'１０　対応状況　１１ 納得度'!$H$4:$H$8</c:f>
              <c:strCache/>
            </c:strRef>
          </c:cat>
          <c:val>
            <c:numRef>
              <c:f>'１０　対応状況　１１ 納得度'!$I$4:$I$8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相談内容（病院）</a:t>
            </a:r>
          </a:p>
        </c:rich>
      </c:tx>
      <c:layout>
        <c:manualLayout>
          <c:xMode val="factor"/>
          <c:yMode val="factor"/>
          <c:x val="-0.00175"/>
          <c:y val="0.88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95"/>
          <c:y val="0.085"/>
          <c:w val="0.28625"/>
          <c:h val="0.5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診療内容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従事者の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対応・態度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医療事故等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診療拒否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情報公開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治療費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健康や病気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看護体制等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'１２　施設規模別・相談内容ー１'!$B$4:$B$12</c:f>
              <c:strCache/>
            </c:strRef>
          </c:cat>
          <c:val>
            <c:numRef>
              <c:f>'１２　施設規模別・相談内容ー１'!$C$4:$C$12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相談内容</a:t>
            </a:r>
          </a:p>
        </c:rich>
      </c:tx>
      <c:layout>
        <c:manualLayout>
          <c:xMode val="factor"/>
          <c:yMode val="factor"/>
          <c:x val="-0.0485"/>
          <c:y val="0.89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25"/>
          <c:y val="0.126"/>
          <c:w val="0.396"/>
          <c:h val="0.52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従事者の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対応・態度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診療内容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診療拒否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治療費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医療事故等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情報公開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健康や病気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'１２　施設規模別・相談内容―３'!$B$4:$B$12</c:f>
              <c:strCache/>
            </c:strRef>
          </c:cat>
          <c:val>
            <c:numRef>
              <c:f>'１２　施設規模別・相談内容―３'!$C$4:$C$12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歯科診療所</a:t>
            </a:r>
          </a:p>
        </c:rich>
      </c:tx>
      <c:layout>
        <c:manualLayout>
          <c:xMode val="factor"/>
          <c:yMode val="factor"/>
          <c:x val="-0.0265"/>
          <c:y val="0.86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6"/>
          <c:y val="0.14125"/>
          <c:w val="0.40525"/>
          <c:h val="0.58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治療費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医療事故等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診療内容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従事者の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対応・態度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情報公開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'１２　施設規模別・相談内容―３'!$H$4:$H$9</c:f>
              <c:strCache/>
            </c:strRef>
          </c:cat>
          <c:val>
            <c:numRef>
              <c:f>'１２　施設規模別・相談内容―３'!$I$4:$I$12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相談内容（精神科・心療内科）</a:t>
            </a:r>
          </a:p>
        </c:rich>
      </c:tx>
      <c:layout>
        <c:manualLayout>
          <c:xMode val="factor"/>
          <c:yMode val="factor"/>
          <c:x val="0.02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475"/>
          <c:y val="0.18675"/>
          <c:w val="0.38725"/>
          <c:h val="0.5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従事者の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対応・態度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診療内容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診療拒否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情報公開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医療事故等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健康や病気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治療費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看護体制等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'１３　診療科別相談内容－１'!$B$4:$B$12</c:f>
              <c:strCache/>
            </c:strRef>
          </c:cat>
          <c:val>
            <c:numRef>
              <c:f>'１３　診療科別相談内容－１'!$C$4:$C$12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相談内容（内科）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25"/>
          <c:y val="0.1655"/>
          <c:w val="0.3655"/>
          <c:h val="0.54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診療内容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従事者の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対応・態度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医療事故等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治療費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診療拒否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健康や病気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'１３　診療科別相談内容－１'!$H$4:$H$12</c:f>
              <c:strCache/>
            </c:strRef>
          </c:cat>
          <c:val>
            <c:numRef>
              <c:f>'１３　診療科別相談内容－１'!$I$4:$I$12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相談内容（整形外科・リハ）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"/>
          <c:y val="0.20975"/>
          <c:w val="0.36825"/>
          <c:h val="0.5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診療内容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従事者の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対応・態度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医療事故等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診療拒否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健康や病気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治療費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情報公開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'１３　診療科別相談内容 －２'!$B$4:$B$12</c:f>
              <c:strCache/>
            </c:strRef>
          </c:cat>
          <c:val>
            <c:numRef>
              <c:f>'１３　診療科別相談内容 －２'!$C$4:$C$12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相談方法</a:t>
            </a:r>
          </a:p>
        </c:rich>
      </c:tx>
      <c:layout>
        <c:manualLayout>
          <c:xMode val="factor"/>
          <c:yMode val="factor"/>
          <c:x val="-0.01225"/>
          <c:y val="0.8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2"/>
          <c:y val="0.26425"/>
          <c:w val="0.3625"/>
          <c:h val="0.58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　月別相談件数・２　相談方法及び相談時間'!$B$23:$B$27</c:f>
              <c:strCache/>
            </c:strRef>
          </c:cat>
          <c:val>
            <c:numRef>
              <c:f>'１　月別相談件数・２　相談方法及び相談時間'!$C$23:$C$27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相談内容（歯科）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"/>
          <c:y val="0.22925"/>
          <c:w val="0.3165"/>
          <c:h val="0.53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医療事故等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治療費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診療内容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情報公開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従事者の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対応・態度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健康や病気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診療拒否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'１３　診療科別相談内容 －２'!$H$4:$H$12</c:f>
              <c:strCache/>
            </c:strRef>
          </c:cat>
          <c:val>
            <c:numRef>
              <c:f>'１３　診療科別相談内容 －２'!$I$4:$I$12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相談時間（電話）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"/>
          <c:w val="0.958"/>
          <c:h val="0.7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　月別相談件数・２　相談方法及び相談時間'!$C$34</c:f>
              <c:strCache>
                <c:ptCount val="1"/>
                <c:pt idx="0">
                  <c:v>電話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　月別相談件数・２　相談方法及び相談時間'!$B$35:$B$42</c:f>
              <c:strCache/>
            </c:strRef>
          </c:cat>
          <c:val>
            <c:numRef>
              <c:f>'１　月別相談件数・２　相談方法及び相談時間'!$C$35:$C$42</c:f>
              <c:numCache/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相談時間（来所）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　月別相談件数・２　相談方法及び相談時間'!$D$34</c:f>
              <c:strCache>
                <c:ptCount val="1"/>
                <c:pt idx="0">
                  <c:v>来所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　月別相談件数・２　相談方法及び相談時間'!$B$35:$B$42</c:f>
              <c:strCache/>
            </c:strRef>
          </c:cat>
          <c:val>
            <c:numRef>
              <c:f>'１　月別相談件数・２　相談方法及び相談時間'!$D$35:$D$42</c:f>
              <c:numCache/>
            </c:numRef>
          </c:val>
        </c:ser>
        <c:axId val="21162558"/>
        <c:axId val="56245295"/>
      </c:barChart>
      <c:catAx>
        <c:axId val="21162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2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当事者との関係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45"/>
          <c:y val="0.23475"/>
          <c:w val="0.4725"/>
          <c:h val="0.64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本人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家族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'３ 性別・年代別　４ 関係　５ 経緯　６ 対象施設'!$B$15:$B$21</c:f>
              <c:strCache/>
            </c:strRef>
          </c:cat>
          <c:val>
            <c:numRef>
              <c:f>'３ 性別・年代別　４ 関係　５ 経緯　６ 対象施設'!$C$15:$C$21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'３ 性別・年代別　４ 関係　５ 経緯　６ 対象施設'!$B$15:$B$21</c:f>
              <c:strCache/>
            </c:strRef>
          </c:cat>
          <c:val>
            <c:numRef>
              <c:f>'３ 性別・年代別　４ 関係　５ 経緯　６ 対象施設'!$D$15:$D$21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相談の対象となった施設</a:t>
            </a:r>
          </a:p>
        </c:rich>
      </c:tx>
      <c:layout>
        <c:manualLayout>
          <c:xMode val="factor"/>
          <c:yMode val="factor"/>
          <c:x val="0.0025"/>
          <c:y val="0.88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2"/>
          <c:y val="0.2065"/>
          <c:w val="0.497"/>
          <c:h val="0.64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'３ 性別・年代別　４ 関係　５ 経緯　６ 対象施設'!$I$16:$I$22</c:f>
              <c:strCache/>
            </c:strRef>
          </c:cat>
          <c:val>
            <c:numRef>
              <c:f>'３ 性別・年代別　４ 関係　５ 経緯　６ 対象施設'!$J$16:$J$22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652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'７　主な診療科目'!$B$4:$B$20</c:f>
              <c:strCache/>
            </c:strRef>
          </c:cat>
          <c:val>
            <c:numRef>
              <c:f>'７　主な診療科目'!$C$4:$C$20</c:f>
              <c:numCache/>
            </c:numRef>
          </c:val>
        </c:ser>
        <c:axId val="36445608"/>
        <c:axId val="59575017"/>
      </c:barChart>
      <c:catAx>
        <c:axId val="364456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75"/>
          <c:w val="0.9167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'８　相談内容別件数'!$B$4:$B$24</c:f>
              <c:strCache/>
            </c:strRef>
          </c:cat>
          <c:val>
            <c:numRef>
              <c:f>'８　相談内容別件数'!$C$4:$C$24</c:f>
              <c:numCache/>
            </c:numRef>
          </c:val>
        </c:ser>
        <c:axId val="66413106"/>
        <c:axId val="60847043"/>
      </c:barChart>
      <c:catAx>
        <c:axId val="664131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 val="autoZero"/>
        <c:auto val="0"/>
        <c:lblOffset val="100"/>
        <c:tickLblSkip val="1"/>
        <c:noMultiLvlLbl val="0"/>
      </c:catAx>
      <c:valAx>
        <c:axId val="608470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75"/>
          <c:w val="0.9075"/>
          <c:h val="0.9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'８　相談内容別件数'!$B$39:$B$59</c:f>
              <c:strCache/>
            </c:strRef>
          </c:cat>
          <c:val>
            <c:numRef>
              <c:f>'８　相談内容別件数'!$C$39:$C$59</c:f>
              <c:numCache/>
            </c:numRef>
          </c:val>
        </c:ser>
        <c:axId val="10752476"/>
        <c:axId val="29663421"/>
      </c:barChart>
      <c:catAx>
        <c:axId val="107524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66675</xdr:rowOff>
    </xdr:from>
    <xdr:to>
      <xdr:col>12</xdr:col>
      <xdr:colOff>390525</xdr:colOff>
      <xdr:row>15</xdr:row>
      <xdr:rowOff>133350</xdr:rowOff>
    </xdr:to>
    <xdr:graphicFrame>
      <xdr:nvGraphicFramePr>
        <xdr:cNvPr id="1" name="グラフ 1"/>
        <xdr:cNvGraphicFramePr/>
      </xdr:nvGraphicFramePr>
      <xdr:xfrm>
        <a:off x="4619625" y="495300"/>
        <a:ext cx="44100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209550</xdr:colOff>
      <xdr:row>2</xdr:row>
      <xdr:rowOff>95250</xdr:rowOff>
    </xdr:from>
    <xdr:ext cx="209550" cy="161925"/>
    <xdr:sp>
      <xdr:nvSpPr>
        <xdr:cNvPr id="2" name="Text Box 5"/>
        <xdr:cNvSpPr txBox="1">
          <a:spLocks noChangeArrowheads="1"/>
        </xdr:cNvSpPr>
      </xdr:nvSpPr>
      <xdr:spPr>
        <a:xfrm>
          <a:off x="4733925" y="5238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6</xdr:col>
      <xdr:colOff>95250</xdr:colOff>
      <xdr:row>16</xdr:row>
      <xdr:rowOff>95250</xdr:rowOff>
    </xdr:from>
    <xdr:to>
      <xdr:col>11</xdr:col>
      <xdr:colOff>619125</xdr:colOff>
      <xdr:row>30</xdr:row>
      <xdr:rowOff>114300</xdr:rowOff>
    </xdr:to>
    <xdr:graphicFrame>
      <xdr:nvGraphicFramePr>
        <xdr:cNvPr id="3" name="グラフ 8"/>
        <xdr:cNvGraphicFramePr/>
      </xdr:nvGraphicFramePr>
      <xdr:xfrm>
        <a:off x="4619625" y="2952750"/>
        <a:ext cx="39528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31</xdr:row>
      <xdr:rowOff>104775</xdr:rowOff>
    </xdr:from>
    <xdr:to>
      <xdr:col>13</xdr:col>
      <xdr:colOff>285750</xdr:colOff>
      <xdr:row>46</xdr:row>
      <xdr:rowOff>123825</xdr:rowOff>
    </xdr:to>
    <xdr:graphicFrame>
      <xdr:nvGraphicFramePr>
        <xdr:cNvPr id="4" name="グラフ 9"/>
        <xdr:cNvGraphicFramePr/>
      </xdr:nvGraphicFramePr>
      <xdr:xfrm>
        <a:off x="4981575" y="5591175"/>
        <a:ext cx="46291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47</xdr:row>
      <xdr:rowOff>95250</xdr:rowOff>
    </xdr:from>
    <xdr:to>
      <xdr:col>13</xdr:col>
      <xdr:colOff>285750</xdr:colOff>
      <xdr:row>62</xdr:row>
      <xdr:rowOff>152400</xdr:rowOff>
    </xdr:to>
    <xdr:graphicFrame>
      <xdr:nvGraphicFramePr>
        <xdr:cNvPr id="5" name="グラフ 10"/>
        <xdr:cNvGraphicFramePr/>
      </xdr:nvGraphicFramePr>
      <xdr:xfrm>
        <a:off x="4972050" y="8924925"/>
        <a:ext cx="463867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</xdr:row>
      <xdr:rowOff>28575</xdr:rowOff>
    </xdr:from>
    <xdr:to>
      <xdr:col>5</xdr:col>
      <xdr:colOff>714375</xdr:colOff>
      <xdr:row>32</xdr:row>
      <xdr:rowOff>9525</xdr:rowOff>
    </xdr:to>
    <xdr:graphicFrame>
      <xdr:nvGraphicFramePr>
        <xdr:cNvPr id="1" name="グラフ 3"/>
        <xdr:cNvGraphicFramePr/>
      </xdr:nvGraphicFramePr>
      <xdr:xfrm>
        <a:off x="657225" y="2466975"/>
        <a:ext cx="4695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13</xdr:row>
      <xdr:rowOff>152400</xdr:rowOff>
    </xdr:from>
    <xdr:to>
      <xdr:col>12</xdr:col>
      <xdr:colOff>276225</xdr:colOff>
      <xdr:row>32</xdr:row>
      <xdr:rowOff>28575</xdr:rowOff>
    </xdr:to>
    <xdr:graphicFrame>
      <xdr:nvGraphicFramePr>
        <xdr:cNvPr id="2" name="グラフ 4"/>
        <xdr:cNvGraphicFramePr/>
      </xdr:nvGraphicFramePr>
      <xdr:xfrm>
        <a:off x="5934075" y="2419350"/>
        <a:ext cx="52482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23</xdr:row>
      <xdr:rowOff>95250</xdr:rowOff>
    </xdr:from>
    <xdr:to>
      <xdr:col>6</xdr:col>
      <xdr:colOff>657225</xdr:colOff>
      <xdr:row>41</xdr:row>
      <xdr:rowOff>9525</xdr:rowOff>
    </xdr:to>
    <xdr:graphicFrame>
      <xdr:nvGraphicFramePr>
        <xdr:cNvPr id="1" name="グラフ 1"/>
        <xdr:cNvGraphicFramePr/>
      </xdr:nvGraphicFramePr>
      <xdr:xfrm>
        <a:off x="238125" y="4162425"/>
        <a:ext cx="4067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14</xdr:row>
      <xdr:rowOff>152400</xdr:rowOff>
    </xdr:from>
    <xdr:to>
      <xdr:col>17</xdr:col>
      <xdr:colOff>600075</xdr:colOff>
      <xdr:row>32</xdr:row>
      <xdr:rowOff>76200</xdr:rowOff>
    </xdr:to>
    <xdr:graphicFrame>
      <xdr:nvGraphicFramePr>
        <xdr:cNvPr id="2" name="グラフ 2"/>
        <xdr:cNvGraphicFramePr/>
      </xdr:nvGraphicFramePr>
      <xdr:xfrm>
        <a:off x="9124950" y="2638425"/>
        <a:ext cx="39243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171450</xdr:rowOff>
    </xdr:from>
    <xdr:to>
      <xdr:col>15</xdr:col>
      <xdr:colOff>552450</xdr:colOff>
      <xdr:row>34</xdr:row>
      <xdr:rowOff>28575</xdr:rowOff>
    </xdr:to>
    <xdr:graphicFrame>
      <xdr:nvGraphicFramePr>
        <xdr:cNvPr id="1" name="グラフ 1"/>
        <xdr:cNvGraphicFramePr/>
      </xdr:nvGraphicFramePr>
      <xdr:xfrm>
        <a:off x="4210050" y="342900"/>
        <a:ext cx="72961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47625</xdr:colOff>
      <xdr:row>2</xdr:row>
      <xdr:rowOff>38100</xdr:rowOff>
    </xdr:from>
    <xdr:ext cx="209550" cy="161925"/>
    <xdr:sp>
      <xdr:nvSpPr>
        <xdr:cNvPr id="2" name="Text Box 2"/>
        <xdr:cNvSpPr txBox="1">
          <a:spLocks noChangeArrowheads="1"/>
        </xdr:cNvSpPr>
      </xdr:nvSpPr>
      <xdr:spPr>
        <a:xfrm>
          <a:off x="8258175" y="3905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152400</xdr:rowOff>
    </xdr:from>
    <xdr:to>
      <xdr:col>13</xdr:col>
      <xdr:colOff>628650</xdr:colOff>
      <xdr:row>34</xdr:row>
      <xdr:rowOff>76200</xdr:rowOff>
    </xdr:to>
    <xdr:graphicFrame>
      <xdr:nvGraphicFramePr>
        <xdr:cNvPr id="1" name="グラフ 1"/>
        <xdr:cNvGraphicFramePr/>
      </xdr:nvGraphicFramePr>
      <xdr:xfrm>
        <a:off x="4343400" y="152400"/>
        <a:ext cx="58197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36</xdr:row>
      <xdr:rowOff>152400</xdr:rowOff>
    </xdr:from>
    <xdr:to>
      <xdr:col>13</xdr:col>
      <xdr:colOff>600075</xdr:colOff>
      <xdr:row>70</xdr:row>
      <xdr:rowOff>95250</xdr:rowOff>
    </xdr:to>
    <xdr:graphicFrame>
      <xdr:nvGraphicFramePr>
        <xdr:cNvPr id="2" name="グラフ 2"/>
        <xdr:cNvGraphicFramePr/>
      </xdr:nvGraphicFramePr>
      <xdr:xfrm>
        <a:off x="4362450" y="6362700"/>
        <a:ext cx="5772150" cy="581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466725</xdr:colOff>
      <xdr:row>1</xdr:row>
      <xdr:rowOff>57150</xdr:rowOff>
    </xdr:from>
    <xdr:ext cx="257175" cy="190500"/>
    <xdr:sp>
      <xdr:nvSpPr>
        <xdr:cNvPr id="3" name="Text Box 3"/>
        <xdr:cNvSpPr txBox="1">
          <a:spLocks noChangeArrowheads="1"/>
        </xdr:cNvSpPr>
      </xdr:nvSpPr>
      <xdr:spPr>
        <a:xfrm>
          <a:off x="7943850" y="2286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10</xdr:col>
      <xdr:colOff>285750</xdr:colOff>
      <xdr:row>36</xdr:row>
      <xdr:rowOff>161925</xdr:rowOff>
    </xdr:from>
    <xdr:ext cx="257175" cy="190500"/>
    <xdr:sp>
      <xdr:nvSpPr>
        <xdr:cNvPr id="4" name="Text Box 4"/>
        <xdr:cNvSpPr txBox="1">
          <a:spLocks noChangeArrowheads="1"/>
        </xdr:cNvSpPr>
      </xdr:nvSpPr>
      <xdr:spPr>
        <a:xfrm>
          <a:off x="7762875" y="63722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15</xdr:col>
      <xdr:colOff>76200</xdr:colOff>
      <xdr:row>41</xdr:row>
      <xdr:rowOff>133350</xdr:rowOff>
    </xdr:to>
    <xdr:graphicFrame>
      <xdr:nvGraphicFramePr>
        <xdr:cNvPr id="1" name="グラフ 1"/>
        <xdr:cNvGraphicFramePr/>
      </xdr:nvGraphicFramePr>
      <xdr:xfrm>
        <a:off x="5695950" y="352425"/>
        <a:ext cx="69246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41</xdr:row>
      <xdr:rowOff>0</xdr:rowOff>
    </xdr:from>
    <xdr:to>
      <xdr:col>13</xdr:col>
      <xdr:colOff>476250</xdr:colOff>
      <xdr:row>41</xdr:row>
      <xdr:rowOff>0</xdr:rowOff>
    </xdr:to>
    <xdr:graphicFrame>
      <xdr:nvGraphicFramePr>
        <xdr:cNvPr id="2" name="グラフ 2"/>
        <xdr:cNvGraphicFramePr/>
      </xdr:nvGraphicFramePr>
      <xdr:xfrm>
        <a:off x="5838825" y="7067550"/>
        <a:ext cx="581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14</xdr:col>
      <xdr:colOff>161925</xdr:colOff>
      <xdr:row>5</xdr:row>
      <xdr:rowOff>47625</xdr:rowOff>
    </xdr:from>
    <xdr:ext cx="257175" cy="190500"/>
    <xdr:sp>
      <xdr:nvSpPr>
        <xdr:cNvPr id="3" name="Text Box 3"/>
        <xdr:cNvSpPr txBox="1">
          <a:spLocks noChangeArrowheads="1"/>
        </xdr:cNvSpPr>
      </xdr:nvSpPr>
      <xdr:spPr>
        <a:xfrm>
          <a:off x="12020550" y="9239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10</xdr:col>
      <xdr:colOff>581025</xdr:colOff>
      <xdr:row>3</xdr:row>
      <xdr:rowOff>19050</xdr:rowOff>
    </xdr:from>
    <xdr:ext cx="809625" cy="209550"/>
    <xdr:sp>
      <xdr:nvSpPr>
        <xdr:cNvPr id="4" name="テキスト ボックス 1"/>
        <xdr:cNvSpPr txBox="1">
          <a:spLocks noChangeArrowheads="1"/>
        </xdr:cNvSpPr>
      </xdr:nvSpPr>
      <xdr:spPr>
        <a:xfrm>
          <a:off x="9696450" y="5524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Ｈ２３年度</a:t>
          </a:r>
        </a:p>
      </xdr:txBody>
    </xdr:sp>
    <xdr:clientData/>
  </xdr:oneCellAnchor>
  <xdr:oneCellAnchor>
    <xdr:from>
      <xdr:col>12</xdr:col>
      <xdr:colOff>85725</xdr:colOff>
      <xdr:row>3</xdr:row>
      <xdr:rowOff>19050</xdr:rowOff>
    </xdr:from>
    <xdr:ext cx="809625" cy="209550"/>
    <xdr:sp>
      <xdr:nvSpPr>
        <xdr:cNvPr id="5" name="テキスト ボックス 2"/>
        <xdr:cNvSpPr txBox="1">
          <a:spLocks noChangeArrowheads="1"/>
        </xdr:cNvSpPr>
      </xdr:nvSpPr>
      <xdr:spPr>
        <a:xfrm>
          <a:off x="10572750" y="5524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Ｈ２２年度</a:t>
          </a:r>
        </a:p>
      </xdr:txBody>
    </xdr:sp>
    <xdr:clientData/>
  </xdr:oneCellAnchor>
  <xdr:oneCellAnchor>
    <xdr:from>
      <xdr:col>13</xdr:col>
      <xdr:colOff>266700</xdr:colOff>
      <xdr:row>3</xdr:row>
      <xdr:rowOff>19050</xdr:rowOff>
    </xdr:from>
    <xdr:ext cx="809625" cy="209550"/>
    <xdr:sp>
      <xdr:nvSpPr>
        <xdr:cNvPr id="6" name="テキスト ボックス 3"/>
        <xdr:cNvSpPr txBox="1">
          <a:spLocks noChangeArrowheads="1"/>
        </xdr:cNvSpPr>
      </xdr:nvSpPr>
      <xdr:spPr>
        <a:xfrm>
          <a:off x="11439525" y="5524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Ｈ２１年度</a:t>
          </a:r>
        </a:p>
      </xdr:txBody>
    </xdr:sp>
    <xdr:clientData/>
  </xdr:oneCellAnchor>
  <xdr:oneCellAnchor>
    <xdr:from>
      <xdr:col>9</xdr:col>
      <xdr:colOff>381000</xdr:colOff>
      <xdr:row>3</xdr:row>
      <xdr:rowOff>28575</xdr:rowOff>
    </xdr:from>
    <xdr:ext cx="809625" cy="209550"/>
    <xdr:sp>
      <xdr:nvSpPr>
        <xdr:cNvPr id="7" name="テキスト ボックス 4"/>
        <xdr:cNvSpPr txBox="1">
          <a:spLocks noChangeArrowheads="1"/>
        </xdr:cNvSpPr>
      </xdr:nvSpPr>
      <xdr:spPr>
        <a:xfrm>
          <a:off x="8810625" y="5619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Ｈ２４年度</a:t>
          </a:r>
        </a:p>
      </xdr:txBody>
    </xdr:sp>
    <xdr:clientData/>
  </xdr:oneCellAnchor>
  <xdr:oneCellAnchor>
    <xdr:from>
      <xdr:col>7</xdr:col>
      <xdr:colOff>2286000</xdr:colOff>
      <xdr:row>3</xdr:row>
      <xdr:rowOff>28575</xdr:rowOff>
    </xdr:from>
    <xdr:ext cx="809625" cy="209550"/>
    <xdr:sp>
      <xdr:nvSpPr>
        <xdr:cNvPr id="8" name="テキスト ボックス 5"/>
        <xdr:cNvSpPr txBox="1">
          <a:spLocks noChangeArrowheads="1"/>
        </xdr:cNvSpPr>
      </xdr:nvSpPr>
      <xdr:spPr>
        <a:xfrm>
          <a:off x="7934325" y="5619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Ｈ２５年度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133350</xdr:rowOff>
    </xdr:from>
    <xdr:to>
      <xdr:col>6</xdr:col>
      <xdr:colOff>314325</xdr:colOff>
      <xdr:row>30</xdr:row>
      <xdr:rowOff>9525</xdr:rowOff>
    </xdr:to>
    <xdr:graphicFrame>
      <xdr:nvGraphicFramePr>
        <xdr:cNvPr id="1" name="グラフ 5"/>
        <xdr:cNvGraphicFramePr/>
      </xdr:nvGraphicFramePr>
      <xdr:xfrm>
        <a:off x="438150" y="2247900"/>
        <a:ext cx="52006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12</xdr:row>
      <xdr:rowOff>123825</xdr:rowOff>
    </xdr:from>
    <xdr:to>
      <xdr:col>13</xdr:col>
      <xdr:colOff>142875</xdr:colOff>
      <xdr:row>30</xdr:row>
      <xdr:rowOff>123825</xdr:rowOff>
    </xdr:to>
    <xdr:graphicFrame>
      <xdr:nvGraphicFramePr>
        <xdr:cNvPr id="2" name="グラフ 6"/>
        <xdr:cNvGraphicFramePr/>
      </xdr:nvGraphicFramePr>
      <xdr:xfrm>
        <a:off x="5715000" y="2238375"/>
        <a:ext cx="5219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142875</xdr:rowOff>
    </xdr:from>
    <xdr:to>
      <xdr:col>7</xdr:col>
      <xdr:colOff>400050</xdr:colOff>
      <xdr:row>33</xdr:row>
      <xdr:rowOff>47625</xdr:rowOff>
    </xdr:to>
    <xdr:graphicFrame>
      <xdr:nvGraphicFramePr>
        <xdr:cNvPr id="1" name="グラフ 2"/>
        <xdr:cNvGraphicFramePr/>
      </xdr:nvGraphicFramePr>
      <xdr:xfrm>
        <a:off x="733425" y="2581275"/>
        <a:ext cx="58578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114300</xdr:rowOff>
    </xdr:from>
    <xdr:to>
      <xdr:col>5</xdr:col>
      <xdr:colOff>123825</xdr:colOff>
      <xdr:row>34</xdr:row>
      <xdr:rowOff>0</xdr:rowOff>
    </xdr:to>
    <xdr:graphicFrame>
      <xdr:nvGraphicFramePr>
        <xdr:cNvPr id="1" name="グラフ 1"/>
        <xdr:cNvGraphicFramePr/>
      </xdr:nvGraphicFramePr>
      <xdr:xfrm>
        <a:off x="209550" y="2390775"/>
        <a:ext cx="4600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13</xdr:row>
      <xdr:rowOff>133350</xdr:rowOff>
    </xdr:from>
    <xdr:to>
      <xdr:col>10</xdr:col>
      <xdr:colOff>590550</xdr:colOff>
      <xdr:row>31</xdr:row>
      <xdr:rowOff>133350</xdr:rowOff>
    </xdr:to>
    <xdr:graphicFrame>
      <xdr:nvGraphicFramePr>
        <xdr:cNvPr id="2" name="グラフ 2"/>
        <xdr:cNvGraphicFramePr/>
      </xdr:nvGraphicFramePr>
      <xdr:xfrm>
        <a:off x="5105400" y="2409825"/>
        <a:ext cx="4410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14</xdr:row>
      <xdr:rowOff>57150</xdr:rowOff>
    </xdr:from>
    <xdr:to>
      <xdr:col>5</xdr:col>
      <xdr:colOff>447675</xdr:colOff>
      <xdr:row>33</xdr:row>
      <xdr:rowOff>9525</xdr:rowOff>
    </xdr:to>
    <xdr:graphicFrame>
      <xdr:nvGraphicFramePr>
        <xdr:cNvPr id="1" name="グラフ 3"/>
        <xdr:cNvGraphicFramePr/>
      </xdr:nvGraphicFramePr>
      <xdr:xfrm>
        <a:off x="590550" y="2495550"/>
        <a:ext cx="4505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13</xdr:row>
      <xdr:rowOff>152400</xdr:rowOff>
    </xdr:from>
    <xdr:to>
      <xdr:col>11</xdr:col>
      <xdr:colOff>600075</xdr:colOff>
      <xdr:row>33</xdr:row>
      <xdr:rowOff>66675</xdr:rowOff>
    </xdr:to>
    <xdr:graphicFrame>
      <xdr:nvGraphicFramePr>
        <xdr:cNvPr id="2" name="グラフ 4"/>
        <xdr:cNvGraphicFramePr/>
      </xdr:nvGraphicFramePr>
      <xdr:xfrm>
        <a:off x="5857875" y="2419350"/>
        <a:ext cx="49434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">
      <selection activeCell="Q20" sqref="Q20"/>
    </sheetView>
  </sheetViews>
  <sheetFormatPr defaultColWidth="9.00390625" defaultRowHeight="13.5"/>
  <cols>
    <col min="1" max="1" width="8.375" style="0" customWidth="1"/>
    <col min="2" max="2" width="13.375" style="0" customWidth="1"/>
    <col min="4" max="4" width="9.50390625" style="0" customWidth="1"/>
    <col min="5" max="5" width="10.125" style="0" customWidth="1"/>
  </cols>
  <sheetData>
    <row r="1" spans="4:9" ht="19.5" customHeight="1">
      <c r="D1" s="25" t="s">
        <v>156</v>
      </c>
      <c r="E1" s="25"/>
      <c r="F1" s="25"/>
      <c r="G1" s="25"/>
      <c r="H1" s="25"/>
      <c r="I1" s="25"/>
    </row>
    <row r="2" spans="2:4" ht="14.25" thickBot="1">
      <c r="B2" s="2" t="s">
        <v>74</v>
      </c>
      <c r="C2" s="2"/>
      <c r="D2" s="2"/>
    </row>
    <row r="3" spans="1:15" ht="14.25" thickBot="1">
      <c r="A3" s="1"/>
      <c r="B3" s="3" t="s">
        <v>87</v>
      </c>
      <c r="C3" s="4" t="s">
        <v>0</v>
      </c>
      <c r="D3" s="3" t="s">
        <v>88</v>
      </c>
      <c r="E3" s="106" t="s">
        <v>142</v>
      </c>
      <c r="O3" s="11"/>
    </row>
    <row r="4" spans="1:15" ht="13.5">
      <c r="A4" s="1"/>
      <c r="B4" s="5" t="s">
        <v>75</v>
      </c>
      <c r="C4" s="6">
        <v>124</v>
      </c>
      <c r="D4" s="104">
        <v>5.6</v>
      </c>
      <c r="E4" s="91">
        <v>10</v>
      </c>
      <c r="O4" s="11"/>
    </row>
    <row r="5" spans="1:15" ht="13.5">
      <c r="A5" s="1"/>
      <c r="B5" s="7" t="s">
        <v>76</v>
      </c>
      <c r="C5" s="8">
        <v>147</v>
      </c>
      <c r="D5" s="104">
        <v>6.4</v>
      </c>
      <c r="E5" s="92">
        <v>43</v>
      </c>
      <c r="O5" s="11"/>
    </row>
    <row r="6" spans="1:15" ht="13.5">
      <c r="A6" s="1"/>
      <c r="B6" s="5" t="s">
        <v>77</v>
      </c>
      <c r="C6" s="8">
        <v>125</v>
      </c>
      <c r="D6" s="104">
        <v>6.3</v>
      </c>
      <c r="E6" s="92">
        <v>-14</v>
      </c>
      <c r="O6" s="11"/>
    </row>
    <row r="7" spans="1:15" ht="13.5">
      <c r="A7" s="1"/>
      <c r="B7" s="7" t="s">
        <v>78</v>
      </c>
      <c r="C7" s="8">
        <v>159</v>
      </c>
      <c r="D7" s="104">
        <v>6.9</v>
      </c>
      <c r="E7" s="92">
        <v>40</v>
      </c>
      <c r="O7" s="11"/>
    </row>
    <row r="8" spans="1:15" ht="13.5">
      <c r="A8" s="1"/>
      <c r="B8" s="5" t="s">
        <v>79</v>
      </c>
      <c r="C8" s="8">
        <v>141</v>
      </c>
      <c r="D8" s="104">
        <v>6.4</v>
      </c>
      <c r="E8" s="92">
        <v>16</v>
      </c>
      <c r="O8" s="11"/>
    </row>
    <row r="9" spans="1:15" ht="13.5">
      <c r="A9" s="1"/>
      <c r="B9" s="7" t="s">
        <v>80</v>
      </c>
      <c r="C9" s="8">
        <v>136</v>
      </c>
      <c r="D9" s="104">
        <v>6.5</v>
      </c>
      <c r="E9" s="92">
        <v>42</v>
      </c>
      <c r="O9" s="11"/>
    </row>
    <row r="10" spans="1:15" ht="13.5">
      <c r="A10" s="1"/>
      <c r="B10" s="5" t="s">
        <v>81</v>
      </c>
      <c r="C10" s="8">
        <v>139</v>
      </c>
      <c r="D10" s="104">
        <v>6</v>
      </c>
      <c r="E10" s="92">
        <v>17</v>
      </c>
      <c r="O10" s="11"/>
    </row>
    <row r="11" spans="1:15" ht="13.5">
      <c r="A11" s="1"/>
      <c r="B11" s="7" t="s">
        <v>82</v>
      </c>
      <c r="C11" s="8">
        <v>129</v>
      </c>
      <c r="D11" s="104">
        <f>C11/21</f>
        <v>6.142857142857143</v>
      </c>
      <c r="E11" s="92">
        <v>18</v>
      </c>
      <c r="O11" s="11"/>
    </row>
    <row r="12" spans="1:15" ht="13.5">
      <c r="A12" s="1"/>
      <c r="B12" s="5" t="s">
        <v>83</v>
      </c>
      <c r="C12" s="8">
        <v>117</v>
      </c>
      <c r="D12" s="104">
        <v>5.3</v>
      </c>
      <c r="E12" s="92">
        <v>-3</v>
      </c>
      <c r="O12" s="11"/>
    </row>
    <row r="13" spans="1:15" ht="13.5">
      <c r="A13" s="1"/>
      <c r="B13" s="7" t="s">
        <v>84</v>
      </c>
      <c r="C13" s="8">
        <v>110</v>
      </c>
      <c r="D13" s="104">
        <v>4.8</v>
      </c>
      <c r="E13" s="92">
        <v>4</v>
      </c>
      <c r="O13" s="11"/>
    </row>
    <row r="14" spans="1:15" ht="13.5">
      <c r="A14" s="1"/>
      <c r="B14" s="5" t="s">
        <v>85</v>
      </c>
      <c r="C14" s="8">
        <v>153</v>
      </c>
      <c r="D14" s="104">
        <v>7.7</v>
      </c>
      <c r="E14" s="92">
        <v>40</v>
      </c>
      <c r="O14" s="11"/>
    </row>
    <row r="15" spans="1:15" ht="14.25" thickBot="1">
      <c r="A15" s="32"/>
      <c r="B15" s="9" t="s">
        <v>86</v>
      </c>
      <c r="C15" s="40">
        <v>157</v>
      </c>
      <c r="D15" s="105">
        <v>7.5</v>
      </c>
      <c r="E15" s="87">
        <v>35</v>
      </c>
      <c r="O15" s="11"/>
    </row>
    <row r="16" spans="1:15" ht="14.25" thickBot="1">
      <c r="A16" s="1"/>
      <c r="B16" s="10" t="s">
        <v>146</v>
      </c>
      <c r="C16" s="4">
        <f>SUM(C4:C15)</f>
        <v>1637</v>
      </c>
      <c r="D16" s="69"/>
      <c r="O16" s="11"/>
    </row>
    <row r="17" spans="2:6" ht="14.25" thickBot="1">
      <c r="B17" s="70" t="s">
        <v>147</v>
      </c>
      <c r="C17" s="4">
        <v>136.4</v>
      </c>
      <c r="D17" s="68">
        <f>AVERAGE(D4:D15)</f>
        <v>6.295238095238095</v>
      </c>
      <c r="F17" s="11"/>
    </row>
    <row r="18" spans="2:4" ht="14.25" thickBot="1">
      <c r="B18" s="70" t="s">
        <v>148</v>
      </c>
      <c r="C18" s="125">
        <v>15.8</v>
      </c>
      <c r="D18" s="69"/>
    </row>
    <row r="20" ht="13.5">
      <c r="B20" t="s">
        <v>1</v>
      </c>
    </row>
    <row r="21" spans="2:4" ht="14.25" thickBot="1">
      <c r="B21" s="2" t="s">
        <v>9</v>
      </c>
      <c r="C21" s="2"/>
      <c r="D21" s="2"/>
    </row>
    <row r="22" spans="1:5" ht="14.25" thickBot="1">
      <c r="A22" s="1"/>
      <c r="B22" s="18"/>
      <c r="C22" s="122" t="s">
        <v>2</v>
      </c>
      <c r="D22" s="28" t="s">
        <v>89</v>
      </c>
      <c r="E22" s="18" t="s">
        <v>142</v>
      </c>
    </row>
    <row r="23" spans="1:5" ht="13.5">
      <c r="A23" s="1"/>
      <c r="B23" s="5" t="s">
        <v>3</v>
      </c>
      <c r="C23" s="20">
        <v>1435</v>
      </c>
      <c r="D23" s="33">
        <f>C23/C28</f>
        <v>0.8766035430665852</v>
      </c>
      <c r="E23" s="115">
        <v>-0.011</v>
      </c>
    </row>
    <row r="24" spans="1:5" ht="13.5">
      <c r="A24" s="1"/>
      <c r="B24" s="7" t="s">
        <v>4</v>
      </c>
      <c r="C24" s="22">
        <v>81</v>
      </c>
      <c r="D24" s="27">
        <f>C24/C28</f>
        <v>0.04948075748320098</v>
      </c>
      <c r="E24" s="116">
        <v>0</v>
      </c>
    </row>
    <row r="25" spans="1:5" ht="13.5">
      <c r="A25" s="1"/>
      <c r="B25" s="7" t="s">
        <v>5</v>
      </c>
      <c r="C25" s="22">
        <v>64</v>
      </c>
      <c r="D25" s="27">
        <f>C25/C28</f>
        <v>0.03909590714722053</v>
      </c>
      <c r="E25" s="116">
        <v>0.002</v>
      </c>
    </row>
    <row r="26" spans="1:5" ht="13.5">
      <c r="A26" s="1"/>
      <c r="B26" s="7" t="s">
        <v>6</v>
      </c>
      <c r="C26" s="22">
        <v>57</v>
      </c>
      <c r="D26" s="27">
        <f>C26/C28</f>
        <v>0.03481979230299328</v>
      </c>
      <c r="E26" s="116">
        <v>0.008</v>
      </c>
    </row>
    <row r="27" spans="1:5" ht="14.25" thickBot="1">
      <c r="A27" s="1"/>
      <c r="B27" s="9" t="s">
        <v>7</v>
      </c>
      <c r="C27" s="19">
        <v>0</v>
      </c>
      <c r="D27" s="34">
        <f>C27/C28</f>
        <v>0</v>
      </c>
      <c r="E27" s="117">
        <v>0</v>
      </c>
    </row>
    <row r="28" spans="1:5" ht="14.25" thickBot="1">
      <c r="A28" s="1"/>
      <c r="B28" s="10" t="s">
        <v>8</v>
      </c>
      <c r="C28" s="17">
        <f>SUM(C23:C27)</f>
        <v>1637</v>
      </c>
      <c r="D28" s="71"/>
      <c r="E28" s="72"/>
    </row>
    <row r="30" spans="2:5" ht="13.5">
      <c r="B30" s="123" t="s">
        <v>160</v>
      </c>
      <c r="C30" s="123"/>
      <c r="D30" s="123"/>
      <c r="E30" s="123"/>
    </row>
    <row r="32" spans="1:8" ht="14.25" thickBot="1">
      <c r="A32" s="26"/>
      <c r="B32" s="26" t="s">
        <v>116</v>
      </c>
      <c r="C32" s="26"/>
      <c r="D32" s="26"/>
      <c r="G32" s="26"/>
      <c r="H32" s="26"/>
    </row>
    <row r="33" spans="1:8" ht="14.25" thickBot="1">
      <c r="A33" s="26"/>
      <c r="E33" s="141" t="s">
        <v>141</v>
      </c>
      <c r="F33" s="142"/>
      <c r="G33" s="143"/>
      <c r="H33" s="143"/>
    </row>
    <row r="34" spans="1:8" ht="13.5">
      <c r="A34" s="26"/>
      <c r="B34" s="23"/>
      <c r="C34" s="41" t="s">
        <v>3</v>
      </c>
      <c r="D34" s="73" t="s">
        <v>4</v>
      </c>
      <c r="E34" s="23" t="s">
        <v>3</v>
      </c>
      <c r="F34" s="126" t="s">
        <v>140</v>
      </c>
      <c r="G34" s="26"/>
      <c r="H34" s="26"/>
    </row>
    <row r="35" spans="1:8" ht="13.5">
      <c r="A35" s="26"/>
      <c r="B35" s="24" t="s">
        <v>101</v>
      </c>
      <c r="C35" s="12">
        <v>582</v>
      </c>
      <c r="D35" s="74">
        <v>17</v>
      </c>
      <c r="E35" s="76">
        <f>C35/C43</f>
        <v>0.40557491289198605</v>
      </c>
      <c r="F35" s="77">
        <f>D35/D43</f>
        <v>0.20987654320987653</v>
      </c>
      <c r="G35" s="96"/>
      <c r="H35" s="96"/>
    </row>
    <row r="36" spans="1:8" ht="13.5">
      <c r="A36" s="26"/>
      <c r="B36" s="24" t="s">
        <v>111</v>
      </c>
      <c r="C36" s="12">
        <v>457</v>
      </c>
      <c r="D36" s="74">
        <v>20</v>
      </c>
      <c r="E36" s="76">
        <f>C36/C43</f>
        <v>0.3184668989547038</v>
      </c>
      <c r="F36" s="77">
        <f>D36/D43</f>
        <v>0.24691358024691357</v>
      </c>
      <c r="G36" s="96"/>
      <c r="H36" s="96"/>
    </row>
    <row r="37" spans="1:8" ht="13.5">
      <c r="A37" s="26"/>
      <c r="B37" s="24" t="s">
        <v>112</v>
      </c>
      <c r="C37" s="12">
        <v>173</v>
      </c>
      <c r="D37" s="74">
        <v>14</v>
      </c>
      <c r="E37" s="76">
        <f>C37/C43</f>
        <v>0.12055749128919861</v>
      </c>
      <c r="F37" s="77">
        <f>D37/D43</f>
        <v>0.1728395061728395</v>
      </c>
      <c r="G37" s="96"/>
      <c r="H37" s="96"/>
    </row>
    <row r="38" spans="1:8" ht="13.5">
      <c r="A38" s="26"/>
      <c r="B38" s="24" t="s">
        <v>113</v>
      </c>
      <c r="C38" s="12">
        <v>88</v>
      </c>
      <c r="D38" s="74">
        <v>9</v>
      </c>
      <c r="E38" s="76">
        <f>C38/C43</f>
        <v>0.06132404181184669</v>
      </c>
      <c r="F38" s="77">
        <f>D38/D43</f>
        <v>0.1111111111111111</v>
      </c>
      <c r="G38" s="96"/>
      <c r="H38" s="96"/>
    </row>
    <row r="39" spans="1:8" ht="13.5">
      <c r="A39" s="26"/>
      <c r="B39" s="24" t="s">
        <v>115</v>
      </c>
      <c r="C39" s="30">
        <v>84</v>
      </c>
      <c r="D39" s="75">
        <v>10</v>
      </c>
      <c r="E39" s="76">
        <f>C39/C43</f>
        <v>0.05853658536585366</v>
      </c>
      <c r="F39" s="77">
        <f>D39/D43</f>
        <v>0.12345679012345678</v>
      </c>
      <c r="G39" s="96"/>
      <c r="H39" s="96"/>
    </row>
    <row r="40" spans="2:8" ht="13.5">
      <c r="B40" s="29" t="s">
        <v>114</v>
      </c>
      <c r="C40" s="30">
        <v>40</v>
      </c>
      <c r="D40" s="75">
        <v>8</v>
      </c>
      <c r="E40" s="76">
        <f>C40/C43</f>
        <v>0.027874564459930314</v>
      </c>
      <c r="F40" s="77">
        <f>D40/D43</f>
        <v>0.09876543209876543</v>
      </c>
      <c r="G40" s="96"/>
      <c r="H40" s="96"/>
    </row>
    <row r="41" spans="2:8" ht="13.5">
      <c r="B41" s="24" t="s">
        <v>97</v>
      </c>
      <c r="C41" s="12">
        <v>7</v>
      </c>
      <c r="D41" s="74">
        <v>1</v>
      </c>
      <c r="E41" s="76">
        <f>C41/C43</f>
        <v>0.004878048780487805</v>
      </c>
      <c r="F41" s="77">
        <f>D41/D43</f>
        <v>0.012345679012345678</v>
      </c>
      <c r="G41" s="96"/>
      <c r="H41" s="96"/>
    </row>
    <row r="42" spans="2:8" ht="14.25" thickBot="1">
      <c r="B42" s="58" t="s">
        <v>98</v>
      </c>
      <c r="C42" s="80">
        <v>4</v>
      </c>
      <c r="D42" s="81">
        <v>2</v>
      </c>
      <c r="E42" s="82">
        <f>C42/C43</f>
        <v>0.0027874564459930314</v>
      </c>
      <c r="F42" s="83">
        <f>D42/D43</f>
        <v>0.024691358024691357</v>
      </c>
      <c r="G42" s="96"/>
      <c r="H42" s="96"/>
    </row>
    <row r="43" spans="2:8" ht="14.25" thickBot="1">
      <c r="B43" s="39" t="s">
        <v>143</v>
      </c>
      <c r="C43" s="48">
        <f>SUM(C35:C42)</f>
        <v>1435</v>
      </c>
      <c r="D43" s="48">
        <f>SUM(D35:D42)</f>
        <v>81</v>
      </c>
      <c r="E43" s="97">
        <f>SUM(E35:E42)</f>
        <v>0.9999999999999999</v>
      </c>
      <c r="F43" s="84">
        <f>SUM(F35:F42)</f>
        <v>0.9999999999999999</v>
      </c>
      <c r="G43" s="96"/>
      <c r="H43" s="96"/>
    </row>
    <row r="44" spans="7:8" ht="14.25" thickBot="1">
      <c r="G44" s="26"/>
      <c r="H44" s="26"/>
    </row>
    <row r="45" spans="3:4" ht="14.25" customHeight="1" thickBot="1">
      <c r="C45" s="4" t="s">
        <v>3</v>
      </c>
      <c r="D45" s="28" t="s">
        <v>140</v>
      </c>
    </row>
    <row r="46" spans="2:5" ht="55.5" customHeight="1" thickBot="1">
      <c r="B46" s="94" t="s">
        <v>144</v>
      </c>
      <c r="C46" s="4">
        <f>5*C35+15*C36+25*C37+35*C38+50*C39+75*C40+105*C41+120*C42</f>
        <v>25585</v>
      </c>
      <c r="D46" s="114">
        <f>5*D35+15*D36+25*D37+35*D38+50*D39+75*D40+105*D41+120*D42</f>
        <v>2495</v>
      </c>
      <c r="E46" s="58"/>
    </row>
    <row r="47" spans="2:4" ht="14.25" thickBot="1">
      <c r="B47" s="18" t="s">
        <v>145</v>
      </c>
      <c r="C47" s="85">
        <f>C46/C43</f>
        <v>17.829268292682926</v>
      </c>
      <c r="D47" s="86">
        <f>D46/D43</f>
        <v>30.80246913580247</v>
      </c>
    </row>
    <row r="48" spans="2:4" ht="14.25" thickBot="1">
      <c r="B48" s="18" t="s">
        <v>154</v>
      </c>
      <c r="C48" s="118">
        <v>0.2</v>
      </c>
      <c r="D48" s="119">
        <v>-4.9</v>
      </c>
    </row>
    <row r="51" spans="3:4" ht="13.5">
      <c r="C51" s="108"/>
      <c r="D51" s="108"/>
    </row>
  </sheetData>
  <sheetProtection/>
  <mergeCells count="2">
    <mergeCell ref="E33:F33"/>
    <mergeCell ref="G33:H33"/>
  </mergeCells>
  <printOptions/>
  <pageMargins left="0.75" right="0.75" top="0.29" bottom="1" header="0.2" footer="0.512"/>
  <pageSetup horizontalDpi="600" verticalDpi="600" orientation="landscape" paperSize="9" scale="93" r:id="rId2"/>
  <rowBreaks count="1" manualBreakCount="1">
    <brk id="3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SheetLayoutView="100" zoomScalePageLayoutView="0" workbookViewId="0" topLeftCell="A1">
      <selection activeCell="N11" sqref="N11"/>
    </sheetView>
  </sheetViews>
  <sheetFormatPr defaultColWidth="9.00390625" defaultRowHeight="13.5"/>
  <cols>
    <col min="2" max="2" width="28.125" style="0" customWidth="1"/>
    <col min="3" max="3" width="5.75390625" style="0" customWidth="1"/>
    <col min="6" max="6" width="10.875" style="0" customWidth="1"/>
    <col min="8" max="8" width="28.625" style="0" customWidth="1"/>
    <col min="9" max="9" width="6.75390625" style="0" customWidth="1"/>
  </cols>
  <sheetData>
    <row r="2" spans="2:8" ht="14.25" thickBot="1">
      <c r="B2" t="s">
        <v>121</v>
      </c>
      <c r="H2" t="s">
        <v>122</v>
      </c>
    </row>
    <row r="3" spans="2:11" ht="14.25" thickBot="1">
      <c r="B3" s="47" t="s">
        <v>125</v>
      </c>
      <c r="C3" s="4" t="s">
        <v>2</v>
      </c>
      <c r="D3" s="28" t="s">
        <v>141</v>
      </c>
      <c r="E3" s="124" t="s">
        <v>142</v>
      </c>
      <c r="H3" s="47" t="s">
        <v>125</v>
      </c>
      <c r="I3" s="4" t="s">
        <v>2</v>
      </c>
      <c r="J3" s="28" t="s">
        <v>141</v>
      </c>
      <c r="K3" s="124" t="s">
        <v>142</v>
      </c>
    </row>
    <row r="4" spans="1:11" ht="13.5">
      <c r="A4" s="31"/>
      <c r="B4" s="61" t="s">
        <v>49</v>
      </c>
      <c r="C4" s="20">
        <v>19</v>
      </c>
      <c r="D4" s="98">
        <f>C4/C13</f>
        <v>0.3275862068965517</v>
      </c>
      <c r="E4" s="115">
        <v>-0.024</v>
      </c>
      <c r="H4" s="61" t="s">
        <v>51</v>
      </c>
      <c r="I4" s="20">
        <v>8</v>
      </c>
      <c r="J4" s="98">
        <f>I4/I13</f>
        <v>0.1568627450980392</v>
      </c>
      <c r="K4" s="115">
        <v>0.016</v>
      </c>
    </row>
    <row r="5" spans="2:11" ht="13.5">
      <c r="B5" s="52" t="s">
        <v>50</v>
      </c>
      <c r="C5" s="22">
        <v>8</v>
      </c>
      <c r="D5" s="95">
        <f>C5/C13</f>
        <v>0.13793103448275862</v>
      </c>
      <c r="E5" s="116">
        <v>0.013</v>
      </c>
      <c r="H5" s="52" t="s">
        <v>95</v>
      </c>
      <c r="I5" s="22">
        <v>6</v>
      </c>
      <c r="J5" s="95">
        <f>I5/I13</f>
        <v>0.11764705882352941</v>
      </c>
      <c r="K5" s="116">
        <v>-0.048</v>
      </c>
    </row>
    <row r="6" spans="2:11" ht="13.5">
      <c r="B6" s="52" t="s">
        <v>51</v>
      </c>
      <c r="C6" s="22">
        <v>7</v>
      </c>
      <c r="D6" s="95">
        <f>C6/C13</f>
        <v>0.1206896551724138</v>
      </c>
      <c r="E6" s="116">
        <v>0.064</v>
      </c>
      <c r="G6" s="31"/>
      <c r="H6" s="52" t="s">
        <v>49</v>
      </c>
      <c r="I6" s="22">
        <v>4</v>
      </c>
      <c r="J6" s="95">
        <f>I6/I13</f>
        <v>0.0784313725490196</v>
      </c>
      <c r="K6" s="116">
        <v>-0.281</v>
      </c>
    </row>
    <row r="7" spans="2:11" ht="13.5">
      <c r="B7" s="52" t="s">
        <v>55</v>
      </c>
      <c r="C7" s="22">
        <v>3</v>
      </c>
      <c r="D7" s="95">
        <f>C7/C13</f>
        <v>0.05172413793103448</v>
      </c>
      <c r="E7" s="116">
        <v>0.018</v>
      </c>
      <c r="H7" s="52" t="s">
        <v>52</v>
      </c>
      <c r="I7" s="22">
        <v>2</v>
      </c>
      <c r="J7" s="95">
        <f>I7/I13</f>
        <v>0.0392156862745098</v>
      </c>
      <c r="K7" s="116">
        <v>-0.008</v>
      </c>
    </row>
    <row r="8" spans="2:11" ht="13.5">
      <c r="B8" s="52" t="s">
        <v>54</v>
      </c>
      <c r="C8" s="22">
        <v>2</v>
      </c>
      <c r="D8" s="95">
        <f>C8/C13</f>
        <v>0.034482758620689655</v>
      </c>
      <c r="E8" s="116">
        <v>0</v>
      </c>
      <c r="H8" s="52" t="s">
        <v>50</v>
      </c>
      <c r="I8" s="22">
        <v>1</v>
      </c>
      <c r="J8" s="95">
        <f>I8/I13</f>
        <v>0.0196078431372549</v>
      </c>
      <c r="K8" s="116">
        <v>-0.058</v>
      </c>
    </row>
    <row r="9" spans="2:11" ht="13.5">
      <c r="B9" s="52" t="s">
        <v>95</v>
      </c>
      <c r="C9" s="22">
        <v>1</v>
      </c>
      <c r="D9" s="95">
        <f>C9/C13</f>
        <v>0.017241379310344827</v>
      </c>
      <c r="E9" s="116">
        <v>0.04</v>
      </c>
      <c r="H9" s="52" t="s">
        <v>54</v>
      </c>
      <c r="I9" s="22">
        <v>1</v>
      </c>
      <c r="J9" s="95">
        <f>I9/I13</f>
        <v>0.0196078431372549</v>
      </c>
      <c r="K9" s="116">
        <v>-0.011</v>
      </c>
    </row>
    <row r="10" spans="2:11" ht="13.5">
      <c r="B10" s="52" t="s">
        <v>52</v>
      </c>
      <c r="C10" s="22">
        <v>1</v>
      </c>
      <c r="D10" s="95">
        <f>C10/C13</f>
        <v>0.017241379310344827</v>
      </c>
      <c r="E10" s="116">
        <v>0.017</v>
      </c>
      <c r="H10" s="52" t="s">
        <v>55</v>
      </c>
      <c r="I10" s="22">
        <v>1</v>
      </c>
      <c r="J10" s="95">
        <f>I10/I13</f>
        <v>0.0196078431372549</v>
      </c>
      <c r="K10" s="116">
        <v>-0.027</v>
      </c>
    </row>
    <row r="11" spans="2:11" ht="13.5">
      <c r="B11" s="52" t="s">
        <v>100</v>
      </c>
      <c r="C11" s="22">
        <v>0</v>
      </c>
      <c r="D11" s="95">
        <f>C11/C13</f>
        <v>0</v>
      </c>
      <c r="E11" s="116">
        <v>0</v>
      </c>
      <c r="H11" s="52" t="s">
        <v>100</v>
      </c>
      <c r="I11" s="22">
        <v>0</v>
      </c>
      <c r="J11" s="95">
        <f>I11/I13</f>
        <v>0</v>
      </c>
      <c r="K11" s="116">
        <v>0</v>
      </c>
    </row>
    <row r="12" spans="2:11" ht="14.25" thickBot="1">
      <c r="B12" s="55" t="s">
        <v>7</v>
      </c>
      <c r="C12" s="35">
        <v>17</v>
      </c>
      <c r="D12" s="103">
        <f>C12/C13</f>
        <v>0.29310344827586204</v>
      </c>
      <c r="E12" s="121">
        <v>0.014</v>
      </c>
      <c r="H12" s="55" t="s">
        <v>7</v>
      </c>
      <c r="I12" s="35">
        <v>28</v>
      </c>
      <c r="J12" s="103">
        <f>I12/I13</f>
        <v>0.5490196078431373</v>
      </c>
      <c r="K12" s="121">
        <v>0.408</v>
      </c>
    </row>
    <row r="13" spans="2:10" ht="14.25" thickBot="1">
      <c r="B13" s="47" t="s">
        <v>8</v>
      </c>
      <c r="C13" s="39">
        <f>SUM(C4:C12)</f>
        <v>58</v>
      </c>
      <c r="D13" s="84">
        <f>SUM(D4:D12)</f>
        <v>1</v>
      </c>
      <c r="H13" s="93" t="s">
        <v>8</v>
      </c>
      <c r="I13" s="39">
        <f>SUM(I4:I12)</f>
        <v>51</v>
      </c>
      <c r="J13" s="84">
        <f>SUM(J4:J12)</f>
        <v>1</v>
      </c>
    </row>
  </sheetData>
  <sheetProtection/>
  <printOptions/>
  <pageMargins left="0.75" right="0.75" top="1" bottom="1" header="0.512" footer="0.512"/>
  <pageSetup horizontalDpi="600" verticalDpi="600" orientation="landscape" paperSize="9" scale="87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SheetLayoutView="100" zoomScalePageLayoutView="0" workbookViewId="0" topLeftCell="A1">
      <selection activeCell="K29" sqref="K29"/>
    </sheetView>
  </sheetViews>
  <sheetFormatPr defaultColWidth="9.00390625" defaultRowHeight="13.5"/>
  <cols>
    <col min="1" max="1" width="3.25390625" style="0" customWidth="1"/>
    <col min="2" max="2" width="9.50390625" style="0" customWidth="1"/>
    <col min="3" max="3" width="5.375" style="0" customWidth="1"/>
    <col min="5" max="5" width="10.125" style="0" customWidth="1"/>
    <col min="6" max="6" width="10.625" style="0" bestFit="1" customWidth="1"/>
    <col min="8" max="8" width="18.375" style="0" customWidth="1"/>
    <col min="9" max="9" width="19.625" style="0" customWidth="1"/>
    <col min="10" max="10" width="5.50390625" style="0" customWidth="1"/>
  </cols>
  <sheetData>
    <row r="2" ht="13.5">
      <c r="B2" t="s">
        <v>103</v>
      </c>
    </row>
    <row r="3" spans="2:10" ht="14.25" thickBot="1">
      <c r="B3" t="s">
        <v>10</v>
      </c>
      <c r="F3" t="s">
        <v>13</v>
      </c>
      <c r="I3" s="26" t="s">
        <v>105</v>
      </c>
      <c r="J3" s="26"/>
    </row>
    <row r="4" spans="2:10" ht="14.25" thickBot="1">
      <c r="B4" s="129" t="s">
        <v>155</v>
      </c>
      <c r="C4" s="127" t="s">
        <v>2</v>
      </c>
      <c r="D4" s="128" t="s">
        <v>141</v>
      </c>
      <c r="F4" s="20" t="s">
        <v>14</v>
      </c>
      <c r="G4" s="21">
        <v>0</v>
      </c>
      <c r="H4" s="26"/>
      <c r="I4" s="20" t="s">
        <v>26</v>
      </c>
      <c r="J4" s="21">
        <v>257</v>
      </c>
    </row>
    <row r="5" spans="2:10" ht="13.5">
      <c r="B5" s="136" t="s">
        <v>11</v>
      </c>
      <c r="C5" s="20">
        <v>674</v>
      </c>
      <c r="D5" s="33">
        <f>C5/(C8-C7)</f>
        <v>0.4550979068197164</v>
      </c>
      <c r="F5" s="22" t="s">
        <v>15</v>
      </c>
      <c r="G5" s="13">
        <v>2</v>
      </c>
      <c r="H5" s="26"/>
      <c r="I5" s="22" t="s">
        <v>108</v>
      </c>
      <c r="J5" s="13">
        <v>8</v>
      </c>
    </row>
    <row r="6" spans="2:10" ht="13.5">
      <c r="B6" s="137" t="s">
        <v>12</v>
      </c>
      <c r="C6" s="22">
        <v>807</v>
      </c>
      <c r="D6" s="77">
        <f>C6/(C8-C7)</f>
        <v>0.5449020931802836</v>
      </c>
      <c r="F6" s="22" t="s">
        <v>16</v>
      </c>
      <c r="G6" s="13">
        <v>8</v>
      </c>
      <c r="H6" s="26"/>
      <c r="I6" s="22" t="s">
        <v>107</v>
      </c>
      <c r="J6" s="13">
        <v>1</v>
      </c>
    </row>
    <row r="7" spans="2:10" ht="14.25" thickBot="1">
      <c r="B7" s="138" t="s">
        <v>96</v>
      </c>
      <c r="C7" s="19">
        <v>156</v>
      </c>
      <c r="D7" s="107"/>
      <c r="F7" s="22" t="s">
        <v>17</v>
      </c>
      <c r="G7" s="13">
        <v>18</v>
      </c>
      <c r="H7" s="26"/>
      <c r="I7" s="43" t="s">
        <v>106</v>
      </c>
      <c r="J7" s="120">
        <v>0</v>
      </c>
    </row>
    <row r="8" spans="2:17" ht="14.25" thickBot="1">
      <c r="B8" s="139" t="s">
        <v>8</v>
      </c>
      <c r="C8" s="48">
        <f>SUM(C5:C7)</f>
        <v>1637</v>
      </c>
      <c r="D8" s="84">
        <f>SUM(D5:D7)</f>
        <v>1</v>
      </c>
      <c r="F8" s="22" t="s">
        <v>18</v>
      </c>
      <c r="G8" s="13">
        <v>18</v>
      </c>
      <c r="H8" s="26"/>
      <c r="I8" s="22" t="s">
        <v>27</v>
      </c>
      <c r="J8" s="13">
        <v>64</v>
      </c>
      <c r="Q8" s="26"/>
    </row>
    <row r="9" spans="6:10" ht="13.5">
      <c r="F9" s="22" t="s">
        <v>19</v>
      </c>
      <c r="G9" s="13">
        <v>30</v>
      </c>
      <c r="I9" s="22" t="s">
        <v>7</v>
      </c>
      <c r="J9" s="13">
        <v>25</v>
      </c>
    </row>
    <row r="10" spans="6:10" ht="14.25" thickBot="1">
      <c r="F10" s="22" t="s">
        <v>20</v>
      </c>
      <c r="G10" s="13">
        <v>33</v>
      </c>
      <c r="I10" s="37" t="s">
        <v>96</v>
      </c>
      <c r="J10" s="38">
        <v>1282</v>
      </c>
    </row>
    <row r="11" spans="6:10" ht="14.25" thickBot="1">
      <c r="F11" s="22" t="s">
        <v>104</v>
      </c>
      <c r="G11" s="13">
        <v>14</v>
      </c>
      <c r="I11" s="39" t="s">
        <v>8</v>
      </c>
      <c r="J11" s="16">
        <v>1637</v>
      </c>
    </row>
    <row r="12" spans="6:7" ht="14.25" thickBot="1">
      <c r="F12" s="35" t="s">
        <v>96</v>
      </c>
      <c r="G12" s="14">
        <v>1514</v>
      </c>
    </row>
    <row r="13" spans="2:8" ht="14.25" thickBot="1">
      <c r="B13" t="s">
        <v>21</v>
      </c>
      <c r="F13" s="36" t="s">
        <v>8</v>
      </c>
      <c r="G13" s="15">
        <f>SUM(G4:G12)</f>
        <v>1637</v>
      </c>
      <c r="H13" s="26"/>
    </row>
    <row r="14" spans="2:9" ht="14.25" thickBot="1">
      <c r="B14" s="130" t="s">
        <v>149</v>
      </c>
      <c r="C14" s="4" t="s">
        <v>2</v>
      </c>
      <c r="D14" s="28" t="s">
        <v>141</v>
      </c>
      <c r="E14" s="124" t="s">
        <v>142</v>
      </c>
      <c r="H14" s="26"/>
      <c r="I14" t="s">
        <v>29</v>
      </c>
    </row>
    <row r="15" spans="2:12" ht="14.25" thickBot="1">
      <c r="B15" s="131" t="s">
        <v>22</v>
      </c>
      <c r="C15" s="50">
        <v>843</v>
      </c>
      <c r="D15" s="98">
        <f>C15/(C22-C21)</f>
        <v>0.6</v>
      </c>
      <c r="E15" s="115">
        <v>0.009</v>
      </c>
      <c r="H15" s="26"/>
      <c r="I15" s="129" t="s">
        <v>150</v>
      </c>
      <c r="J15" s="125" t="s">
        <v>2</v>
      </c>
      <c r="K15" s="3" t="s">
        <v>141</v>
      </c>
      <c r="L15" s="124" t="s">
        <v>142</v>
      </c>
    </row>
    <row r="16" spans="2:12" ht="13.5">
      <c r="B16" s="132" t="s">
        <v>23</v>
      </c>
      <c r="C16" s="54">
        <v>392</v>
      </c>
      <c r="D16" s="95">
        <f>C16/(C22-C21)</f>
        <v>0.27900355871886123</v>
      </c>
      <c r="E16" s="116">
        <v>-0.023</v>
      </c>
      <c r="H16" s="26"/>
      <c r="I16" s="61" t="s">
        <v>30</v>
      </c>
      <c r="J16" s="20">
        <v>411</v>
      </c>
      <c r="K16" s="98">
        <f>J16/(J24-J23)</f>
        <v>0.5516778523489932</v>
      </c>
      <c r="L16" s="115">
        <v>-0.027</v>
      </c>
    </row>
    <row r="17" spans="2:12" ht="13.5">
      <c r="B17" s="133" t="s">
        <v>93</v>
      </c>
      <c r="C17" s="54">
        <v>45</v>
      </c>
      <c r="D17" s="95">
        <f>C17/(C22-C21)</f>
        <v>0.03202846975088968</v>
      </c>
      <c r="E17" s="116">
        <v>-0.007</v>
      </c>
      <c r="H17" s="26"/>
      <c r="I17" s="52" t="s">
        <v>31</v>
      </c>
      <c r="J17" s="22">
        <v>195</v>
      </c>
      <c r="K17" s="95">
        <f>J17/(J24-J23)</f>
        <v>0.26174496644295303</v>
      </c>
      <c r="L17" s="116">
        <v>0.001</v>
      </c>
    </row>
    <row r="18" spans="2:12" ht="13.5">
      <c r="B18" s="132" t="s">
        <v>25</v>
      </c>
      <c r="C18" s="54">
        <v>37</v>
      </c>
      <c r="D18" s="95">
        <f>C18/(C22-C21)</f>
        <v>0.026334519572953737</v>
      </c>
      <c r="E18" s="116">
        <v>0.003</v>
      </c>
      <c r="H18" s="26"/>
      <c r="I18" s="52" t="s">
        <v>32</v>
      </c>
      <c r="J18" s="22">
        <v>46</v>
      </c>
      <c r="K18" s="95">
        <f>J18/(J24-J23)</f>
        <v>0.06174496644295302</v>
      </c>
      <c r="L18" s="116">
        <v>0.002</v>
      </c>
    </row>
    <row r="19" spans="2:12" ht="13.5">
      <c r="B19" s="132" t="s">
        <v>24</v>
      </c>
      <c r="C19" s="54">
        <v>14</v>
      </c>
      <c r="D19" s="95">
        <f>C19/(C22-C21)</f>
        <v>0.0099644128113879</v>
      </c>
      <c r="E19" s="116">
        <v>-0.001</v>
      </c>
      <c r="H19" s="1"/>
      <c r="I19" s="52" t="s">
        <v>99</v>
      </c>
      <c r="J19" s="26">
        <v>39</v>
      </c>
      <c r="K19" s="77">
        <f>J19/(J24-J23)</f>
        <v>0.052348993288590606</v>
      </c>
      <c r="L19" s="116">
        <v>0.01</v>
      </c>
    </row>
    <row r="20" spans="2:12" ht="13.5">
      <c r="B20" s="132" t="s">
        <v>7</v>
      </c>
      <c r="C20" s="54">
        <v>74</v>
      </c>
      <c r="D20" s="95">
        <f>C20/(C22-C21)</f>
        <v>0.052669039145907474</v>
      </c>
      <c r="E20" s="116">
        <v>0.019</v>
      </c>
      <c r="I20" s="52" t="s">
        <v>109</v>
      </c>
      <c r="J20" s="22">
        <v>29</v>
      </c>
      <c r="K20" s="95">
        <f>J20/(J24-J23)</f>
        <v>0.038926174496644296</v>
      </c>
      <c r="L20" s="116">
        <v>0.004</v>
      </c>
    </row>
    <row r="21" spans="2:12" ht="14.25" thickBot="1">
      <c r="B21" s="134" t="s">
        <v>96</v>
      </c>
      <c r="C21" s="56">
        <v>232</v>
      </c>
      <c r="D21" s="99"/>
      <c r="E21" s="100"/>
      <c r="I21" s="92" t="s">
        <v>157</v>
      </c>
      <c r="J21" s="43">
        <v>2</v>
      </c>
      <c r="K21" s="95">
        <f>J21/(J24-J23)</f>
        <v>0.0026845637583892616</v>
      </c>
      <c r="L21" s="92">
        <v>0.3</v>
      </c>
    </row>
    <row r="22" spans="1:12" ht="14.25" thickBot="1">
      <c r="A22" s="26"/>
      <c r="B22" s="135" t="s">
        <v>8</v>
      </c>
      <c r="C22" s="42">
        <f>SUM(C15:C21)</f>
        <v>1637</v>
      </c>
      <c r="D22" s="84">
        <f>SUM(D15:D21)</f>
        <v>1</v>
      </c>
      <c r="I22" s="52" t="s">
        <v>7</v>
      </c>
      <c r="J22" s="22">
        <v>23</v>
      </c>
      <c r="K22" s="95">
        <f>J22/(J24-J23)</f>
        <v>0.03087248322147651</v>
      </c>
      <c r="L22" s="116">
        <v>0.008</v>
      </c>
    </row>
    <row r="23" spans="1:12" ht="14.25" thickBot="1">
      <c r="A23" s="26"/>
      <c r="B23" s="26"/>
      <c r="C23" s="26"/>
      <c r="I23" s="87" t="s">
        <v>96</v>
      </c>
      <c r="J23" s="19">
        <v>892</v>
      </c>
      <c r="K23" s="101"/>
      <c r="L23" s="102"/>
    </row>
    <row r="24" spans="2:11" ht="14.25" thickBot="1">
      <c r="B24" s="26"/>
      <c r="I24" s="42" t="s">
        <v>8</v>
      </c>
      <c r="J24" s="39">
        <f>SUM(J16:J23)</f>
        <v>1637</v>
      </c>
      <c r="K24" s="79">
        <f>SUM(K16:K22)</f>
        <v>0.9999999999999999</v>
      </c>
    </row>
  </sheetData>
  <sheetProtection/>
  <printOptions/>
  <pageMargins left="0.75" right="0.2" top="1" bottom="1" header="0.512" footer="0.51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4.75390625" style="0" customWidth="1"/>
    <col min="2" max="2" width="27.125" style="0" customWidth="1"/>
    <col min="3" max="3" width="5.75390625" style="0" customWidth="1"/>
    <col min="4" max="4" width="7.125" style="0" customWidth="1"/>
  </cols>
  <sheetData>
    <row r="2" ht="14.25" thickBot="1">
      <c r="B2" t="s">
        <v>91</v>
      </c>
    </row>
    <row r="3" spans="1:5" ht="14.25" thickBot="1">
      <c r="A3" s="31"/>
      <c r="B3" s="47" t="s">
        <v>151</v>
      </c>
      <c r="C3" s="4" t="s">
        <v>2</v>
      </c>
      <c r="D3" s="3" t="s">
        <v>141</v>
      </c>
      <c r="E3" s="124" t="s">
        <v>142</v>
      </c>
    </row>
    <row r="4" spans="2:5" ht="13.5">
      <c r="B4" s="61" t="s">
        <v>92</v>
      </c>
      <c r="C4" s="20">
        <v>112</v>
      </c>
      <c r="D4" s="98">
        <f>C4/C22</f>
        <v>0.30684931506849317</v>
      </c>
      <c r="E4" s="115">
        <v>0.061</v>
      </c>
    </row>
    <row r="5" spans="2:5" ht="13.5">
      <c r="B5" s="52" t="s">
        <v>39</v>
      </c>
      <c r="C5" s="22">
        <v>58</v>
      </c>
      <c r="D5" s="95">
        <f>C5/C22</f>
        <v>0.1589041095890411</v>
      </c>
      <c r="E5" s="116">
        <v>0.008</v>
      </c>
    </row>
    <row r="6" spans="2:5" ht="13.5">
      <c r="B6" s="52" t="s">
        <v>48</v>
      </c>
      <c r="C6" s="22">
        <v>51</v>
      </c>
      <c r="D6" s="95">
        <f>C6/C22</f>
        <v>0.13972602739726028</v>
      </c>
      <c r="E6" s="116">
        <v>0.004</v>
      </c>
    </row>
    <row r="7" spans="1:5" ht="13.5">
      <c r="A7" s="31"/>
      <c r="B7" s="52" t="s">
        <v>33</v>
      </c>
      <c r="C7" s="22">
        <v>33</v>
      </c>
      <c r="D7" s="95">
        <f>C7/C22</f>
        <v>0.09041095890410959</v>
      </c>
      <c r="E7" s="116">
        <v>-0.039</v>
      </c>
    </row>
    <row r="8" spans="2:5" ht="13.5">
      <c r="B8" s="52" t="s">
        <v>45</v>
      </c>
      <c r="C8" s="22">
        <v>22</v>
      </c>
      <c r="D8" s="95">
        <f>C8/C22</f>
        <v>0.06027397260273973</v>
      </c>
      <c r="E8" s="116">
        <v>0.017</v>
      </c>
    </row>
    <row r="9" spans="2:5" ht="13.5">
      <c r="B9" s="52" t="s">
        <v>47</v>
      </c>
      <c r="C9" s="22">
        <v>20</v>
      </c>
      <c r="D9" s="95">
        <f>C9/C22</f>
        <v>0.0547945205479452</v>
      </c>
      <c r="E9" s="116">
        <v>0.022</v>
      </c>
    </row>
    <row r="10" spans="1:5" ht="13.5">
      <c r="A10" s="31"/>
      <c r="B10" s="52" t="s">
        <v>42</v>
      </c>
      <c r="C10" s="22">
        <v>12</v>
      </c>
      <c r="D10" s="95">
        <f>C10/C22</f>
        <v>0.03287671232876712</v>
      </c>
      <c r="E10" s="116">
        <v>0.012</v>
      </c>
    </row>
    <row r="11" spans="2:5" ht="13.5">
      <c r="B11" s="52" t="s">
        <v>43</v>
      </c>
      <c r="C11" s="22">
        <v>12</v>
      </c>
      <c r="D11" s="95">
        <f>C11/C22</f>
        <v>0.03287671232876712</v>
      </c>
      <c r="E11" s="116">
        <v>0.02</v>
      </c>
    </row>
    <row r="12" spans="2:5" ht="13.5">
      <c r="B12" s="52" t="s">
        <v>46</v>
      </c>
      <c r="C12" s="22">
        <v>12</v>
      </c>
      <c r="D12" s="95">
        <f>C12/C22</f>
        <v>0.03287671232876712</v>
      </c>
      <c r="E12" s="116">
        <v>0.015</v>
      </c>
    </row>
    <row r="13" spans="2:5" ht="13.5">
      <c r="B13" s="52" t="s">
        <v>37</v>
      </c>
      <c r="C13" s="22">
        <v>9</v>
      </c>
      <c r="D13" s="95">
        <f>C13/C22</f>
        <v>0.024657534246575342</v>
      </c>
      <c r="E13" s="116">
        <v>0.004</v>
      </c>
    </row>
    <row r="14" spans="1:5" ht="13.5">
      <c r="A14" s="31"/>
      <c r="B14" s="52" t="s">
        <v>36</v>
      </c>
      <c r="C14" s="22">
        <v>6</v>
      </c>
      <c r="D14" s="95">
        <f>C14/C22</f>
        <v>0.01643835616438356</v>
      </c>
      <c r="E14" s="116">
        <v>-0.024</v>
      </c>
    </row>
    <row r="15" spans="2:5" ht="13.5">
      <c r="B15" s="52" t="s">
        <v>40</v>
      </c>
      <c r="C15" s="22">
        <v>6</v>
      </c>
      <c r="D15" s="95">
        <f>C15/C22</f>
        <v>0.01643835616438356</v>
      </c>
      <c r="E15" s="116">
        <v>0.013</v>
      </c>
    </row>
    <row r="16" spans="1:5" ht="13.5">
      <c r="A16" s="31"/>
      <c r="B16" s="52" t="s">
        <v>34</v>
      </c>
      <c r="C16" s="22">
        <v>3</v>
      </c>
      <c r="D16" s="95">
        <f>C16/C22</f>
        <v>0.00821917808219178</v>
      </c>
      <c r="E16" s="116">
        <v>-0.006</v>
      </c>
    </row>
    <row r="17" spans="2:5" ht="13.5">
      <c r="B17" s="52" t="s">
        <v>35</v>
      </c>
      <c r="C17" s="22">
        <v>3</v>
      </c>
      <c r="D17" s="95">
        <f>C17/C22</f>
        <v>0.00821917808219178</v>
      </c>
      <c r="E17" s="116">
        <v>-0.032</v>
      </c>
    </row>
    <row r="18" spans="2:5" ht="13.5">
      <c r="B18" s="52" t="s">
        <v>38</v>
      </c>
      <c r="C18" s="22">
        <v>2</v>
      </c>
      <c r="D18" s="95">
        <f>C18/C22</f>
        <v>0.005479452054794521</v>
      </c>
      <c r="E18" s="116">
        <v>0.004</v>
      </c>
    </row>
    <row r="19" spans="1:5" ht="13.5">
      <c r="A19" s="31"/>
      <c r="B19" s="52" t="s">
        <v>41</v>
      </c>
      <c r="C19" s="22">
        <v>2</v>
      </c>
      <c r="D19" s="95">
        <f>C19/C22</f>
        <v>0.005479452054794521</v>
      </c>
      <c r="E19" s="116">
        <v>0.005</v>
      </c>
    </row>
    <row r="20" spans="2:5" ht="13.5">
      <c r="B20" s="52" t="s">
        <v>44</v>
      </c>
      <c r="C20" s="22">
        <v>2</v>
      </c>
      <c r="D20" s="95">
        <f>C20/C22</f>
        <v>0.005479452054794521</v>
      </c>
      <c r="E20" s="116">
        <v>0</v>
      </c>
    </row>
    <row r="21" spans="2:5" ht="14.25" thickBot="1">
      <c r="B21" s="87" t="s">
        <v>96</v>
      </c>
      <c r="C21" s="19">
        <v>1272</v>
      </c>
      <c r="D21" s="101"/>
      <c r="E21" s="102"/>
    </row>
    <row r="22" spans="2:4" ht="13.5">
      <c r="B22" s="89" t="s">
        <v>28</v>
      </c>
      <c r="C22" s="20">
        <f>SUM(C4:C20)</f>
        <v>365</v>
      </c>
      <c r="D22" s="33">
        <f>SUM(D4:D20)</f>
        <v>0.9999999999999999</v>
      </c>
    </row>
    <row r="23" spans="2:4" ht="14.25" thickBot="1">
      <c r="B23" s="90" t="s">
        <v>110</v>
      </c>
      <c r="C23" s="19">
        <f>SUM(C4:C21)</f>
        <v>1637</v>
      </c>
      <c r="D23" s="88"/>
    </row>
  </sheetData>
  <sheetProtection/>
  <printOptions/>
  <pageMargins left="0.75" right="0.75" top="1" bottom="1" header="0.512" footer="0.51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60"/>
  <sheetViews>
    <sheetView view="pageBreakPreview" zoomScaleSheetLayoutView="100" zoomScalePageLayoutView="0" workbookViewId="0" topLeftCell="A1">
      <selection activeCell="V21" sqref="V21"/>
    </sheetView>
  </sheetViews>
  <sheetFormatPr defaultColWidth="9.00390625" defaultRowHeight="13.5"/>
  <cols>
    <col min="1" max="1" width="2.75390625" style="0" customWidth="1"/>
    <col min="2" max="2" width="32.375" style="0" customWidth="1"/>
    <col min="3" max="3" width="5.125" style="0" customWidth="1"/>
    <col min="4" max="4" width="7.625" style="0" customWidth="1"/>
    <col min="5" max="5" width="8.375" style="0" customWidth="1"/>
    <col min="6" max="6" width="5.875" style="0" customWidth="1"/>
  </cols>
  <sheetData>
    <row r="1" ht="13.5">
      <c r="C1" s="66"/>
    </row>
    <row r="2" spans="2:3" ht="14.25" thickBot="1">
      <c r="B2" t="s">
        <v>132</v>
      </c>
      <c r="C2" s="66"/>
    </row>
    <row r="3" spans="2:5" ht="14.25" thickBot="1">
      <c r="B3" s="47" t="s">
        <v>125</v>
      </c>
      <c r="C3" s="4" t="s">
        <v>2</v>
      </c>
      <c r="D3" s="28" t="s">
        <v>141</v>
      </c>
      <c r="E3" s="124" t="s">
        <v>142</v>
      </c>
    </row>
    <row r="4" spans="2:5" ht="13.5">
      <c r="B4" s="61" t="s">
        <v>49</v>
      </c>
      <c r="C4" s="44">
        <v>232</v>
      </c>
      <c r="D4" s="98">
        <f aca="true" t="shared" si="0" ref="D4:D24">C4/$C$25</f>
        <v>0.1417226634086744</v>
      </c>
      <c r="E4" s="115">
        <v>-0.032</v>
      </c>
    </row>
    <row r="5" spans="2:31" ht="13.5">
      <c r="B5" s="52" t="s">
        <v>56</v>
      </c>
      <c r="C5" s="43">
        <v>228</v>
      </c>
      <c r="D5" s="95">
        <f t="shared" si="0"/>
        <v>0.13927916921197311</v>
      </c>
      <c r="E5" s="116">
        <v>0.036</v>
      </c>
      <c r="S5" s="108"/>
      <c r="X5" s="108"/>
      <c r="Z5" s="108"/>
      <c r="AB5" s="108"/>
      <c r="AD5" s="109"/>
      <c r="AE5" s="108"/>
    </row>
    <row r="6" spans="2:31" ht="13.5">
      <c r="B6" s="52" t="s">
        <v>50</v>
      </c>
      <c r="C6" s="43">
        <v>202</v>
      </c>
      <c r="D6" s="95">
        <f t="shared" si="0"/>
        <v>0.12339645693341478</v>
      </c>
      <c r="E6" s="116">
        <v>-0.001</v>
      </c>
      <c r="S6" s="108"/>
      <c r="X6" s="108"/>
      <c r="Z6" s="108"/>
      <c r="AB6" s="108"/>
      <c r="AD6" s="109"/>
      <c r="AE6" s="108"/>
    </row>
    <row r="7" spans="2:31" ht="13.5">
      <c r="B7" s="52" t="s">
        <v>51</v>
      </c>
      <c r="C7" s="43">
        <v>118</v>
      </c>
      <c r="D7" s="95">
        <f t="shared" si="0"/>
        <v>0.07208307880268784</v>
      </c>
      <c r="E7" s="116">
        <v>-0.014</v>
      </c>
      <c r="S7" s="108"/>
      <c r="X7" s="108"/>
      <c r="Z7" s="108"/>
      <c r="AB7" s="108"/>
      <c r="AD7" s="109"/>
      <c r="AE7" s="108"/>
    </row>
    <row r="8" spans="2:31" ht="13.5">
      <c r="B8" s="52" t="s">
        <v>54</v>
      </c>
      <c r="C8" s="43">
        <v>118</v>
      </c>
      <c r="D8" s="95">
        <f t="shared" si="0"/>
        <v>0.07208307880268784</v>
      </c>
      <c r="E8" s="116">
        <v>0.03</v>
      </c>
      <c r="S8" s="108"/>
      <c r="X8" s="108"/>
      <c r="Z8" s="108"/>
      <c r="AB8" s="108"/>
      <c r="AD8" s="109"/>
      <c r="AE8" s="108"/>
    </row>
    <row r="9" spans="2:31" ht="13.5">
      <c r="B9" s="52" t="s">
        <v>95</v>
      </c>
      <c r="C9" s="43">
        <v>92</v>
      </c>
      <c r="D9" s="95">
        <f t="shared" si="0"/>
        <v>0.056200366524129505</v>
      </c>
      <c r="E9" s="116">
        <v>-0.004</v>
      </c>
      <c r="S9" s="108"/>
      <c r="X9" s="108"/>
      <c r="Z9" s="108"/>
      <c r="AB9" s="108"/>
      <c r="AD9" s="109"/>
      <c r="AE9" s="108"/>
    </row>
    <row r="10" spans="2:31" ht="13.5">
      <c r="B10" s="52" t="s">
        <v>53</v>
      </c>
      <c r="C10" s="43">
        <v>60</v>
      </c>
      <c r="D10" s="95">
        <f t="shared" si="0"/>
        <v>0.03665241295051924</v>
      </c>
      <c r="E10" s="116">
        <v>0.002</v>
      </c>
      <c r="AB10" s="108"/>
      <c r="AC10" s="109"/>
      <c r="AD10" s="109"/>
      <c r="AE10" s="108"/>
    </row>
    <row r="11" spans="2:5" ht="13.5">
      <c r="B11" s="52" t="s">
        <v>63</v>
      </c>
      <c r="C11" s="43">
        <v>46</v>
      </c>
      <c r="D11" s="95">
        <f t="shared" si="0"/>
        <v>0.028100183262064753</v>
      </c>
      <c r="E11" s="116">
        <v>0.016</v>
      </c>
    </row>
    <row r="12" spans="2:5" ht="13.5">
      <c r="B12" s="52" t="s">
        <v>52</v>
      </c>
      <c r="C12" s="43">
        <v>42</v>
      </c>
      <c r="D12" s="95">
        <f t="shared" si="0"/>
        <v>0.02565668906536347</v>
      </c>
      <c r="E12" s="116">
        <v>-0.011</v>
      </c>
    </row>
    <row r="13" spans="2:5" ht="13.5">
      <c r="B13" s="52" t="s">
        <v>55</v>
      </c>
      <c r="C13" s="43">
        <v>42</v>
      </c>
      <c r="D13" s="95">
        <f t="shared" si="0"/>
        <v>0.02565668906536347</v>
      </c>
      <c r="E13" s="116">
        <v>-0.006</v>
      </c>
    </row>
    <row r="14" spans="2:5" ht="13.5">
      <c r="B14" s="52" t="s">
        <v>129</v>
      </c>
      <c r="C14" s="43">
        <v>36</v>
      </c>
      <c r="D14" s="95">
        <f t="shared" si="0"/>
        <v>0.021991447770311544</v>
      </c>
      <c r="E14" s="116">
        <v>-0.002</v>
      </c>
    </row>
    <row r="15" spans="2:5" ht="13.5">
      <c r="B15" s="52" t="s">
        <v>59</v>
      </c>
      <c r="C15" s="43">
        <v>20</v>
      </c>
      <c r="D15" s="95">
        <f t="shared" si="0"/>
        <v>0.012217470983506415</v>
      </c>
      <c r="E15" s="116">
        <v>-0.018</v>
      </c>
    </row>
    <row r="16" spans="2:5" ht="13.5">
      <c r="B16" s="52" t="s">
        <v>64</v>
      </c>
      <c r="C16" s="43">
        <v>18</v>
      </c>
      <c r="D16" s="95">
        <f t="shared" si="0"/>
        <v>0.010995723885155772</v>
      </c>
      <c r="E16" s="116">
        <v>-0.003</v>
      </c>
    </row>
    <row r="17" spans="2:5" ht="13.5">
      <c r="B17" s="52" t="s">
        <v>57</v>
      </c>
      <c r="C17" s="43">
        <v>18</v>
      </c>
      <c r="D17" s="95">
        <f t="shared" si="0"/>
        <v>0.010995723885155772</v>
      </c>
      <c r="E17" s="116">
        <v>0</v>
      </c>
    </row>
    <row r="18" spans="2:5" ht="13.5">
      <c r="B18" s="52" t="s">
        <v>65</v>
      </c>
      <c r="C18" s="43">
        <v>15</v>
      </c>
      <c r="D18" s="95">
        <f t="shared" si="0"/>
        <v>0.00916310323762981</v>
      </c>
      <c r="E18" s="116">
        <v>0</v>
      </c>
    </row>
    <row r="19" spans="2:5" ht="13.5">
      <c r="B19" s="52" t="s">
        <v>61</v>
      </c>
      <c r="C19" s="43">
        <v>7</v>
      </c>
      <c r="D19" s="95">
        <f t="shared" si="0"/>
        <v>0.004276114844227245</v>
      </c>
      <c r="E19" s="116">
        <v>-0.001</v>
      </c>
    </row>
    <row r="20" spans="2:5" ht="13.5">
      <c r="B20" s="52" t="s">
        <v>66</v>
      </c>
      <c r="C20" s="43">
        <v>7</v>
      </c>
      <c r="D20" s="95">
        <f t="shared" si="0"/>
        <v>0.004276114844227245</v>
      </c>
      <c r="E20" s="116">
        <v>0.002</v>
      </c>
    </row>
    <row r="21" spans="2:5" ht="13.5">
      <c r="B21" s="52" t="s">
        <v>100</v>
      </c>
      <c r="C21" s="43">
        <v>6</v>
      </c>
      <c r="D21" s="95">
        <f t="shared" si="0"/>
        <v>0.0036652412950519244</v>
      </c>
      <c r="E21" s="116">
        <v>-0.002</v>
      </c>
    </row>
    <row r="22" spans="2:5" ht="13.5">
      <c r="B22" s="52" t="s">
        <v>133</v>
      </c>
      <c r="C22" s="43">
        <v>6</v>
      </c>
      <c r="D22" s="95">
        <f t="shared" si="0"/>
        <v>0.0036652412950519244</v>
      </c>
      <c r="E22" s="116">
        <v>-0.001</v>
      </c>
    </row>
    <row r="23" spans="2:5" ht="13.5">
      <c r="B23" s="52" t="s">
        <v>60</v>
      </c>
      <c r="C23" s="43">
        <v>6</v>
      </c>
      <c r="D23" s="95">
        <f t="shared" si="0"/>
        <v>0.0036652412950519244</v>
      </c>
      <c r="E23" s="116">
        <v>-0.001</v>
      </c>
    </row>
    <row r="24" spans="2:5" ht="14.25" thickBot="1">
      <c r="B24" s="55" t="s">
        <v>7</v>
      </c>
      <c r="C24" s="35">
        <v>318</v>
      </c>
      <c r="D24" s="103">
        <f t="shared" si="0"/>
        <v>0.19425778863775198</v>
      </c>
      <c r="E24" s="121">
        <v>0.011</v>
      </c>
    </row>
    <row r="25" spans="2:4" ht="14.25" thickBot="1">
      <c r="B25" s="47" t="s">
        <v>8</v>
      </c>
      <c r="C25" s="46">
        <f>SUM(C4:C24)</f>
        <v>1637</v>
      </c>
      <c r="D25" s="84">
        <f>SUM(D4:D24)</f>
        <v>1.0000000000000002</v>
      </c>
    </row>
    <row r="26" ht="13.5">
      <c r="C26" s="66"/>
    </row>
    <row r="27" ht="13.5">
      <c r="C27" s="66"/>
    </row>
    <row r="28" ht="13.5">
      <c r="C28" s="66"/>
    </row>
    <row r="29" ht="13.5">
      <c r="C29" s="66"/>
    </row>
    <row r="30" ht="13.5">
      <c r="C30" s="66"/>
    </row>
    <row r="31" ht="13.5">
      <c r="C31" s="66"/>
    </row>
    <row r="32" ht="13.5">
      <c r="C32" s="66"/>
    </row>
    <row r="33" ht="13.5">
      <c r="C33" s="66"/>
    </row>
    <row r="34" ht="13.5">
      <c r="C34" s="66"/>
    </row>
    <row r="35" ht="13.5">
      <c r="C35" s="66"/>
    </row>
    <row r="36" ht="13.5">
      <c r="C36" s="66"/>
    </row>
    <row r="37" spans="2:3" ht="14.25" thickBot="1">
      <c r="B37" t="s">
        <v>137</v>
      </c>
      <c r="C37" s="66"/>
    </row>
    <row r="38" spans="2:5" ht="14.25" thickBot="1">
      <c r="B38" s="47" t="s">
        <v>125</v>
      </c>
      <c r="C38" s="4" t="s">
        <v>2</v>
      </c>
      <c r="D38" s="28" t="s">
        <v>141</v>
      </c>
      <c r="E38" s="124" t="s">
        <v>142</v>
      </c>
    </row>
    <row r="39" spans="2:5" ht="13.5">
      <c r="B39" s="91" t="s">
        <v>50</v>
      </c>
      <c r="C39" s="44">
        <v>286</v>
      </c>
      <c r="D39" s="98">
        <f aca="true" t="shared" si="1" ref="D39:D59">C39/$C$60</f>
        <v>0.14926931106471816</v>
      </c>
      <c r="E39" s="115">
        <v>-0.005</v>
      </c>
    </row>
    <row r="40" spans="2:5" ht="13.5">
      <c r="B40" s="92" t="s">
        <v>49</v>
      </c>
      <c r="C40" s="43">
        <v>267</v>
      </c>
      <c r="D40" s="95">
        <f t="shared" si="1"/>
        <v>0.1393528183716075</v>
      </c>
      <c r="E40" s="116">
        <v>-0.032</v>
      </c>
    </row>
    <row r="41" spans="2:5" ht="13.5">
      <c r="B41" s="92" t="s">
        <v>56</v>
      </c>
      <c r="C41" s="43">
        <v>258</v>
      </c>
      <c r="D41" s="95">
        <f t="shared" si="1"/>
        <v>0.13465553235908143</v>
      </c>
      <c r="E41" s="116">
        <v>0.042</v>
      </c>
    </row>
    <row r="42" spans="2:5" ht="13.5">
      <c r="B42" s="92" t="s">
        <v>51</v>
      </c>
      <c r="C42" s="43">
        <v>133</v>
      </c>
      <c r="D42" s="95">
        <f t="shared" si="1"/>
        <v>0.06941544885177453</v>
      </c>
      <c r="E42" s="116">
        <v>-0.012</v>
      </c>
    </row>
    <row r="43" spans="2:5" ht="13.5">
      <c r="B43" s="92" t="s">
        <v>54</v>
      </c>
      <c r="C43" s="43">
        <v>127</v>
      </c>
      <c r="D43" s="95">
        <f t="shared" si="1"/>
        <v>0.0662839248434238</v>
      </c>
      <c r="E43" s="116">
        <v>0.029</v>
      </c>
    </row>
    <row r="44" spans="2:5" ht="13.5">
      <c r="B44" s="92" t="s">
        <v>95</v>
      </c>
      <c r="C44" s="43">
        <v>118</v>
      </c>
      <c r="D44" s="95">
        <f t="shared" si="1"/>
        <v>0.061586638830897704</v>
      </c>
      <c r="E44" s="116">
        <v>-0.003</v>
      </c>
    </row>
    <row r="45" spans="2:5" ht="13.5">
      <c r="B45" s="92" t="s">
        <v>53</v>
      </c>
      <c r="C45" s="43">
        <v>64</v>
      </c>
      <c r="D45" s="95">
        <f t="shared" si="1"/>
        <v>0.033402922755741124</v>
      </c>
      <c r="E45" s="116">
        <v>0</v>
      </c>
    </row>
    <row r="46" spans="2:5" ht="13.5">
      <c r="B46" s="92" t="s">
        <v>63</v>
      </c>
      <c r="C46" s="43">
        <v>50</v>
      </c>
      <c r="D46" s="95">
        <f t="shared" si="1"/>
        <v>0.026096033402922755</v>
      </c>
      <c r="E46" s="116">
        <v>0.015</v>
      </c>
    </row>
    <row r="47" spans="2:5" ht="13.5">
      <c r="B47" s="92" t="s">
        <v>58</v>
      </c>
      <c r="C47" s="43">
        <v>48</v>
      </c>
      <c r="D47" s="95">
        <f t="shared" si="1"/>
        <v>0.025052192066805846</v>
      </c>
      <c r="E47" s="116">
        <v>-0.003</v>
      </c>
    </row>
    <row r="48" spans="2:5" ht="13.5">
      <c r="B48" s="92" t="s">
        <v>52</v>
      </c>
      <c r="C48" s="43">
        <v>48</v>
      </c>
      <c r="D48" s="95">
        <f t="shared" si="1"/>
        <v>0.025052192066805846</v>
      </c>
      <c r="E48" s="116">
        <v>-0.009</v>
      </c>
    </row>
    <row r="49" spans="2:5" ht="13.5">
      <c r="B49" s="92" t="s">
        <v>55</v>
      </c>
      <c r="C49" s="43">
        <v>45</v>
      </c>
      <c r="D49" s="95">
        <f t="shared" si="1"/>
        <v>0.02348643006263048</v>
      </c>
      <c r="E49" s="116">
        <v>-0.006</v>
      </c>
    </row>
    <row r="50" spans="2:5" ht="13.5">
      <c r="B50" s="92" t="s">
        <v>57</v>
      </c>
      <c r="C50" s="43">
        <v>23</v>
      </c>
      <c r="D50" s="95">
        <f t="shared" si="1"/>
        <v>0.012004175365344467</v>
      </c>
      <c r="E50" s="116">
        <v>0.001</v>
      </c>
    </row>
    <row r="51" spans="2:5" ht="13.5">
      <c r="B51" s="92" t="s">
        <v>59</v>
      </c>
      <c r="C51" s="43">
        <v>21</v>
      </c>
      <c r="D51" s="95">
        <f t="shared" si="1"/>
        <v>0.010960334029227558</v>
      </c>
      <c r="E51" s="116">
        <v>-0.017</v>
      </c>
    </row>
    <row r="52" spans="2:5" ht="13.5">
      <c r="B52" s="92" t="s">
        <v>64</v>
      </c>
      <c r="C52" s="43">
        <v>20</v>
      </c>
      <c r="D52" s="95">
        <f t="shared" si="1"/>
        <v>0.010438413361169102</v>
      </c>
      <c r="E52" s="116">
        <v>-0.002</v>
      </c>
    </row>
    <row r="53" spans="2:5" ht="13.5">
      <c r="B53" s="92" t="s">
        <v>65</v>
      </c>
      <c r="C53" s="43">
        <v>17</v>
      </c>
      <c r="D53" s="95">
        <f t="shared" si="1"/>
        <v>0.008872651356993737</v>
      </c>
      <c r="E53" s="116">
        <v>0.001</v>
      </c>
    </row>
    <row r="54" spans="2:5" ht="13.5">
      <c r="B54" s="92" t="s">
        <v>62</v>
      </c>
      <c r="C54" s="43">
        <v>11</v>
      </c>
      <c r="D54" s="95">
        <f t="shared" si="1"/>
        <v>0.005741127348643006</v>
      </c>
      <c r="E54" s="116">
        <v>0.001</v>
      </c>
    </row>
    <row r="55" spans="2:5" ht="13.5">
      <c r="B55" s="92" t="s">
        <v>100</v>
      </c>
      <c r="C55" s="43">
        <v>9</v>
      </c>
      <c r="D55" s="95">
        <f t="shared" si="1"/>
        <v>0.004697286012526096</v>
      </c>
      <c r="E55" s="116">
        <v>-0.002</v>
      </c>
    </row>
    <row r="56" spans="2:5" ht="13.5">
      <c r="B56" s="92" t="s">
        <v>61</v>
      </c>
      <c r="C56" s="43">
        <v>9</v>
      </c>
      <c r="D56" s="95">
        <f t="shared" si="1"/>
        <v>0.004697286012526096</v>
      </c>
      <c r="E56" s="116">
        <v>0</v>
      </c>
    </row>
    <row r="57" spans="2:5" ht="13.5">
      <c r="B57" s="92" t="s">
        <v>66</v>
      </c>
      <c r="C57" s="43">
        <v>9</v>
      </c>
      <c r="D57" s="95">
        <f t="shared" si="1"/>
        <v>0.004697286012526096</v>
      </c>
      <c r="E57" s="116">
        <v>0.003</v>
      </c>
    </row>
    <row r="58" spans="2:5" ht="13.5">
      <c r="B58" s="92" t="s">
        <v>60</v>
      </c>
      <c r="C58" s="43">
        <v>7</v>
      </c>
      <c r="D58" s="95">
        <f t="shared" si="1"/>
        <v>0.0036534446764091857</v>
      </c>
      <c r="E58" s="116">
        <v>0</v>
      </c>
    </row>
    <row r="59" spans="2:5" ht="14.25" thickBot="1">
      <c r="B59" s="87" t="s">
        <v>7</v>
      </c>
      <c r="C59" s="35">
        <v>346</v>
      </c>
      <c r="D59" s="103">
        <f t="shared" si="1"/>
        <v>0.18058455114822547</v>
      </c>
      <c r="E59" s="121">
        <v>0.001</v>
      </c>
    </row>
    <row r="60" spans="2:4" ht="14.25" thickBot="1">
      <c r="B60" s="47" t="s">
        <v>8</v>
      </c>
      <c r="C60" s="39">
        <f>SUM(C39:C59)</f>
        <v>1916</v>
      </c>
      <c r="D60" s="84">
        <f>SUM(D39:D59)</f>
        <v>1</v>
      </c>
    </row>
  </sheetData>
  <sheetProtection/>
  <printOptions/>
  <pageMargins left="0.75" right="0.24" top="1" bottom="1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51"/>
  <sheetViews>
    <sheetView view="pageBreakPreview" zoomScaleSheetLayoutView="100" zoomScalePageLayoutView="0" workbookViewId="0" topLeftCell="A1">
      <selection activeCell="T11" sqref="T11"/>
    </sheetView>
  </sheetViews>
  <sheetFormatPr defaultColWidth="9.00390625" defaultRowHeight="13.5"/>
  <cols>
    <col min="1" max="1" width="3.00390625" style="0" customWidth="1"/>
    <col min="2" max="2" width="32.375" style="0" customWidth="1"/>
    <col min="3" max="7" width="7.75390625" style="0" customWidth="1"/>
    <col min="8" max="8" width="30.625" style="0" customWidth="1"/>
    <col min="9" max="9" width="5.875" style="0" customWidth="1"/>
    <col min="16" max="16" width="3.375" style="0" customWidth="1"/>
  </cols>
  <sheetData>
    <row r="2" ht="14.25" thickBot="1">
      <c r="B2" t="s">
        <v>159</v>
      </c>
    </row>
    <row r="3" spans="2:7" ht="14.25" thickBot="1">
      <c r="B3" s="47" t="s">
        <v>125</v>
      </c>
      <c r="C3" s="113" t="s">
        <v>158</v>
      </c>
      <c r="D3" s="60" t="s">
        <v>136</v>
      </c>
      <c r="E3" s="59" t="s">
        <v>127</v>
      </c>
      <c r="F3" s="60" t="s">
        <v>126</v>
      </c>
      <c r="G3" s="60" t="s">
        <v>131</v>
      </c>
    </row>
    <row r="4" spans="2:8" ht="13.5">
      <c r="B4" s="110" t="s">
        <v>49</v>
      </c>
      <c r="C4" s="61">
        <v>232</v>
      </c>
      <c r="D4" s="62">
        <v>242</v>
      </c>
      <c r="E4" s="61">
        <v>246</v>
      </c>
      <c r="F4" s="51">
        <v>214</v>
      </c>
      <c r="G4" s="49">
        <v>225</v>
      </c>
      <c r="H4" s="58"/>
    </row>
    <row r="5" spans="2:7" ht="13.5">
      <c r="B5" s="111" t="s">
        <v>50</v>
      </c>
      <c r="C5" s="52">
        <v>202</v>
      </c>
      <c r="D5" s="53">
        <v>172</v>
      </c>
      <c r="E5" s="52">
        <v>165</v>
      </c>
      <c r="F5" s="53">
        <v>130</v>
      </c>
      <c r="G5" s="52">
        <v>108</v>
      </c>
    </row>
    <row r="6" spans="2:7" ht="13.5">
      <c r="B6" s="111" t="s">
        <v>51</v>
      </c>
      <c r="C6" s="52">
        <v>118</v>
      </c>
      <c r="D6" s="53">
        <v>119</v>
      </c>
      <c r="E6" s="52">
        <v>102</v>
      </c>
      <c r="F6" s="53">
        <v>75</v>
      </c>
      <c r="G6" s="52">
        <v>97</v>
      </c>
    </row>
    <row r="7" spans="2:7" ht="13.5">
      <c r="B7" s="111" t="s">
        <v>95</v>
      </c>
      <c r="C7" s="52">
        <v>92</v>
      </c>
      <c r="D7" s="53">
        <v>84</v>
      </c>
      <c r="E7" s="52">
        <v>72</v>
      </c>
      <c r="F7" s="53">
        <v>52</v>
      </c>
      <c r="G7" s="52">
        <v>44</v>
      </c>
    </row>
    <row r="8" spans="2:7" ht="13.5">
      <c r="B8" s="111" t="s">
        <v>52</v>
      </c>
      <c r="C8" s="52">
        <v>42</v>
      </c>
      <c r="D8" s="62">
        <v>52</v>
      </c>
      <c r="E8" s="49">
        <v>37</v>
      </c>
      <c r="F8" s="62">
        <v>39</v>
      </c>
      <c r="G8" s="52">
        <v>75</v>
      </c>
    </row>
    <row r="9" spans="2:7" ht="13.5">
      <c r="B9" s="111" t="s">
        <v>123</v>
      </c>
      <c r="C9" s="52">
        <v>60</v>
      </c>
      <c r="D9" s="53">
        <v>48</v>
      </c>
      <c r="E9" s="52">
        <v>32</v>
      </c>
      <c r="F9" s="53">
        <v>32</v>
      </c>
      <c r="G9" s="63">
        <v>47</v>
      </c>
    </row>
    <row r="10" spans="2:7" ht="13.5">
      <c r="B10" s="111" t="s">
        <v>100</v>
      </c>
      <c r="C10" s="52">
        <v>6</v>
      </c>
      <c r="D10" s="53">
        <v>8</v>
      </c>
      <c r="E10" s="52">
        <v>55</v>
      </c>
      <c r="F10" s="52">
        <v>68</v>
      </c>
      <c r="G10" s="52">
        <v>44</v>
      </c>
    </row>
    <row r="11" spans="2:7" ht="13.5">
      <c r="B11" s="111" t="s">
        <v>54</v>
      </c>
      <c r="C11" s="52">
        <v>118</v>
      </c>
      <c r="D11" s="53">
        <v>59</v>
      </c>
      <c r="E11" s="52">
        <v>57</v>
      </c>
      <c r="F11" s="52">
        <v>47</v>
      </c>
      <c r="G11" s="52">
        <v>40</v>
      </c>
    </row>
    <row r="12" spans="2:7" ht="13.5">
      <c r="B12" s="111" t="s">
        <v>55</v>
      </c>
      <c r="C12" s="52">
        <v>42</v>
      </c>
      <c r="D12" s="53">
        <v>45</v>
      </c>
      <c r="E12" s="52">
        <v>38</v>
      </c>
      <c r="F12" s="52">
        <v>26</v>
      </c>
      <c r="G12" s="53">
        <v>33</v>
      </c>
    </row>
    <row r="13" spans="2:7" ht="13.5">
      <c r="B13" s="111" t="s">
        <v>128</v>
      </c>
      <c r="C13" s="52">
        <v>228</v>
      </c>
      <c r="D13" s="62">
        <v>143</v>
      </c>
      <c r="E13" s="49">
        <v>32</v>
      </c>
      <c r="F13" s="62">
        <v>42</v>
      </c>
      <c r="G13" s="52">
        <v>59</v>
      </c>
    </row>
    <row r="14" spans="2:7" ht="13.5">
      <c r="B14" s="111" t="s">
        <v>57</v>
      </c>
      <c r="C14" s="92">
        <v>18</v>
      </c>
      <c r="D14" s="53">
        <v>15</v>
      </c>
      <c r="E14" s="52">
        <v>19</v>
      </c>
      <c r="F14" s="53">
        <v>17</v>
      </c>
      <c r="G14" s="52">
        <v>18</v>
      </c>
    </row>
    <row r="15" spans="2:7" ht="13.5">
      <c r="B15" s="111" t="s">
        <v>134</v>
      </c>
      <c r="C15" s="92">
        <v>36</v>
      </c>
      <c r="D15" s="62">
        <v>34</v>
      </c>
      <c r="E15" s="49">
        <v>27</v>
      </c>
      <c r="F15" s="62">
        <v>15</v>
      </c>
      <c r="G15" s="52">
        <v>31</v>
      </c>
    </row>
    <row r="16" spans="2:7" ht="13.5">
      <c r="B16" s="111" t="s">
        <v>130</v>
      </c>
      <c r="C16" s="92">
        <v>20</v>
      </c>
      <c r="D16" s="53">
        <v>42</v>
      </c>
      <c r="E16" s="52">
        <v>26</v>
      </c>
      <c r="F16" s="53">
        <v>22</v>
      </c>
      <c r="G16" s="52">
        <v>12</v>
      </c>
    </row>
    <row r="17" spans="2:7" ht="13.5">
      <c r="B17" s="111" t="s">
        <v>124</v>
      </c>
      <c r="C17" s="92">
        <v>6</v>
      </c>
      <c r="D17" s="53">
        <v>7</v>
      </c>
      <c r="E17" s="52">
        <v>8</v>
      </c>
      <c r="F17" s="53">
        <v>8</v>
      </c>
      <c r="G17" s="52">
        <v>6</v>
      </c>
    </row>
    <row r="18" spans="2:7" ht="13.5">
      <c r="B18" s="111" t="s">
        <v>61</v>
      </c>
      <c r="C18" s="92">
        <v>7</v>
      </c>
      <c r="D18" s="53">
        <v>7</v>
      </c>
      <c r="E18" s="52">
        <v>0</v>
      </c>
      <c r="F18" s="53">
        <v>0</v>
      </c>
      <c r="G18" s="63">
        <v>2</v>
      </c>
    </row>
    <row r="19" spans="2:7" ht="13.5">
      <c r="B19" s="111" t="s">
        <v>135</v>
      </c>
      <c r="C19" s="92">
        <v>6</v>
      </c>
      <c r="D19" s="53">
        <v>34</v>
      </c>
      <c r="E19" s="52">
        <v>8</v>
      </c>
      <c r="F19" s="52">
        <v>6</v>
      </c>
      <c r="G19" s="52">
        <v>16</v>
      </c>
    </row>
    <row r="20" spans="2:7" ht="13.5">
      <c r="B20" s="111" t="s">
        <v>63</v>
      </c>
      <c r="C20" s="92">
        <v>46</v>
      </c>
      <c r="D20" s="53">
        <v>17</v>
      </c>
      <c r="E20" s="52">
        <v>11</v>
      </c>
      <c r="F20" s="52">
        <v>9</v>
      </c>
      <c r="G20" s="52">
        <v>15</v>
      </c>
    </row>
    <row r="21" spans="2:7" ht="13.5">
      <c r="B21" s="111" t="s">
        <v>64</v>
      </c>
      <c r="C21" s="92">
        <v>18</v>
      </c>
      <c r="D21" s="53">
        <v>19</v>
      </c>
      <c r="E21" s="52">
        <v>19</v>
      </c>
      <c r="F21" s="53">
        <v>21</v>
      </c>
      <c r="G21" s="52">
        <v>23</v>
      </c>
    </row>
    <row r="22" spans="2:7" ht="13.5">
      <c r="B22" s="111" t="s">
        <v>65</v>
      </c>
      <c r="C22" s="92">
        <v>15</v>
      </c>
      <c r="D22" s="53">
        <v>12</v>
      </c>
      <c r="E22" s="52">
        <v>20</v>
      </c>
      <c r="F22" s="52">
        <v>4</v>
      </c>
      <c r="G22" s="52">
        <v>7</v>
      </c>
    </row>
    <row r="23" spans="2:7" ht="13.5">
      <c r="B23" s="111" t="s">
        <v>66</v>
      </c>
      <c r="C23" s="92">
        <v>7</v>
      </c>
      <c r="D23" s="53">
        <v>3</v>
      </c>
      <c r="E23" s="52">
        <v>7</v>
      </c>
      <c r="F23" s="52">
        <v>7</v>
      </c>
      <c r="G23" s="52">
        <v>5</v>
      </c>
    </row>
    <row r="24" spans="2:7" ht="14.25" thickBot="1">
      <c r="B24" s="112" t="s">
        <v>7</v>
      </c>
      <c r="C24" s="87">
        <v>318</v>
      </c>
      <c r="D24" s="57">
        <v>254</v>
      </c>
      <c r="E24" s="55">
        <v>184</v>
      </c>
      <c r="F24" s="55">
        <v>186</v>
      </c>
      <c r="G24" s="64">
        <v>219</v>
      </c>
    </row>
    <row r="25" spans="2:7" ht="14.25" thickBot="1">
      <c r="B25" s="64" t="s">
        <v>8</v>
      </c>
      <c r="C25" s="64">
        <f>SUM(C4:C24)</f>
        <v>1637</v>
      </c>
      <c r="D25" s="64">
        <v>1389</v>
      </c>
      <c r="E25" s="64">
        <f>SUM(E4:E24)</f>
        <v>1165</v>
      </c>
      <c r="F25" s="65">
        <v>1016</v>
      </c>
      <c r="G25" s="64">
        <v>1126</v>
      </c>
    </row>
    <row r="42" spans="8:14" ht="13.5">
      <c r="H42" s="26"/>
      <c r="I42" s="26"/>
      <c r="J42" s="26"/>
      <c r="K42" s="26"/>
      <c r="L42" s="26"/>
      <c r="M42" s="26"/>
      <c r="N42" s="26"/>
    </row>
    <row r="51" ht="13.5">
      <c r="H51" s="26"/>
    </row>
  </sheetData>
  <sheetProtection/>
  <printOptions/>
  <pageMargins left="0.22" right="0.2" top="0.5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2"/>
  <sheetViews>
    <sheetView view="pageBreakPreview" zoomScaleSheetLayoutView="100" zoomScalePageLayoutView="0" workbookViewId="0" topLeftCell="A1">
      <selection activeCell="M39" sqref="M39"/>
    </sheetView>
  </sheetViews>
  <sheetFormatPr defaultColWidth="9.00390625" defaultRowHeight="13.5"/>
  <cols>
    <col min="2" max="2" width="26.25390625" style="0" customWidth="1"/>
    <col min="3" max="3" width="5.75390625" style="0" customWidth="1"/>
    <col min="6" max="6" width="10.875" style="0" customWidth="1"/>
    <col min="8" max="8" width="20.00390625" style="0" customWidth="1"/>
    <col min="9" max="9" width="6.75390625" style="0" customWidth="1"/>
  </cols>
  <sheetData>
    <row r="2" spans="2:8" ht="14.25" thickBot="1">
      <c r="B2" t="s">
        <v>161</v>
      </c>
      <c r="H2" t="s">
        <v>162</v>
      </c>
    </row>
    <row r="3" spans="2:11" ht="14.25" thickBot="1">
      <c r="B3" s="47" t="s">
        <v>152</v>
      </c>
      <c r="C3" s="4" t="s">
        <v>2</v>
      </c>
      <c r="D3" s="28" t="s">
        <v>141</v>
      </c>
      <c r="E3" s="70" t="s">
        <v>142</v>
      </c>
      <c r="H3" s="47" t="s">
        <v>153</v>
      </c>
      <c r="I3" s="4" t="s">
        <v>2</v>
      </c>
      <c r="J3" s="140" t="s">
        <v>141</v>
      </c>
      <c r="K3" s="70" t="s">
        <v>142</v>
      </c>
    </row>
    <row r="4" spans="2:11" ht="13.5">
      <c r="B4" s="61" t="s">
        <v>67</v>
      </c>
      <c r="C4" s="20">
        <v>1092</v>
      </c>
      <c r="D4" s="98">
        <f>C4/(C12-C11)</f>
        <v>0.6825</v>
      </c>
      <c r="E4" s="115">
        <v>0.037</v>
      </c>
      <c r="H4" s="61" t="s">
        <v>70</v>
      </c>
      <c r="I4" s="20">
        <v>833</v>
      </c>
      <c r="J4" s="98">
        <f>I4/(I10-I9)</f>
        <v>0.5202998126171143</v>
      </c>
      <c r="K4" s="115">
        <v>0.081</v>
      </c>
    </row>
    <row r="5" spans="2:11" ht="13.5">
      <c r="B5" s="52" t="s">
        <v>69</v>
      </c>
      <c r="C5" s="22">
        <v>149</v>
      </c>
      <c r="D5" s="95">
        <f>C5/(C12-C11)</f>
        <v>0.093125</v>
      </c>
      <c r="E5" s="116">
        <v>0.007</v>
      </c>
      <c r="H5" s="52" t="s">
        <v>71</v>
      </c>
      <c r="I5" s="22">
        <v>510</v>
      </c>
      <c r="J5" s="95">
        <f>I5/(I10-I9)</f>
        <v>0.3185509056839475</v>
      </c>
      <c r="K5" s="116">
        <v>-0.06</v>
      </c>
    </row>
    <row r="6" spans="2:11" ht="13.5">
      <c r="B6" s="52" t="s">
        <v>94</v>
      </c>
      <c r="C6" s="22">
        <v>129</v>
      </c>
      <c r="D6" s="95">
        <f>C6/(C12-C11)</f>
        <v>0.080625</v>
      </c>
      <c r="E6" s="116">
        <v>0.014</v>
      </c>
      <c r="H6" s="52" t="s">
        <v>72</v>
      </c>
      <c r="I6" s="22">
        <v>112</v>
      </c>
      <c r="J6" s="95">
        <f>I6/(I10-I9)</f>
        <v>0.06995627732667083</v>
      </c>
      <c r="K6" s="116">
        <v>-0.007</v>
      </c>
    </row>
    <row r="7" spans="2:11" ht="13.5">
      <c r="B7" s="52" t="s">
        <v>102</v>
      </c>
      <c r="C7" s="22">
        <v>71</v>
      </c>
      <c r="D7" s="95">
        <f>C7/(C12-C11)</f>
        <v>0.044375</v>
      </c>
      <c r="E7" s="116">
        <v>0.014</v>
      </c>
      <c r="H7" s="52" t="s">
        <v>73</v>
      </c>
      <c r="I7" s="22">
        <v>41</v>
      </c>
      <c r="J7" s="95">
        <f>I7/(I10-I9)</f>
        <v>0.02560899437851343</v>
      </c>
      <c r="K7" s="116">
        <v>-0.021</v>
      </c>
    </row>
    <row r="8" spans="2:11" ht="13.5">
      <c r="B8" s="52" t="s">
        <v>90</v>
      </c>
      <c r="C8" s="22">
        <v>39</v>
      </c>
      <c r="D8" s="95">
        <f>C8/(C12-C11)</f>
        <v>0.024375</v>
      </c>
      <c r="E8" s="116">
        <v>-0.013</v>
      </c>
      <c r="H8" s="52" t="s">
        <v>7</v>
      </c>
      <c r="I8" s="22">
        <v>105</v>
      </c>
      <c r="J8" s="95">
        <f>I8/(I10-I9)</f>
        <v>0.0655840099937539</v>
      </c>
      <c r="K8" s="116">
        <v>0.009</v>
      </c>
    </row>
    <row r="9" spans="2:11" ht="14.25" thickBot="1">
      <c r="B9" s="52" t="s">
        <v>68</v>
      </c>
      <c r="C9" s="22">
        <v>6</v>
      </c>
      <c r="D9" s="95">
        <f>C9/(C12-C11)</f>
        <v>0.00375</v>
      </c>
      <c r="E9" s="116">
        <v>0.001</v>
      </c>
      <c r="H9" s="55" t="s">
        <v>96</v>
      </c>
      <c r="I9" s="19">
        <v>36</v>
      </c>
      <c r="J9" s="99"/>
      <c r="K9" s="121"/>
    </row>
    <row r="10" spans="2:10" ht="14.25" thickBot="1">
      <c r="B10" s="52" t="s">
        <v>7</v>
      </c>
      <c r="C10" s="22">
        <v>114</v>
      </c>
      <c r="D10" s="95">
        <f>C10/(C12-C11)</f>
        <v>0.07125</v>
      </c>
      <c r="E10" s="116">
        <v>-0.046</v>
      </c>
      <c r="H10" s="47" t="s">
        <v>8</v>
      </c>
      <c r="I10" s="39">
        <f>SUM(I4:I9)</f>
        <v>1637</v>
      </c>
      <c r="J10" s="84">
        <f>SUM(J4:J9)</f>
        <v>1</v>
      </c>
    </row>
    <row r="11" spans="2:5" ht="14.25" thickBot="1">
      <c r="B11" s="55" t="s">
        <v>96</v>
      </c>
      <c r="C11" s="19">
        <v>37</v>
      </c>
      <c r="D11" s="99"/>
      <c r="E11" s="102"/>
    </row>
    <row r="12" spans="2:4" ht="14.25" thickBot="1">
      <c r="B12" s="47" t="s">
        <v>8</v>
      </c>
      <c r="C12" s="39">
        <f>SUM(C4:C11)</f>
        <v>1637</v>
      </c>
      <c r="D12" s="84">
        <f>SUM(D4:D10)</f>
        <v>1</v>
      </c>
    </row>
  </sheetData>
  <sheetProtection/>
  <printOptions/>
  <pageMargins left="0.75" right="0.75" top="1" bottom="1" header="0.512" footer="0.512"/>
  <pageSetup horizontalDpi="600" verticalDpi="600" orientation="landscape" paperSize="9" scale="88" r:id="rId2"/>
  <rowBreaks count="1" manualBreakCount="1">
    <brk id="3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2" max="2" width="28.625" style="0" customWidth="1"/>
    <col min="3" max="3" width="5.75390625" style="0" customWidth="1"/>
    <col min="6" max="6" width="10.875" style="0" customWidth="1"/>
    <col min="8" max="8" width="20.00390625" style="0" customWidth="1"/>
    <col min="9" max="9" width="6.75390625" style="0" customWidth="1"/>
  </cols>
  <sheetData>
    <row r="1" ht="13.5">
      <c r="B1" t="s">
        <v>117</v>
      </c>
    </row>
    <row r="2" ht="14.25" thickBot="1">
      <c r="B2" t="s">
        <v>118</v>
      </c>
    </row>
    <row r="3" spans="2:9" ht="14.25" thickBot="1">
      <c r="B3" s="47" t="s">
        <v>125</v>
      </c>
      <c r="C3" s="4" t="s">
        <v>2</v>
      </c>
      <c r="D3" s="28" t="s">
        <v>141</v>
      </c>
      <c r="E3" s="124" t="s">
        <v>142</v>
      </c>
      <c r="H3" s="26"/>
      <c r="I3" s="26"/>
    </row>
    <row r="4" spans="2:9" ht="13.5">
      <c r="B4" s="61" t="s">
        <v>49</v>
      </c>
      <c r="C4" s="20">
        <v>95</v>
      </c>
      <c r="D4" s="98">
        <f>C4/C13</f>
        <v>0.23114355231143552</v>
      </c>
      <c r="E4" s="115">
        <v>0.003</v>
      </c>
      <c r="H4" s="26"/>
      <c r="I4" s="26"/>
    </row>
    <row r="5" spans="2:9" ht="13.5">
      <c r="B5" s="52" t="s">
        <v>50</v>
      </c>
      <c r="C5" s="22">
        <v>91</v>
      </c>
      <c r="D5" s="95">
        <f>C5/C13</f>
        <v>0.22141119221411193</v>
      </c>
      <c r="E5" s="116">
        <v>0.043</v>
      </c>
      <c r="H5" s="26"/>
      <c r="I5" s="26"/>
    </row>
    <row r="6" spans="2:9" ht="13.5">
      <c r="B6" s="52" t="s">
        <v>51</v>
      </c>
      <c r="C6" s="22">
        <v>42</v>
      </c>
      <c r="D6" s="95">
        <f>C6/C13</f>
        <v>0.10218978102189781</v>
      </c>
      <c r="E6" s="116">
        <v>0.001</v>
      </c>
      <c r="H6" s="26"/>
      <c r="I6" s="26"/>
    </row>
    <row r="7" spans="2:9" ht="13.5">
      <c r="B7" s="52" t="s">
        <v>55</v>
      </c>
      <c r="C7" s="22">
        <v>23</v>
      </c>
      <c r="D7" s="95">
        <f>C7/C13</f>
        <v>0.05596107055961071</v>
      </c>
      <c r="E7" s="116">
        <v>-0.007</v>
      </c>
      <c r="H7" s="26"/>
      <c r="I7" s="26"/>
    </row>
    <row r="8" spans="1:9" ht="13.5">
      <c r="A8" s="31"/>
      <c r="B8" s="52" t="s">
        <v>52</v>
      </c>
      <c r="C8" s="22">
        <v>19</v>
      </c>
      <c r="D8" s="95">
        <f>C8/C13</f>
        <v>0.046228710462287104</v>
      </c>
      <c r="E8" s="116">
        <v>0.013</v>
      </c>
      <c r="H8" s="26"/>
      <c r="I8" s="26"/>
    </row>
    <row r="9" spans="2:9" ht="13.5">
      <c r="B9" s="52" t="s">
        <v>95</v>
      </c>
      <c r="C9" s="22">
        <v>13</v>
      </c>
      <c r="D9" s="95">
        <f>C9/C13</f>
        <v>0.031630170316301706</v>
      </c>
      <c r="E9" s="116">
        <v>-0.01</v>
      </c>
      <c r="H9" s="26"/>
      <c r="I9" s="26"/>
    </row>
    <row r="10" spans="2:9" ht="13.5">
      <c r="B10" s="52" t="s">
        <v>54</v>
      </c>
      <c r="C10" s="22">
        <v>9</v>
      </c>
      <c r="D10" s="95">
        <f>C10/C13</f>
        <v>0.021897810218978103</v>
      </c>
      <c r="E10" s="116">
        <v>0.017</v>
      </c>
      <c r="H10" s="26"/>
      <c r="I10" s="26"/>
    </row>
    <row r="11" spans="2:9" ht="13.5">
      <c r="B11" s="52" t="s">
        <v>100</v>
      </c>
      <c r="C11" s="22">
        <v>3</v>
      </c>
      <c r="D11" s="95">
        <f>C11/C13</f>
        <v>0.0072992700729927005</v>
      </c>
      <c r="E11" s="116">
        <v>-0.009</v>
      </c>
      <c r="H11" s="26"/>
      <c r="I11" s="26"/>
    </row>
    <row r="12" spans="2:9" ht="14.25" thickBot="1">
      <c r="B12" s="55" t="s">
        <v>7</v>
      </c>
      <c r="C12" s="35">
        <v>116</v>
      </c>
      <c r="D12" s="103">
        <f>C12/C13</f>
        <v>0.2822384428223844</v>
      </c>
      <c r="E12" s="121">
        <v>-0.051</v>
      </c>
      <c r="H12" s="45"/>
      <c r="I12" s="26"/>
    </row>
    <row r="13" spans="2:4" ht="14.25" thickBot="1">
      <c r="B13" s="47" t="s">
        <v>8</v>
      </c>
      <c r="C13" s="39">
        <f>SUM(C4:C12)</f>
        <v>411</v>
      </c>
      <c r="D13" s="84">
        <f>SUM(D4:D12)</f>
        <v>1</v>
      </c>
    </row>
  </sheetData>
  <sheetProtection/>
  <printOptions/>
  <pageMargins left="0.75" right="0.75" top="1" bottom="1" header="0.512" footer="0.51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zoomScalePageLayoutView="0" workbookViewId="0" topLeftCell="A1">
      <selection activeCell="N12" sqref="N12"/>
    </sheetView>
  </sheetViews>
  <sheetFormatPr defaultColWidth="9.00390625" defaultRowHeight="13.5"/>
  <cols>
    <col min="2" max="2" width="28.75390625" style="0" customWidth="1"/>
    <col min="3" max="3" width="5.75390625" style="0" customWidth="1"/>
    <col min="6" max="6" width="2.375" style="0" customWidth="1"/>
    <col min="8" max="8" width="28.50390625" style="0" customWidth="1"/>
    <col min="9" max="9" width="6.75390625" style="0" customWidth="1"/>
  </cols>
  <sheetData>
    <row r="1" ht="14.25" customHeight="1">
      <c r="A1" s="67"/>
    </row>
    <row r="2" spans="2:8" ht="14.25" thickBot="1">
      <c r="B2" t="s">
        <v>138</v>
      </c>
      <c r="H2" t="s">
        <v>139</v>
      </c>
    </row>
    <row r="3" spans="2:10" ht="14.25" thickBot="1">
      <c r="B3" s="47" t="s">
        <v>125</v>
      </c>
      <c r="C3" s="4" t="s">
        <v>2</v>
      </c>
      <c r="D3" s="28" t="s">
        <v>141</v>
      </c>
      <c r="H3" s="47" t="s">
        <v>125</v>
      </c>
      <c r="I3" s="4" t="s">
        <v>2</v>
      </c>
      <c r="J3" s="28" t="s">
        <v>141</v>
      </c>
    </row>
    <row r="4" spans="1:10" ht="13.5">
      <c r="A4" s="31"/>
      <c r="B4" s="61" t="s">
        <v>50</v>
      </c>
      <c r="C4" s="20">
        <v>52</v>
      </c>
      <c r="D4" s="33">
        <f>C4/C13</f>
        <v>0.26666666666666666</v>
      </c>
      <c r="H4" s="61" t="s">
        <v>95</v>
      </c>
      <c r="I4" s="20">
        <v>7</v>
      </c>
      <c r="J4" s="33">
        <f>I4/I13</f>
        <v>0.15217391304347827</v>
      </c>
    </row>
    <row r="5" spans="2:10" ht="13.5">
      <c r="B5" s="52" t="s">
        <v>49</v>
      </c>
      <c r="C5" s="22">
        <v>34</v>
      </c>
      <c r="D5" s="77">
        <f>C5/C13</f>
        <v>0.17435897435897435</v>
      </c>
      <c r="H5" s="52" t="s">
        <v>51</v>
      </c>
      <c r="I5" s="22">
        <v>3</v>
      </c>
      <c r="J5" s="77">
        <f>I5/I13</f>
        <v>0.06521739130434782</v>
      </c>
    </row>
    <row r="6" spans="2:12" ht="13.5">
      <c r="B6" s="52" t="s">
        <v>55</v>
      </c>
      <c r="C6" s="22">
        <v>11</v>
      </c>
      <c r="D6" s="77">
        <f>C6/C13</f>
        <v>0.05641025641025641</v>
      </c>
      <c r="G6" s="31"/>
      <c r="H6" s="52" t="s">
        <v>49</v>
      </c>
      <c r="I6" s="22">
        <v>2</v>
      </c>
      <c r="J6" s="77">
        <f>I6/I13</f>
        <v>0.043478260869565216</v>
      </c>
      <c r="L6" s="31"/>
    </row>
    <row r="7" spans="2:10" ht="13.5">
      <c r="B7" s="52" t="s">
        <v>95</v>
      </c>
      <c r="C7" s="22">
        <v>10</v>
      </c>
      <c r="D7" s="77">
        <f>C7/C13</f>
        <v>0.05128205128205128</v>
      </c>
      <c r="H7" s="52" t="s">
        <v>50</v>
      </c>
      <c r="I7" s="22">
        <v>1</v>
      </c>
      <c r="J7" s="77">
        <f>I7/I13</f>
        <v>0.021739130434782608</v>
      </c>
    </row>
    <row r="8" spans="2:10" ht="13.5">
      <c r="B8" s="52" t="s">
        <v>51</v>
      </c>
      <c r="C8" s="22">
        <v>9</v>
      </c>
      <c r="D8" s="77">
        <f>C8/C13</f>
        <v>0.046153846153846156</v>
      </c>
      <c r="H8" s="52" t="s">
        <v>52</v>
      </c>
      <c r="I8" s="22">
        <v>1</v>
      </c>
      <c r="J8" s="77">
        <f>I8/I13</f>
        <v>0.021739130434782608</v>
      </c>
    </row>
    <row r="9" spans="2:10" ht="13.5">
      <c r="B9" s="52" t="s">
        <v>52</v>
      </c>
      <c r="C9" s="22">
        <v>9</v>
      </c>
      <c r="D9" s="77">
        <f>C9/C13</f>
        <v>0.046153846153846156</v>
      </c>
      <c r="H9" s="52" t="s">
        <v>54</v>
      </c>
      <c r="I9" s="22">
        <v>0</v>
      </c>
      <c r="J9" s="77">
        <f>I9/I13</f>
        <v>0</v>
      </c>
    </row>
    <row r="10" spans="2:10" ht="13.5">
      <c r="B10" s="52" t="s">
        <v>54</v>
      </c>
      <c r="C10" s="22">
        <v>3</v>
      </c>
      <c r="D10" s="77">
        <f>C10/C13</f>
        <v>0.015384615384615385</v>
      </c>
      <c r="H10" s="52" t="s">
        <v>100</v>
      </c>
      <c r="I10" s="22">
        <v>0</v>
      </c>
      <c r="J10" s="77">
        <f>I10/I13</f>
        <v>0</v>
      </c>
    </row>
    <row r="11" spans="2:10" ht="13.5">
      <c r="B11" s="52" t="s">
        <v>100</v>
      </c>
      <c r="C11" s="22">
        <v>0</v>
      </c>
      <c r="D11" s="77">
        <f>C11/C13</f>
        <v>0</v>
      </c>
      <c r="H11" s="52" t="s">
        <v>55</v>
      </c>
      <c r="I11" s="22">
        <v>0</v>
      </c>
      <c r="J11" s="77">
        <f>I11/I13</f>
        <v>0</v>
      </c>
    </row>
    <row r="12" spans="2:10" ht="14.25" thickBot="1">
      <c r="B12" s="55" t="s">
        <v>7</v>
      </c>
      <c r="C12" s="35">
        <v>67</v>
      </c>
      <c r="D12" s="78">
        <f>C12/C13</f>
        <v>0.3435897435897436</v>
      </c>
      <c r="H12" s="55" t="s">
        <v>7</v>
      </c>
      <c r="I12" s="35">
        <v>32</v>
      </c>
      <c r="J12" s="78">
        <f>I12/I13</f>
        <v>0.6956521739130435</v>
      </c>
    </row>
    <row r="13" spans="2:10" ht="14.25" thickBot="1">
      <c r="B13" s="47" t="s">
        <v>8</v>
      </c>
      <c r="C13" s="39">
        <f>SUM(C4:C12)</f>
        <v>195</v>
      </c>
      <c r="D13" s="84">
        <f>SUM(D4:D12)</f>
        <v>1</v>
      </c>
      <c r="H13" s="93" t="s">
        <v>8</v>
      </c>
      <c r="I13" s="39">
        <f>SUM(I4:I12)</f>
        <v>46</v>
      </c>
      <c r="J13" s="84">
        <f>SUM(J4:J12)</f>
        <v>1</v>
      </c>
    </row>
  </sheetData>
  <sheetProtection/>
  <printOptions/>
  <pageMargins left="0.75" right="0.75" top="1" bottom="1" header="0.512" footer="0.512"/>
  <pageSetup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2" max="2" width="28.25390625" style="0" customWidth="1"/>
    <col min="3" max="3" width="5.75390625" style="0" customWidth="1"/>
    <col min="6" max="6" width="10.875" style="0" customWidth="1"/>
    <col min="8" max="8" width="28.25390625" style="0" customWidth="1"/>
    <col min="9" max="9" width="6.75390625" style="0" customWidth="1"/>
  </cols>
  <sheetData>
    <row r="1" ht="13.5">
      <c r="B1" t="s">
        <v>163</v>
      </c>
    </row>
    <row r="2" spans="2:8" ht="14.25" thickBot="1">
      <c r="B2" t="s">
        <v>119</v>
      </c>
      <c r="H2" t="s">
        <v>120</v>
      </c>
    </row>
    <row r="3" spans="2:11" ht="14.25" thickBot="1">
      <c r="B3" s="47" t="s">
        <v>125</v>
      </c>
      <c r="C3" s="4" t="s">
        <v>2</v>
      </c>
      <c r="D3" s="28" t="s">
        <v>141</v>
      </c>
      <c r="E3" s="124" t="s">
        <v>142</v>
      </c>
      <c r="H3" s="47" t="s">
        <v>125</v>
      </c>
      <c r="I3" s="4" t="s">
        <v>2</v>
      </c>
      <c r="J3" s="28" t="s">
        <v>141</v>
      </c>
      <c r="K3" s="124" t="s">
        <v>142</v>
      </c>
    </row>
    <row r="4" spans="1:11" ht="13.5">
      <c r="A4" s="31"/>
      <c r="B4" s="61" t="s">
        <v>50</v>
      </c>
      <c r="C4" s="20">
        <v>30</v>
      </c>
      <c r="D4" s="98">
        <f>C4/C13</f>
        <v>0.26785714285714285</v>
      </c>
      <c r="E4" s="115">
        <v>0.051</v>
      </c>
      <c r="H4" s="61" t="s">
        <v>49</v>
      </c>
      <c r="I4" s="20">
        <v>11</v>
      </c>
      <c r="J4" s="98">
        <f>I4/I13</f>
        <v>0.3333333333333333</v>
      </c>
      <c r="K4" s="115">
        <v>0.173</v>
      </c>
    </row>
    <row r="5" spans="2:11" ht="13.5">
      <c r="B5" s="52" t="s">
        <v>49</v>
      </c>
      <c r="C5" s="22">
        <v>18</v>
      </c>
      <c r="D5" s="95">
        <f>C5/C13</f>
        <v>0.16071428571428573</v>
      </c>
      <c r="E5" s="116">
        <v>-0.021</v>
      </c>
      <c r="H5" s="52" t="s">
        <v>50</v>
      </c>
      <c r="I5" s="22">
        <v>3</v>
      </c>
      <c r="J5" s="95">
        <f>I5/I13</f>
        <v>0.09090909090909091</v>
      </c>
      <c r="K5" s="116">
        <v>-0.042</v>
      </c>
    </row>
    <row r="6" spans="2:11" ht="13.5">
      <c r="B6" s="52" t="s">
        <v>55</v>
      </c>
      <c r="C6" s="22">
        <v>7</v>
      </c>
      <c r="D6" s="95">
        <f>C6/C13</f>
        <v>0.0625</v>
      </c>
      <c r="E6" s="116">
        <v>-0.042</v>
      </c>
      <c r="H6" s="52" t="s">
        <v>51</v>
      </c>
      <c r="I6" s="22">
        <v>2</v>
      </c>
      <c r="J6" s="95">
        <f>I6/I13</f>
        <v>0.06060606060606061</v>
      </c>
      <c r="K6" s="116">
        <v>-0.086</v>
      </c>
    </row>
    <row r="7" spans="2:11" ht="13.5">
      <c r="B7" s="52" t="s">
        <v>52</v>
      </c>
      <c r="C7" s="22">
        <v>6</v>
      </c>
      <c r="D7" s="95">
        <f>C7/C13</f>
        <v>0.05357142857142857</v>
      </c>
      <c r="E7" s="116">
        <v>-0.03</v>
      </c>
      <c r="H7" s="52" t="s">
        <v>95</v>
      </c>
      <c r="I7" s="22">
        <v>2</v>
      </c>
      <c r="J7" s="95">
        <f>I7/I13</f>
        <v>0.06060606060606061</v>
      </c>
      <c r="K7" s="116">
        <v>0.021</v>
      </c>
    </row>
    <row r="8" spans="1:11" ht="13.5">
      <c r="A8" s="31"/>
      <c r="B8" s="52" t="s">
        <v>51</v>
      </c>
      <c r="C8" s="22">
        <v>4</v>
      </c>
      <c r="D8" s="95">
        <f>C8/C13</f>
        <v>0.03571428571428571</v>
      </c>
      <c r="E8" s="116">
        <v>0.008</v>
      </c>
      <c r="H8" s="52" t="s">
        <v>55</v>
      </c>
      <c r="I8" s="22">
        <v>2</v>
      </c>
      <c r="J8" s="95">
        <f>I8/I13</f>
        <v>0.06060606060606061</v>
      </c>
      <c r="K8" s="116">
        <v>-0.006</v>
      </c>
    </row>
    <row r="9" spans="2:11" ht="13.5">
      <c r="B9" s="52" t="s">
        <v>54</v>
      </c>
      <c r="C9" s="22">
        <v>3</v>
      </c>
      <c r="D9" s="95">
        <f>C9/C13</f>
        <v>0.026785714285714284</v>
      </c>
      <c r="E9" s="116">
        <v>0.006</v>
      </c>
      <c r="H9" s="52" t="s">
        <v>54</v>
      </c>
      <c r="I9" s="22">
        <v>1</v>
      </c>
      <c r="J9" s="95">
        <f>I9/I13</f>
        <v>0.030303030303030304</v>
      </c>
      <c r="K9" s="116">
        <v>0.03</v>
      </c>
    </row>
    <row r="10" spans="2:11" ht="13.5">
      <c r="B10" s="52" t="s">
        <v>95</v>
      </c>
      <c r="C10" s="22">
        <v>2</v>
      </c>
      <c r="D10" s="95">
        <f>C10/C13</f>
        <v>0.017857142857142856</v>
      </c>
      <c r="E10" s="116">
        <v>0.018</v>
      </c>
      <c r="H10" s="52" t="s">
        <v>100</v>
      </c>
      <c r="I10" s="22">
        <v>0</v>
      </c>
      <c r="J10" s="95">
        <f>I10/I13</f>
        <v>0</v>
      </c>
      <c r="K10" s="116">
        <v>0</v>
      </c>
    </row>
    <row r="11" spans="2:11" ht="13.5">
      <c r="B11" s="52" t="s">
        <v>100</v>
      </c>
      <c r="C11" s="22">
        <v>1</v>
      </c>
      <c r="D11" s="95">
        <f>C11/C13</f>
        <v>0.008928571428571428</v>
      </c>
      <c r="E11" s="116">
        <v>0.009</v>
      </c>
      <c r="H11" s="52" t="s">
        <v>52</v>
      </c>
      <c r="I11" s="22">
        <v>0</v>
      </c>
      <c r="J11" s="95">
        <f>I11/I13</f>
        <v>0</v>
      </c>
      <c r="K11" s="116">
        <v>-0.013</v>
      </c>
    </row>
    <row r="12" spans="2:11" ht="14.25" thickBot="1">
      <c r="B12" s="55" t="s">
        <v>7</v>
      </c>
      <c r="C12" s="35">
        <v>41</v>
      </c>
      <c r="D12" s="103">
        <f>C12/C13</f>
        <v>0.36607142857142855</v>
      </c>
      <c r="E12" s="121">
        <v>0.002</v>
      </c>
      <c r="H12" s="55" t="s">
        <v>7</v>
      </c>
      <c r="I12" s="35">
        <v>12</v>
      </c>
      <c r="J12" s="103">
        <f>I12/I13</f>
        <v>0.36363636363636365</v>
      </c>
      <c r="K12" s="121">
        <v>-0.076</v>
      </c>
    </row>
    <row r="13" spans="2:10" ht="14.25" thickBot="1">
      <c r="B13" s="47" t="s">
        <v>8</v>
      </c>
      <c r="C13" s="39">
        <f>SUM(C4:C12)</f>
        <v>112</v>
      </c>
      <c r="D13" s="84">
        <f>SUM(D4:D12)</f>
        <v>1</v>
      </c>
      <c r="H13" s="93" t="s">
        <v>8</v>
      </c>
      <c r="I13" s="39">
        <f>SUM(I4:I12)</f>
        <v>33</v>
      </c>
      <c r="J13" s="84">
        <f>SUM(J4:J12)</f>
        <v>0.9999999999999999</v>
      </c>
    </row>
  </sheetData>
  <sheetProtection/>
  <printOptions/>
  <pageMargins left="0.75" right="0.75" top="1" bottom="1" header="0.512" footer="0.51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2014-05-15T05:34:22Z</cp:lastPrinted>
  <dcterms:created xsi:type="dcterms:W3CDTF">2009-04-10T00:35:45Z</dcterms:created>
  <dcterms:modified xsi:type="dcterms:W3CDTF">2014-05-20T05:34:11Z</dcterms:modified>
  <cp:category/>
  <cp:version/>
  <cp:contentType/>
  <cp:contentStatus/>
</cp:coreProperties>
</file>